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0_02_0 - Soupis vedlej..." sheetId="2" r:id="rId2"/>
    <sheet name="2020_01_01 - S0 01  Úprav..." sheetId="3" r:id="rId3"/>
    <sheet name="2020_02_02 - S0 02 Oplocení" sheetId="4" r:id="rId4"/>
    <sheet name="2020_02_03 - S0 03 Armatu..." sheetId="5" r:id="rId5"/>
    <sheet name="2020_02_04 - IO 01 IO 01 ..." sheetId="6" r:id="rId6"/>
    <sheet name="2020_02_05 - PS 01 Strojn..." sheetId="7" r:id="rId7"/>
    <sheet name="2020_02_06 - PS 03 Elektr..." sheetId="8" r:id="rId8"/>
  </sheets>
  <definedNames>
    <definedName name="_xlnm.Print_Area" localSheetId="0">'Rekapitulace stavby'!$D$4:$AO$76,'Rekapitulace stavby'!$C$82:$AQ$102</definedName>
    <definedName name="_xlnm.Print_Titles" localSheetId="0">'Rekapitulace stavby'!$92:$92</definedName>
    <definedName name="_xlnm._FilterDatabase" localSheetId="1" hidden="1">'2020_02_0 - Soupis vedlej...'!$C$117:$K$137</definedName>
    <definedName name="_xlnm.Print_Area" localSheetId="1">'2020_02_0 - Soupis vedlej...'!$C$4:$J$75,'2020_02_0 - Soupis vedlej...'!$C$81:$J$99,'2020_02_0 - Soupis vedlej...'!$C$105:$J$137</definedName>
    <definedName name="_xlnm.Print_Titles" localSheetId="1">'2020_02_0 - Soupis vedlej...'!$117:$117</definedName>
    <definedName name="_xlnm._FilterDatabase" localSheetId="2" hidden="1">'2020_01_01 - S0 01  Úprav...'!$C$127:$K$260</definedName>
    <definedName name="_xlnm.Print_Area" localSheetId="2">'2020_01_01 - S0 01  Úprav...'!$C$4:$J$75,'2020_01_01 - S0 01  Úprav...'!$C$81:$J$109,'2020_01_01 - S0 01  Úprav...'!$C$115:$J$260</definedName>
    <definedName name="_xlnm.Print_Titles" localSheetId="2">'2020_01_01 - S0 01  Úprav...'!$127:$127</definedName>
    <definedName name="_xlnm._FilterDatabase" localSheetId="3" hidden="1">'2020_02_02 - S0 02 Oplocení'!$C$122:$K$207</definedName>
    <definedName name="_xlnm.Print_Area" localSheetId="3">'2020_02_02 - S0 02 Oplocení'!$C$4:$J$75,'2020_02_02 - S0 02 Oplocení'!$C$81:$J$104,'2020_02_02 - S0 02 Oplocení'!$C$110:$J$207</definedName>
    <definedName name="_xlnm.Print_Titles" localSheetId="3">'2020_02_02 - S0 02 Oplocení'!$122:$122</definedName>
    <definedName name="_xlnm._FilterDatabase" localSheetId="4" hidden="1">'2020_02_03 - S0 03 Armatu...'!$C$123:$K$232</definedName>
    <definedName name="_xlnm.Print_Area" localSheetId="4">'2020_02_03 - S0 03 Armatu...'!$C$4:$J$75,'2020_02_03 - S0 03 Armatu...'!$C$81:$J$105,'2020_02_03 - S0 03 Armatu...'!$C$111:$J$232</definedName>
    <definedName name="_xlnm.Print_Titles" localSheetId="4">'2020_02_03 - S0 03 Armatu...'!$123:$123</definedName>
    <definedName name="_xlnm._FilterDatabase" localSheetId="5" hidden="1">'2020_02_04 - IO 01 IO 01 ...'!$C$126:$K$280</definedName>
    <definedName name="_xlnm.Print_Area" localSheetId="5">'2020_02_04 - IO 01 IO 01 ...'!$C$4:$J$75,'2020_02_04 - IO 01 IO 01 ...'!$C$81:$J$108,'2020_02_04 - IO 01 IO 01 ...'!$C$114:$J$280</definedName>
    <definedName name="_xlnm.Print_Titles" localSheetId="5">'2020_02_04 - IO 01 IO 01 ...'!$126:$126</definedName>
    <definedName name="_xlnm._FilterDatabase" localSheetId="6" hidden="1">'2020_02_05 - PS 01 Strojn...'!$C$118:$K$158</definedName>
    <definedName name="_xlnm.Print_Area" localSheetId="6">'2020_02_05 - PS 01 Strojn...'!$C$4:$J$75,'2020_02_05 - PS 01 Strojn...'!$C$81:$J$100,'2020_02_05 - PS 01 Strojn...'!$C$106:$J$158</definedName>
    <definedName name="_xlnm.Print_Titles" localSheetId="6">'2020_02_05 - PS 01 Strojn...'!$118:$118</definedName>
    <definedName name="_xlnm._FilterDatabase" localSheetId="7" hidden="1">'2020_02_06 - PS 03 Elektr...'!$C$116:$K$121</definedName>
    <definedName name="_xlnm.Print_Area" localSheetId="7">'2020_02_06 - PS 03 Elektr...'!$C$4:$J$75,'2020_02_06 - PS 03 Elektr...'!$C$81:$J$98,'2020_02_06 - PS 03 Elektr...'!$C$104:$J$121</definedName>
    <definedName name="_xlnm.Print_Titles" localSheetId="7">'2020_02_06 - PS 03 Elektr...'!$116:$116</definedName>
  </definedNames>
  <calcPr/>
</workbook>
</file>

<file path=xl/calcChain.xml><?xml version="1.0" encoding="utf-8"?>
<calcChain xmlns="http://schemas.openxmlformats.org/spreadsheetml/2006/main">
  <c i="8" l="1" r="J37"/>
  <c r="J36"/>
  <c i="1" r="AY101"/>
  <c i="8" r="J35"/>
  <c i="1" r="AX101"/>
  <c i="8" r="BI120"/>
  <c r="BH120"/>
  <c r="BG120"/>
  <c r="BF120"/>
  <c r="T120"/>
  <c r="T119"/>
  <c r="T118"/>
  <c r="T117"/>
  <c r="R120"/>
  <c r="R119"/>
  <c r="R118"/>
  <c r="R117"/>
  <c r="P120"/>
  <c r="P119"/>
  <c r="P118"/>
  <c r="P117"/>
  <c i="1" r="AU101"/>
  <c i="8" r="J114"/>
  <c r="J113"/>
  <c r="F113"/>
  <c r="F111"/>
  <c r="E109"/>
  <c r="J91"/>
  <c r="J90"/>
  <c r="F90"/>
  <c r="F88"/>
  <c r="E86"/>
  <c r="J18"/>
  <c r="E18"/>
  <c r="F91"/>
  <c r="J17"/>
  <c r="J12"/>
  <c r="J111"/>
  <c r="E7"/>
  <c r="E107"/>
  <c i="7" r="J37"/>
  <c r="J36"/>
  <c i="1" r="AY100"/>
  <c i="7" r="J35"/>
  <c i="1" r="AX100"/>
  <c i="7" r="BI157"/>
  <c r="BH157"/>
  <c r="BG157"/>
  <c r="BF157"/>
  <c r="T157"/>
  <c r="T156"/>
  <c r="T155"/>
  <c r="R157"/>
  <c r="R156"/>
  <c r="R155"/>
  <c r="P157"/>
  <c r="P156"/>
  <c r="P155"/>
  <c r="BI153"/>
  <c r="BH153"/>
  <c r="BG153"/>
  <c r="BF153"/>
  <c r="T153"/>
  <c r="T152"/>
  <c r="T151"/>
  <c r="R153"/>
  <c r="R152"/>
  <c r="R151"/>
  <c r="P153"/>
  <c r="P152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7"/>
  <c r="BH127"/>
  <c r="BG127"/>
  <c r="BF127"/>
  <c r="T127"/>
  <c r="R127"/>
  <c r="P127"/>
  <c r="BI125"/>
  <c r="BH125"/>
  <c r="BG125"/>
  <c r="BF125"/>
  <c r="T125"/>
  <c r="R125"/>
  <c r="P125"/>
  <c r="BI123"/>
  <c r="BH123"/>
  <c r="BG123"/>
  <c r="BF123"/>
  <c r="T123"/>
  <c r="R123"/>
  <c r="P123"/>
  <c r="BI120"/>
  <c r="BH120"/>
  <c r="BG120"/>
  <c r="BF120"/>
  <c r="T120"/>
  <c r="T119"/>
  <c r="R120"/>
  <c r="R119"/>
  <c r="P120"/>
  <c r="P119"/>
  <c i="1" r="AU100"/>
  <c i="7" r="J116"/>
  <c r="J115"/>
  <c r="F115"/>
  <c r="F113"/>
  <c r="E111"/>
  <c r="J91"/>
  <c r="J90"/>
  <c r="F90"/>
  <c r="F88"/>
  <c r="E86"/>
  <c r="J18"/>
  <c r="E18"/>
  <c r="F116"/>
  <c r="J17"/>
  <c r="J12"/>
  <c r="J113"/>
  <c r="E7"/>
  <c r="E109"/>
  <c i="6" r="J37"/>
  <c r="J36"/>
  <c i="1" r="AY99"/>
  <c i="6" r="J35"/>
  <c i="1" r="AX99"/>
  <c i="6" r="BI278"/>
  <c r="BH278"/>
  <c r="BG278"/>
  <c r="BF278"/>
  <c r="T278"/>
  <c r="R278"/>
  <c r="P278"/>
  <c r="BI275"/>
  <c r="BH275"/>
  <c r="BG275"/>
  <c r="BF275"/>
  <c r="T275"/>
  <c r="R275"/>
  <c r="P275"/>
  <c r="BI271"/>
  <c r="BH271"/>
  <c r="BG271"/>
  <c r="BF271"/>
  <c r="T271"/>
  <c r="T270"/>
  <c r="R271"/>
  <c r="R270"/>
  <c r="P271"/>
  <c r="P270"/>
  <c r="BI266"/>
  <c r="BH266"/>
  <c r="BG266"/>
  <c r="BF266"/>
  <c r="T266"/>
  <c r="T265"/>
  <c r="T264"/>
  <c r="R266"/>
  <c r="R265"/>
  <c r="R264"/>
  <c r="P266"/>
  <c r="P265"/>
  <c r="P264"/>
  <c r="BI261"/>
  <c r="BH261"/>
  <c r="BG261"/>
  <c r="BF261"/>
  <c r="T261"/>
  <c r="T260"/>
  <c r="T259"/>
  <c r="R261"/>
  <c r="R260"/>
  <c r="R259"/>
  <c r="P261"/>
  <c r="P260"/>
  <c r="P259"/>
  <c r="BI257"/>
  <c r="BH257"/>
  <c r="BG257"/>
  <c r="BF257"/>
  <c r="T257"/>
  <c r="R257"/>
  <c r="P257"/>
  <c r="BI255"/>
  <c r="BH255"/>
  <c r="BG255"/>
  <c r="BF255"/>
  <c r="T255"/>
  <c r="R255"/>
  <c r="P255"/>
  <c r="BI253"/>
  <c r="BH253"/>
  <c r="BG253"/>
  <c r="BF253"/>
  <c r="T253"/>
  <c r="R253"/>
  <c r="P253"/>
  <c r="BI251"/>
  <c r="BH251"/>
  <c r="BG251"/>
  <c r="BF251"/>
  <c r="T251"/>
  <c r="R251"/>
  <c r="P251"/>
  <c r="BI248"/>
  <c r="BH248"/>
  <c r="BG248"/>
  <c r="BF248"/>
  <c r="T248"/>
  <c r="R248"/>
  <c r="P248"/>
  <c r="BI245"/>
  <c r="BH245"/>
  <c r="BG245"/>
  <c r="BF245"/>
  <c r="T245"/>
  <c r="R245"/>
  <c r="P245"/>
  <c r="BI243"/>
  <c r="BH243"/>
  <c r="BG243"/>
  <c r="BF243"/>
  <c r="T243"/>
  <c r="R243"/>
  <c r="P243"/>
  <c r="BI241"/>
  <c r="BH241"/>
  <c r="BG241"/>
  <c r="BF241"/>
  <c r="T241"/>
  <c r="R241"/>
  <c r="P241"/>
  <c r="BI239"/>
  <c r="BH239"/>
  <c r="BG239"/>
  <c r="BF239"/>
  <c r="T239"/>
  <c r="R239"/>
  <c r="P239"/>
  <c r="BI237"/>
  <c r="BH237"/>
  <c r="BG237"/>
  <c r="BF237"/>
  <c r="T237"/>
  <c r="R237"/>
  <c r="P237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4"/>
  <c r="BH224"/>
  <c r="BG224"/>
  <c r="BF224"/>
  <c r="T224"/>
  <c r="R224"/>
  <c r="P224"/>
  <c r="BI221"/>
  <c r="BH221"/>
  <c r="BG221"/>
  <c r="BF221"/>
  <c r="T221"/>
  <c r="R221"/>
  <c r="P221"/>
  <c r="BI218"/>
  <c r="BH218"/>
  <c r="BG218"/>
  <c r="BF218"/>
  <c r="T218"/>
  <c r="R218"/>
  <c r="P218"/>
  <c r="BI215"/>
  <c r="BH215"/>
  <c r="BG215"/>
  <c r="BF215"/>
  <c r="T215"/>
  <c r="R215"/>
  <c r="P215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5"/>
  <c r="BH205"/>
  <c r="BG205"/>
  <c r="BF205"/>
  <c r="T205"/>
  <c r="R205"/>
  <c r="P205"/>
  <c r="BI201"/>
  <c r="BH201"/>
  <c r="BG201"/>
  <c r="BF201"/>
  <c r="T201"/>
  <c r="R201"/>
  <c r="P201"/>
  <c r="BI198"/>
  <c r="BH198"/>
  <c r="BG198"/>
  <c r="BF198"/>
  <c r="T198"/>
  <c r="R198"/>
  <c r="P198"/>
  <c r="BI194"/>
  <c r="BH194"/>
  <c r="BG194"/>
  <c r="BF194"/>
  <c r="T194"/>
  <c r="R194"/>
  <c r="P194"/>
  <c r="BI191"/>
  <c r="BH191"/>
  <c r="BG191"/>
  <c r="BF191"/>
  <c r="T191"/>
  <c r="R191"/>
  <c r="P191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J124"/>
  <c r="J123"/>
  <c r="F123"/>
  <c r="F121"/>
  <c r="E119"/>
  <c r="J91"/>
  <c r="J90"/>
  <c r="F90"/>
  <c r="F88"/>
  <c r="E86"/>
  <c r="J18"/>
  <c r="E18"/>
  <c r="F91"/>
  <c r="J17"/>
  <c r="J12"/>
  <c r="J88"/>
  <c r="E7"/>
  <c r="E84"/>
  <c i="5" r="J37"/>
  <c r="J36"/>
  <c i="1" r="AY98"/>
  <c i="5" r="J35"/>
  <c i="1" r="AX98"/>
  <c i="5" r="BI230"/>
  <c r="BH230"/>
  <c r="BG230"/>
  <c r="BF230"/>
  <c r="T230"/>
  <c r="R230"/>
  <c r="P230"/>
  <c r="BI227"/>
  <c r="BH227"/>
  <c r="BG227"/>
  <c r="BF227"/>
  <c r="T227"/>
  <c r="R227"/>
  <c r="P227"/>
  <c r="BI222"/>
  <c r="BH222"/>
  <c r="BG222"/>
  <c r="BF222"/>
  <c r="T222"/>
  <c r="R222"/>
  <c r="P222"/>
  <c r="BI218"/>
  <c r="BH218"/>
  <c r="BG218"/>
  <c r="BF218"/>
  <c r="T218"/>
  <c r="R218"/>
  <c r="P218"/>
  <c r="BI215"/>
  <c r="BH215"/>
  <c r="BG215"/>
  <c r="BF215"/>
  <c r="T215"/>
  <c r="R215"/>
  <c r="P215"/>
  <c r="BI210"/>
  <c r="BH210"/>
  <c r="BG210"/>
  <c r="BF210"/>
  <c r="T210"/>
  <c r="T209"/>
  <c r="T208"/>
  <c r="R210"/>
  <c r="R209"/>
  <c r="R208"/>
  <c r="P210"/>
  <c r="P209"/>
  <c r="P208"/>
  <c r="BI205"/>
  <c r="BH205"/>
  <c r="BG205"/>
  <c r="BF205"/>
  <c r="T205"/>
  <c r="R205"/>
  <c r="P205"/>
  <c r="BI202"/>
  <c r="BH202"/>
  <c r="BG202"/>
  <c r="BF202"/>
  <c r="T202"/>
  <c r="R202"/>
  <c r="P202"/>
  <c r="BI199"/>
  <c r="BH199"/>
  <c r="BG199"/>
  <c r="BF199"/>
  <c r="T199"/>
  <c r="R199"/>
  <c r="P199"/>
  <c r="BI196"/>
  <c r="BH196"/>
  <c r="BG196"/>
  <c r="BF196"/>
  <c r="T196"/>
  <c r="R196"/>
  <c r="P196"/>
  <c r="BI193"/>
  <c r="BH193"/>
  <c r="BG193"/>
  <c r="BF193"/>
  <c r="T193"/>
  <c r="R193"/>
  <c r="P193"/>
  <c r="BI190"/>
  <c r="BH190"/>
  <c r="BG190"/>
  <c r="BF190"/>
  <c r="T190"/>
  <c r="R190"/>
  <c r="P190"/>
  <c r="BI187"/>
  <c r="BH187"/>
  <c r="BG187"/>
  <c r="BF187"/>
  <c r="T187"/>
  <c r="R187"/>
  <c r="P187"/>
  <c r="BI184"/>
  <c r="BH184"/>
  <c r="BG184"/>
  <c r="BF184"/>
  <c r="T184"/>
  <c r="R184"/>
  <c r="P184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2"/>
  <c r="BH172"/>
  <c r="BG172"/>
  <c r="BF172"/>
  <c r="T172"/>
  <c r="R172"/>
  <c r="P172"/>
  <c r="BI169"/>
  <c r="BH169"/>
  <c r="BG169"/>
  <c r="BF169"/>
  <c r="T169"/>
  <c r="R169"/>
  <c r="P169"/>
  <c r="BI166"/>
  <c r="BH166"/>
  <c r="BG166"/>
  <c r="BF166"/>
  <c r="T166"/>
  <c r="R166"/>
  <c r="P166"/>
  <c r="BI163"/>
  <c r="BH163"/>
  <c r="BG163"/>
  <c r="BF163"/>
  <c r="T163"/>
  <c r="R163"/>
  <c r="P163"/>
  <c r="BI160"/>
  <c r="BH160"/>
  <c r="BG160"/>
  <c r="BF160"/>
  <c r="T160"/>
  <c r="R160"/>
  <c r="P160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0"/>
  <c r="BH130"/>
  <c r="BG130"/>
  <c r="BF130"/>
  <c r="T130"/>
  <c r="R130"/>
  <c r="P130"/>
  <c r="BI127"/>
  <c r="BH127"/>
  <c r="BG127"/>
  <c r="BF127"/>
  <c r="T127"/>
  <c r="R127"/>
  <c r="P127"/>
  <c r="J121"/>
  <c r="J120"/>
  <c r="F120"/>
  <c r="F118"/>
  <c r="E116"/>
  <c r="J91"/>
  <c r="J90"/>
  <c r="F90"/>
  <c r="F88"/>
  <c r="E86"/>
  <c r="J18"/>
  <c r="E18"/>
  <c r="F121"/>
  <c r="J17"/>
  <c r="J12"/>
  <c r="J88"/>
  <c r="E7"/>
  <c r="E84"/>
  <c i="4" r="J37"/>
  <c r="J36"/>
  <c i="1" r="AY97"/>
  <c i="4" r="J35"/>
  <c i="1" r="AX97"/>
  <c i="4" r="BI204"/>
  <c r="BH204"/>
  <c r="BG204"/>
  <c r="BF204"/>
  <c r="T204"/>
  <c r="R204"/>
  <c r="P204"/>
  <c r="BI202"/>
  <c r="BH202"/>
  <c r="BG202"/>
  <c r="BF202"/>
  <c r="T202"/>
  <c r="R202"/>
  <c r="P202"/>
  <c r="BI199"/>
  <c r="BH199"/>
  <c r="BG199"/>
  <c r="BF199"/>
  <c r="T199"/>
  <c r="R199"/>
  <c r="P199"/>
  <c r="BI197"/>
  <c r="BH197"/>
  <c r="BG197"/>
  <c r="BF197"/>
  <c r="T197"/>
  <c r="R197"/>
  <c r="P197"/>
  <c r="BI195"/>
  <c r="BH195"/>
  <c r="BG195"/>
  <c r="BF195"/>
  <c r="T195"/>
  <c r="R195"/>
  <c r="P195"/>
  <c r="BI193"/>
  <c r="BH193"/>
  <c r="BG193"/>
  <c r="BF193"/>
  <c r="T193"/>
  <c r="R193"/>
  <c r="P193"/>
  <c r="BI191"/>
  <c r="BH191"/>
  <c r="BG191"/>
  <c r="BF191"/>
  <c r="T191"/>
  <c r="R191"/>
  <c r="P191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8"/>
  <c r="BH178"/>
  <c r="BG178"/>
  <c r="BF178"/>
  <c r="T178"/>
  <c r="R178"/>
  <c r="P178"/>
  <c r="BI175"/>
  <c r="BH175"/>
  <c r="BG175"/>
  <c r="BF175"/>
  <c r="T175"/>
  <c r="R175"/>
  <c r="P175"/>
  <c r="BI170"/>
  <c r="BH170"/>
  <c r="BG170"/>
  <c r="BF170"/>
  <c r="T170"/>
  <c r="R170"/>
  <c r="P170"/>
  <c r="BI167"/>
  <c r="BH167"/>
  <c r="BG167"/>
  <c r="BF167"/>
  <c r="T167"/>
  <c r="R167"/>
  <c r="P167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4"/>
  <c r="BH154"/>
  <c r="BG154"/>
  <c r="BF154"/>
  <c r="T154"/>
  <c r="R154"/>
  <c r="P154"/>
  <c r="BI152"/>
  <c r="BH152"/>
  <c r="BG152"/>
  <c r="BF152"/>
  <c r="T152"/>
  <c r="R152"/>
  <c r="P152"/>
  <c r="BI149"/>
  <c r="BH149"/>
  <c r="BG149"/>
  <c r="BF149"/>
  <c r="T149"/>
  <c r="R149"/>
  <c r="P149"/>
  <c r="BI145"/>
  <c r="BH145"/>
  <c r="BG145"/>
  <c r="BF145"/>
  <c r="T145"/>
  <c r="T144"/>
  <c r="R145"/>
  <c r="R144"/>
  <c r="P145"/>
  <c r="P144"/>
  <c r="BI141"/>
  <c r="BH141"/>
  <c r="BG141"/>
  <c r="BF141"/>
  <c r="T141"/>
  <c r="R141"/>
  <c r="P141"/>
  <c r="BI138"/>
  <c r="BH138"/>
  <c r="BG138"/>
  <c r="BF138"/>
  <c r="T138"/>
  <c r="R138"/>
  <c r="P138"/>
  <c r="BI135"/>
  <c r="BH135"/>
  <c r="BG135"/>
  <c r="BF135"/>
  <c r="T135"/>
  <c r="R135"/>
  <c r="P135"/>
  <c r="BI132"/>
  <c r="BH132"/>
  <c r="BG132"/>
  <c r="BF132"/>
  <c r="T132"/>
  <c r="R132"/>
  <c r="P132"/>
  <c r="BI129"/>
  <c r="BH129"/>
  <c r="BG129"/>
  <c r="BF129"/>
  <c r="T129"/>
  <c r="R129"/>
  <c r="P129"/>
  <c r="BI126"/>
  <c r="BH126"/>
  <c r="BG126"/>
  <c r="BF126"/>
  <c r="T126"/>
  <c r="R126"/>
  <c r="P126"/>
  <c r="J120"/>
  <c r="J119"/>
  <c r="F119"/>
  <c r="F117"/>
  <c r="E115"/>
  <c r="J91"/>
  <c r="J90"/>
  <c r="F90"/>
  <c r="F88"/>
  <c r="E86"/>
  <c r="J18"/>
  <c r="E18"/>
  <c r="F120"/>
  <c r="J17"/>
  <c r="J12"/>
  <c r="J88"/>
  <c r="E7"/>
  <c r="E84"/>
  <c i="3" r="J37"/>
  <c r="J36"/>
  <c i="1" r="AY96"/>
  <c i="3" r="J35"/>
  <c i="1" r="AX96"/>
  <c i="3" r="BI258"/>
  <c r="BH258"/>
  <c r="BG258"/>
  <c r="BF258"/>
  <c r="T258"/>
  <c r="R258"/>
  <c r="P258"/>
  <c r="BI255"/>
  <c r="BH255"/>
  <c r="BG255"/>
  <c r="BF255"/>
  <c r="T255"/>
  <c r="R255"/>
  <c r="P255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1"/>
  <c r="BH241"/>
  <c r="BG241"/>
  <c r="BF241"/>
  <c r="T241"/>
  <c r="R241"/>
  <c r="P241"/>
  <c r="BI236"/>
  <c r="BH236"/>
  <c r="BG236"/>
  <c r="BF236"/>
  <c r="T236"/>
  <c r="T235"/>
  <c r="T234"/>
  <c r="R236"/>
  <c r="R235"/>
  <c r="R234"/>
  <c r="P236"/>
  <c r="P235"/>
  <c r="P234"/>
  <c r="BI231"/>
  <c r="BH231"/>
  <c r="BG231"/>
  <c r="BF231"/>
  <c r="T231"/>
  <c r="T230"/>
  <c r="R231"/>
  <c r="R230"/>
  <c r="P231"/>
  <c r="P230"/>
  <c r="BI227"/>
  <c r="BH227"/>
  <c r="BG227"/>
  <c r="BF227"/>
  <c r="T227"/>
  <c r="R227"/>
  <c r="P227"/>
  <c r="BI224"/>
  <c r="BH224"/>
  <c r="BG224"/>
  <c r="BF224"/>
  <c r="T224"/>
  <c r="R224"/>
  <c r="P224"/>
  <c r="BI220"/>
  <c r="BH220"/>
  <c r="BG220"/>
  <c r="BF220"/>
  <c r="T220"/>
  <c r="T219"/>
  <c r="R220"/>
  <c r="R219"/>
  <c r="P220"/>
  <c r="P219"/>
  <c r="BI216"/>
  <c r="BH216"/>
  <c r="BG216"/>
  <c r="BF216"/>
  <c r="T216"/>
  <c r="T215"/>
  <c r="R216"/>
  <c r="R215"/>
  <c r="P216"/>
  <c r="P215"/>
  <c r="BI212"/>
  <c r="BH212"/>
  <c r="BG212"/>
  <c r="BF212"/>
  <c r="T212"/>
  <c r="R212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1"/>
  <c r="BH201"/>
  <c r="BG201"/>
  <c r="BF201"/>
  <c r="T201"/>
  <c r="R201"/>
  <c r="P201"/>
  <c r="BI198"/>
  <c r="BH198"/>
  <c r="BG198"/>
  <c r="BF198"/>
  <c r="T198"/>
  <c r="R198"/>
  <c r="P198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79"/>
  <c r="BH179"/>
  <c r="BG179"/>
  <c r="BF179"/>
  <c r="T179"/>
  <c r="R179"/>
  <c r="P179"/>
  <c r="BI176"/>
  <c r="BH176"/>
  <c r="BG176"/>
  <c r="BF176"/>
  <c r="T176"/>
  <c r="R176"/>
  <c r="P176"/>
  <c r="BI173"/>
  <c r="BH173"/>
  <c r="BG173"/>
  <c r="BF173"/>
  <c r="T173"/>
  <c r="R173"/>
  <c r="P173"/>
  <c r="BI170"/>
  <c r="BH170"/>
  <c r="BG170"/>
  <c r="BF170"/>
  <c r="T170"/>
  <c r="R170"/>
  <c r="P170"/>
  <c r="BI167"/>
  <c r="BH167"/>
  <c r="BG167"/>
  <c r="BF167"/>
  <c r="T167"/>
  <c r="R167"/>
  <c r="P167"/>
  <c r="BI164"/>
  <c r="BH164"/>
  <c r="BG164"/>
  <c r="BF164"/>
  <c r="T164"/>
  <c r="R164"/>
  <c r="P164"/>
  <c r="BI161"/>
  <c r="BH161"/>
  <c r="BG161"/>
  <c r="BF161"/>
  <c r="T161"/>
  <c r="R161"/>
  <c r="P161"/>
  <c r="BI158"/>
  <c r="BH158"/>
  <c r="BG158"/>
  <c r="BF158"/>
  <c r="T158"/>
  <c r="R158"/>
  <c r="P158"/>
  <c r="BI155"/>
  <c r="BH155"/>
  <c r="BG155"/>
  <c r="BF155"/>
  <c r="T155"/>
  <c r="R155"/>
  <c r="P155"/>
  <c r="BI152"/>
  <c r="BH152"/>
  <c r="BG152"/>
  <c r="BF152"/>
  <c r="T152"/>
  <c r="R152"/>
  <c r="P152"/>
  <c r="BI149"/>
  <c r="BH149"/>
  <c r="BG149"/>
  <c r="BF149"/>
  <c r="T149"/>
  <c r="R149"/>
  <c r="P149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J125"/>
  <c r="J124"/>
  <c r="F124"/>
  <c r="F122"/>
  <c r="E120"/>
  <c r="J91"/>
  <c r="J90"/>
  <c r="F90"/>
  <c r="F88"/>
  <c r="E86"/>
  <c r="J18"/>
  <c r="E18"/>
  <c r="F125"/>
  <c r="J17"/>
  <c r="J12"/>
  <c r="J88"/>
  <c r="E7"/>
  <c r="E118"/>
  <c i="2" r="J119"/>
  <c r="J37"/>
  <c r="J36"/>
  <c i="1" r="AY95"/>
  <c i="2" r="J35"/>
  <c i="1" r="AX95"/>
  <c i="2" r="BI136"/>
  <c r="BH136"/>
  <c r="BG136"/>
  <c r="BF136"/>
  <c r="T136"/>
  <c r="R136"/>
  <c r="P136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2"/>
  <c r="BH122"/>
  <c r="BG122"/>
  <c r="BF122"/>
  <c r="T122"/>
  <c r="R122"/>
  <c r="P122"/>
  <c r="J96"/>
  <c r="J115"/>
  <c r="J114"/>
  <c r="F114"/>
  <c r="F112"/>
  <c r="E110"/>
  <c r="J91"/>
  <c r="J90"/>
  <c r="F90"/>
  <c r="F88"/>
  <c r="E86"/>
  <c r="J18"/>
  <c r="E18"/>
  <c r="F115"/>
  <c r="J17"/>
  <c r="J12"/>
  <c r="J112"/>
  <c r="E7"/>
  <c r="E108"/>
  <c i="1" r="L90"/>
  <c r="AM90"/>
  <c r="AM89"/>
  <c r="L89"/>
  <c r="AM87"/>
  <c r="L87"/>
  <c r="L85"/>
  <c r="L84"/>
  <c i="8" r="BK120"/>
  <c i="7" r="F35"/>
  <c i="4" r="BK204"/>
  <c r="BK199"/>
  <c r="J191"/>
  <c r="J186"/>
  <c r="J183"/>
  <c r="J181"/>
  <c r="BK170"/>
  <c i="3" r="BK241"/>
  <c r="J236"/>
  <c r="J231"/>
  <c r="J216"/>
  <c r="BK189"/>
  <c r="J185"/>
  <c r="J179"/>
  <c r="BK173"/>
  <c r="J161"/>
  <c i="6" r="BK278"/>
  <c r="BK271"/>
  <c r="BK266"/>
  <c r="J261"/>
  <c r="J257"/>
  <c r="BK253"/>
  <c r="BK251"/>
  <c r="BK245"/>
  <c r="BK243"/>
  <c r="BK241"/>
  <c r="BK239"/>
  <c r="BK233"/>
  <c r="J231"/>
  <c r="BK229"/>
  <c r="BK227"/>
  <c r="J221"/>
  <c r="J215"/>
  <c r="BK210"/>
  <c r="BK207"/>
  <c r="J205"/>
  <c r="BK201"/>
  <c r="BK198"/>
  <c r="BK187"/>
  <c r="J184"/>
  <c r="BK172"/>
  <c r="J169"/>
  <c r="J166"/>
  <c r="BK163"/>
  <c r="BK160"/>
  <c r="J154"/>
  <c r="J151"/>
  <c r="J148"/>
  <c r="J145"/>
  <c r="BK142"/>
  <c r="BK139"/>
  <c r="BK136"/>
  <c r="BK133"/>
  <c r="J130"/>
  <c i="5" r="J230"/>
  <c r="BK215"/>
  <c r="BK210"/>
  <c r="BK202"/>
  <c r="J196"/>
  <c r="J190"/>
  <c r="J187"/>
  <c r="J178"/>
  <c r="BK172"/>
  <c r="BK163"/>
  <c r="BK160"/>
  <c r="J157"/>
  <c r="BK154"/>
  <c r="J154"/>
  <c r="J151"/>
  <c r="J148"/>
  <c r="BK142"/>
  <c r="BK139"/>
  <c r="J133"/>
  <c r="BK130"/>
  <c i="4" r="J197"/>
  <c r="BK195"/>
  <c r="BK193"/>
  <c r="BK183"/>
  <c r="J178"/>
  <c r="BK152"/>
  <c r="J141"/>
  <c r="J138"/>
  <c i="3" r="J255"/>
  <c r="J252"/>
  <c r="J206"/>
  <c r="BK201"/>
  <c r="J192"/>
  <c r="BK182"/>
  <c i="2" r="J128"/>
  <c i="7" r="F37"/>
  <c i="4" r="BK178"/>
  <c r="BK167"/>
  <c r="J162"/>
  <c r="J159"/>
  <c i="3" r="BK248"/>
  <c r="J246"/>
  <c r="BK224"/>
  <c r="BK212"/>
  <c i="7" r="F34"/>
  <c i="4" r="BK141"/>
  <c r="J135"/>
  <c r="BK129"/>
  <c r="J126"/>
  <c i="3" r="J258"/>
  <c r="J244"/>
  <c r="BK203"/>
  <c r="BK179"/>
  <c r="J176"/>
  <c r="BK146"/>
  <c r="J137"/>
  <c i="2" r="BK134"/>
  <c r="J132"/>
  <c r="J124"/>
  <c i="7" r="BK157"/>
  <c r="J157"/>
  <c r="BK153"/>
  <c r="J153"/>
  <c r="BK149"/>
  <c r="J149"/>
  <c r="BK147"/>
  <c r="J147"/>
  <c r="BK145"/>
  <c r="J145"/>
  <c r="BK143"/>
  <c r="J143"/>
  <c r="BK141"/>
  <c r="J141"/>
  <c r="BK139"/>
  <c r="J139"/>
  <c r="BK137"/>
  <c r="J137"/>
  <c r="BK135"/>
  <c r="J135"/>
  <c r="BK133"/>
  <c r="J133"/>
  <c r="BK131"/>
  <c r="J131"/>
  <c r="BK129"/>
  <c r="J129"/>
  <c r="BK127"/>
  <c r="J127"/>
  <c r="BK125"/>
  <c r="J125"/>
  <c r="BK123"/>
  <c r="J123"/>
  <c r="BK120"/>
  <c r="J120"/>
  <c i="6" r="J278"/>
  <c r="J275"/>
  <c r="J271"/>
  <c r="J266"/>
  <c r="BK261"/>
  <c r="BK257"/>
  <c r="BK255"/>
  <c r="J239"/>
  <c r="J235"/>
  <c r="BK231"/>
  <c r="BK218"/>
  <c r="BK212"/>
  <c r="J201"/>
  <c r="J198"/>
  <c r="BK169"/>
  <c r="J142"/>
  <c i="5" r="BK227"/>
  <c r="J222"/>
  <c r="J210"/>
  <c r="BK205"/>
  <c r="J202"/>
  <c r="J199"/>
  <c r="BK196"/>
  <c r="BK166"/>
  <c r="J145"/>
  <c r="BK133"/>
  <c r="J127"/>
  <c i="4" r="J199"/>
  <c r="BK197"/>
  <c r="J195"/>
  <c r="BK191"/>
  <c r="BK186"/>
  <c r="J175"/>
  <c r="BK162"/>
  <c r="BK159"/>
  <c r="J156"/>
  <c r="J149"/>
  <c r="BK132"/>
  <c i="3" r="BK258"/>
  <c r="BK246"/>
  <c r="BK236"/>
  <c r="BK231"/>
  <c r="J224"/>
  <c r="BK220"/>
  <c r="BK216"/>
  <c r="BK209"/>
  <c r="BK198"/>
  <c r="J195"/>
  <c r="J182"/>
  <c r="BK161"/>
  <c r="J146"/>
  <c r="BK143"/>
  <c r="BK140"/>
  <c i="2" r="J136"/>
  <c r="J130"/>
  <c r="BK128"/>
  <c r="J126"/>
  <c r="BK124"/>
  <c r="J122"/>
  <c i="8" r="J120"/>
  <c i="7" r="F36"/>
  <c i="4" r="J170"/>
  <c r="J167"/>
  <c r="BK154"/>
  <c r="J152"/>
  <c r="BK145"/>
  <c r="J132"/>
  <c i="3" r="J241"/>
  <c r="BK185"/>
  <c r="BK170"/>
  <c r="BK164"/>
  <c r="J158"/>
  <c r="BK152"/>
  <c r="BK149"/>
  <c r="J143"/>
  <c r="J140"/>
  <c r="BK134"/>
  <c r="BK131"/>
  <c i="2" r="BK122"/>
  <c i="1" r="AS94"/>
  <c i="7" r="J34"/>
  <c i="6" r="J255"/>
  <c r="J253"/>
  <c r="J251"/>
  <c r="J248"/>
  <c r="J243"/>
  <c r="J241"/>
  <c r="BK237"/>
  <c r="BK235"/>
  <c r="J233"/>
  <c r="J229"/>
  <c r="BK224"/>
  <c r="BK221"/>
  <c r="BK215"/>
  <c r="J212"/>
  <c r="J210"/>
  <c r="J194"/>
  <c r="BK191"/>
  <c r="J187"/>
  <c r="BK184"/>
  <c r="BK181"/>
  <c r="J178"/>
  <c r="J175"/>
  <c r="J172"/>
  <c r="BK157"/>
  <c r="BK151"/>
  <c r="BK148"/>
  <c r="BK145"/>
  <c r="J139"/>
  <c r="J136"/>
  <c r="J133"/>
  <c r="BK130"/>
  <c i="5" r="J218"/>
  <c r="J215"/>
  <c r="J205"/>
  <c r="J193"/>
  <c r="BK187"/>
  <c r="BK184"/>
  <c r="BK181"/>
  <c r="BK178"/>
  <c r="J175"/>
  <c r="J169"/>
  <c r="J166"/>
  <c r="J163"/>
  <c r="J160"/>
  <c r="BK157"/>
  <c r="BK151"/>
  <c r="BK148"/>
  <c r="J142"/>
  <c r="J136"/>
  <c r="BK127"/>
  <c i="4" r="BK202"/>
  <c r="J189"/>
  <c r="BK175"/>
  <c r="J154"/>
  <c r="J145"/>
  <c r="BK135"/>
  <c r="J129"/>
  <c r="BK126"/>
  <c i="3" r="BK255"/>
  <c r="J248"/>
  <c r="BK227"/>
  <c r="J220"/>
  <c r="J212"/>
  <c r="J203"/>
  <c r="J201"/>
  <c r="BK195"/>
  <c r="BK192"/>
  <c r="BK176"/>
  <c r="J167"/>
  <c r="J164"/>
  <c r="BK155"/>
  <c r="J152"/>
  <c r="J149"/>
  <c r="BK137"/>
  <c r="J134"/>
  <c r="J131"/>
  <c i="2" r="BK136"/>
  <c r="J134"/>
  <c r="BK132"/>
  <c r="BK126"/>
  <c i="6" r="BK275"/>
  <c r="BK248"/>
  <c r="J245"/>
  <c r="J237"/>
  <c r="J227"/>
  <c r="J224"/>
  <c r="J218"/>
  <c r="J207"/>
  <c r="BK205"/>
  <c r="BK194"/>
  <c r="J191"/>
  <c r="J181"/>
  <c r="BK178"/>
  <c r="BK175"/>
  <c r="BK166"/>
  <c r="J163"/>
  <c r="J160"/>
  <c r="J157"/>
  <c r="BK154"/>
  <c i="5" r="BK230"/>
  <c r="J227"/>
  <c r="BK222"/>
  <c r="BK218"/>
  <c r="BK199"/>
  <c r="BK193"/>
  <c r="BK190"/>
  <c r="J184"/>
  <c r="J181"/>
  <c r="BK175"/>
  <c r="J172"/>
  <c r="BK169"/>
  <c r="BK145"/>
  <c r="J139"/>
  <c r="BK136"/>
  <c r="J130"/>
  <c i="4" r="J204"/>
  <c r="J202"/>
  <c r="J193"/>
  <c r="BK189"/>
  <c r="BK181"/>
  <c r="BK156"/>
  <c r="BK149"/>
  <c r="BK138"/>
  <c i="3" r="BK252"/>
  <c r="BK244"/>
  <c r="J227"/>
  <c r="J209"/>
  <c r="BK206"/>
  <c r="J198"/>
  <c r="J189"/>
  <c r="J173"/>
  <c r="J170"/>
  <c r="BK167"/>
  <c r="BK158"/>
  <c r="J155"/>
  <c i="2" r="BK130"/>
  <c i="8" r="J34"/>
  <c i="1" r="AW101"/>
  <c i="8" r="F35"/>
  <c i="1" r="BB101"/>
  <c i="8" r="F37"/>
  <c i="1" r="BD101"/>
  <c i="8" r="F36"/>
  <c i="1" r="BC101"/>
  <c i="2" l="1" r="BK121"/>
  <c r="J121"/>
  <c r="J98"/>
  <c i="3" r="P130"/>
  <c r="P223"/>
  <c r="P240"/>
  <c r="P239"/>
  <c r="P251"/>
  <c r="P250"/>
  <c i="4" r="R148"/>
  <c r="P166"/>
  <c r="P165"/>
  <c r="BK174"/>
  <c r="BK173"/>
  <c r="J173"/>
  <c r="J102"/>
  <c i="5" r="P126"/>
  <c r="R201"/>
  <c r="T214"/>
  <c r="T213"/>
  <c r="BK226"/>
  <c r="BK225"/>
  <c r="J225"/>
  <c r="J103"/>
  <c i="2" r="R121"/>
  <c r="R120"/>
  <c r="R118"/>
  <c i="3" r="R130"/>
  <c r="T223"/>
  <c r="BK240"/>
  <c r="J240"/>
  <c r="J106"/>
  <c r="T251"/>
  <c r="T250"/>
  <c i="4" r="BK125"/>
  <c r="T148"/>
  <c r="T166"/>
  <c r="T165"/>
  <c r="R174"/>
  <c r="R173"/>
  <c i="5" r="R126"/>
  <c r="R125"/>
  <c r="P201"/>
  <c r="R214"/>
  <c r="R213"/>
  <c r="P226"/>
  <c r="P225"/>
  <c i="2" r="T121"/>
  <c r="T120"/>
  <c r="T118"/>
  <c i="3" r="BK130"/>
  <c r="T200"/>
  <c r="R240"/>
  <c r="R239"/>
  <c r="R200"/>
  <c r="BK223"/>
  <c r="J223"/>
  <c r="J101"/>
  <c r="R223"/>
  <c r="T240"/>
  <c r="T239"/>
  <c r="R251"/>
  <c r="R250"/>
  <c i="4" r="T125"/>
  <c r="T124"/>
  <c r="BK148"/>
  <c r="J148"/>
  <c r="J99"/>
  <c r="BK166"/>
  <c r="J166"/>
  <c r="J101"/>
  <c r="P174"/>
  <c r="P173"/>
  <c i="5" r="T126"/>
  <c r="T125"/>
  <c r="T124"/>
  <c r="T201"/>
  <c r="BK214"/>
  <c r="J214"/>
  <c r="J102"/>
  <c r="T226"/>
  <c r="T225"/>
  <c i="6" r="BK129"/>
  <c r="J129"/>
  <c r="J97"/>
  <c r="R129"/>
  <c r="T129"/>
  <c r="BK190"/>
  <c r="J190"/>
  <c r="J98"/>
  <c r="P190"/>
  <c r="R190"/>
  <c r="T190"/>
  <c r="BK197"/>
  <c r="J197"/>
  <c r="J99"/>
  <c r="P197"/>
  <c r="R197"/>
  <c r="T197"/>
  <c r="BK204"/>
  <c r="J204"/>
  <c r="J100"/>
  <c r="P204"/>
  <c r="R204"/>
  <c r="T204"/>
  <c r="BK274"/>
  <c r="J274"/>
  <c r="J107"/>
  <c r="P274"/>
  <c r="P269"/>
  <c r="R274"/>
  <c r="R269"/>
  <c r="T274"/>
  <c r="T269"/>
  <c i="3" r="T130"/>
  <c r="T129"/>
  <c r="T128"/>
  <c r="BK251"/>
  <c r="BK250"/>
  <c r="J250"/>
  <c r="J107"/>
  <c r="P200"/>
  <c i="2" r="P121"/>
  <c r="P120"/>
  <c r="P118"/>
  <c i="1" r="AU95"/>
  <c i="4" r="P125"/>
  <c r="P148"/>
  <c r="R166"/>
  <c r="R165"/>
  <c r="T174"/>
  <c r="T173"/>
  <c i="5" r="BK126"/>
  <c r="J126"/>
  <c r="J97"/>
  <c r="BK201"/>
  <c r="J201"/>
  <c r="J98"/>
  <c r="P214"/>
  <c r="P213"/>
  <c r="R226"/>
  <c r="R225"/>
  <c i="6" r="P129"/>
  <c r="P128"/>
  <c i="3" r="BK200"/>
  <c r="J200"/>
  <c r="J98"/>
  <c i="4" r="R125"/>
  <c r="R124"/>
  <c r="R123"/>
  <c i="3" r="J122"/>
  <c r="BE146"/>
  <c r="BE152"/>
  <c r="BE182"/>
  <c r="BE185"/>
  <c r="BE201"/>
  <c r="BE203"/>
  <c r="BE241"/>
  <c r="BK215"/>
  <c r="J215"/>
  <c r="J99"/>
  <c i="4" r="BE132"/>
  <c r="BE145"/>
  <c r="BE154"/>
  <c r="BE178"/>
  <c r="BE186"/>
  <c r="BE195"/>
  <c r="BE199"/>
  <c r="BK144"/>
  <c r="J144"/>
  <c r="J98"/>
  <c i="5" r="BE160"/>
  <c r="BE163"/>
  <c r="BE230"/>
  <c i="6" r="BE133"/>
  <c r="BE136"/>
  <c r="BE139"/>
  <c r="BE145"/>
  <c r="BE148"/>
  <c r="BE160"/>
  <c r="BE169"/>
  <c r="BE184"/>
  <c r="BE201"/>
  <c r="BE212"/>
  <c r="BE221"/>
  <c r="BE229"/>
  <c r="BE231"/>
  <c r="BE235"/>
  <c r="BE239"/>
  <c r="BE243"/>
  <c r="BE253"/>
  <c r="BE255"/>
  <c r="BE261"/>
  <c r="BE266"/>
  <c i="8" r="BE120"/>
  <c r="BK119"/>
  <c r="J119"/>
  <c r="J97"/>
  <c i="2" r="E84"/>
  <c r="F91"/>
  <c r="BE124"/>
  <c r="BE128"/>
  <c i="3" r="F91"/>
  <c r="BE143"/>
  <c r="BE161"/>
  <c r="BE189"/>
  <c r="BE209"/>
  <c r="BE216"/>
  <c r="BE224"/>
  <c i="4" r="E113"/>
  <c r="BE138"/>
  <c r="BE149"/>
  <c r="BE152"/>
  <c i="5" r="E114"/>
  <c r="J118"/>
  <c r="BE127"/>
  <c r="BE142"/>
  <c r="BE154"/>
  <c r="BE166"/>
  <c r="BE172"/>
  <c r="BE187"/>
  <c r="BE193"/>
  <c r="BE210"/>
  <c r="BK209"/>
  <c r="J209"/>
  <c r="J100"/>
  <c i="6" r="E117"/>
  <c r="F124"/>
  <c r="BE142"/>
  <c r="BE163"/>
  <c r="BE166"/>
  <c r="BE205"/>
  <c r="BE210"/>
  <c r="BE218"/>
  <c i="2" r="J88"/>
  <c r="BE126"/>
  <c r="BE130"/>
  <c r="BE132"/>
  <c r="BE134"/>
  <c i="3" r="BE149"/>
  <c r="BE155"/>
  <c r="BE227"/>
  <c r="BK235"/>
  <c r="J235"/>
  <c r="J104"/>
  <c i="4" r="F91"/>
  <c r="J117"/>
  <c r="BE126"/>
  <c r="BE129"/>
  <c r="BE135"/>
  <c r="BE141"/>
  <c r="BE156"/>
  <c r="BE159"/>
  <c i="1" r="AW100"/>
  <c r="BA100"/>
  <c r="BB100"/>
  <c r="BC100"/>
  <c r="BD100"/>
  <c i="7" r="BK152"/>
  <c r="J152"/>
  <c r="J97"/>
  <c i="8" r="F114"/>
  <c i="3" r="BE131"/>
  <c r="BE134"/>
  <c r="BE137"/>
  <c r="BE140"/>
  <c r="BE158"/>
  <c r="BE173"/>
  <c r="BE176"/>
  <c r="BE179"/>
  <c r="BE192"/>
  <c r="BE206"/>
  <c r="BE244"/>
  <c i="4" r="BE170"/>
  <c r="BE183"/>
  <c i="5" r="BE130"/>
  <c r="BE136"/>
  <c r="BE139"/>
  <c r="BE145"/>
  <c r="BE148"/>
  <c r="BE151"/>
  <c r="BE169"/>
  <c r="BE178"/>
  <c r="BE184"/>
  <c r="BE215"/>
  <c i="6" r="J121"/>
  <c r="BE130"/>
  <c r="BE151"/>
  <c r="BE172"/>
  <c r="BE175"/>
  <c r="BE178"/>
  <c r="BE181"/>
  <c r="BE187"/>
  <c r="BE191"/>
  <c r="BE198"/>
  <c r="BE207"/>
  <c r="BE224"/>
  <c r="BE227"/>
  <c r="BE233"/>
  <c r="BE241"/>
  <c r="BE248"/>
  <c r="BE251"/>
  <c r="BK260"/>
  <c r="J260"/>
  <c r="J102"/>
  <c r="BK265"/>
  <c r="J265"/>
  <c r="J104"/>
  <c r="BK270"/>
  <c r="J270"/>
  <c r="J106"/>
  <c i="7" r="E84"/>
  <c r="J88"/>
  <c r="F91"/>
  <c r="BE120"/>
  <c r="BE123"/>
  <c r="BE125"/>
  <c r="BE127"/>
  <c r="BE129"/>
  <c r="BE131"/>
  <c r="BE133"/>
  <c r="BE135"/>
  <c r="BE137"/>
  <c r="BE139"/>
  <c r="BE141"/>
  <c r="BE143"/>
  <c r="BE145"/>
  <c r="BE147"/>
  <c r="BE149"/>
  <c r="BE153"/>
  <c r="BE157"/>
  <c i="3" r="BE167"/>
  <c r="BE195"/>
  <c r="BE220"/>
  <c r="BE246"/>
  <c r="BE255"/>
  <c r="BK219"/>
  <c r="J219"/>
  <c r="J100"/>
  <c r="BK230"/>
  <c r="J230"/>
  <c r="J102"/>
  <c i="4" r="BE175"/>
  <c r="BE189"/>
  <c i="2" r="BE122"/>
  <c r="BE136"/>
  <c i="3" r="E84"/>
  <c r="BE198"/>
  <c r="BE212"/>
  <c r="BE248"/>
  <c r="BE252"/>
  <c r="BE258"/>
  <c i="4" r="BE191"/>
  <c r="BE197"/>
  <c r="BE202"/>
  <c i="5" r="F91"/>
  <c r="BE133"/>
  <c r="BE157"/>
  <c r="BE175"/>
  <c r="BE181"/>
  <c r="BE190"/>
  <c r="BE196"/>
  <c r="BE199"/>
  <c r="BE202"/>
  <c r="BE205"/>
  <c r="BE218"/>
  <c r="BE222"/>
  <c r="BE227"/>
  <c i="6" r="BE154"/>
  <c r="BE157"/>
  <c r="BE194"/>
  <c r="BE215"/>
  <c r="BE237"/>
  <c r="BE245"/>
  <c r="BE257"/>
  <c r="BE271"/>
  <c r="BE275"/>
  <c r="BE278"/>
  <c i="3" r="BE164"/>
  <c r="BE170"/>
  <c r="BE231"/>
  <c r="BE236"/>
  <c i="4" r="BE162"/>
  <c r="BE167"/>
  <c r="BE181"/>
  <c r="BE193"/>
  <c r="BE204"/>
  <c i="7" r="BK156"/>
  <c r="J156"/>
  <c r="J99"/>
  <c i="8" r="E84"/>
  <c r="J88"/>
  <c i="3" r="F34"/>
  <c i="1" r="BA96"/>
  <c i="6" r="F34"/>
  <c i="1" r="BA99"/>
  <c i="5" r="F34"/>
  <c i="1" r="BA98"/>
  <c i="4" r="F34"/>
  <c i="1" r="BA97"/>
  <c i="2" r="F37"/>
  <c i="1" r="BD95"/>
  <c i="6" r="F37"/>
  <c i="1" r="BD99"/>
  <c i="8" r="J33"/>
  <c i="1" r="AV101"/>
  <c r="AT101"/>
  <c i="8" r="F34"/>
  <c i="1" r="BA101"/>
  <c i="3" r="J34"/>
  <c i="1" r="AW96"/>
  <c i="2" r="F36"/>
  <c i="1" r="BC95"/>
  <c i="5" r="J34"/>
  <c i="1" r="AW98"/>
  <c i="6" r="F35"/>
  <c i="1" r="BB99"/>
  <c i="3" r="F35"/>
  <c i="1" r="BB96"/>
  <c i="5" r="F35"/>
  <c i="1" r="BB98"/>
  <c i="2" r="J34"/>
  <c i="1" r="AW95"/>
  <c i="3" r="F36"/>
  <c i="1" r="BC96"/>
  <c i="2" r="F34"/>
  <c i="1" r="BA95"/>
  <c i="2" r="F35"/>
  <c i="1" r="BB95"/>
  <c i="4" r="F37"/>
  <c i="1" r="BD97"/>
  <c i="5" r="F36"/>
  <c i="1" r="BC98"/>
  <c i="5" r="F37"/>
  <c i="1" r="BD98"/>
  <c i="6" r="F36"/>
  <c i="1" r="BC99"/>
  <c i="4" r="F36"/>
  <c i="1" r="BC97"/>
  <c i="4" r="J34"/>
  <c i="1" r="AW97"/>
  <c i="4" r="F35"/>
  <c i="1" r="BB97"/>
  <c i="6" r="J34"/>
  <c i="1" r="AW99"/>
  <c i="3" r="F37"/>
  <c i="1" r="BD96"/>
  <c i="5" l="1" r="P125"/>
  <c r="P124"/>
  <c i="1" r="AU98"/>
  <c i="6" r="T128"/>
  <c r="T127"/>
  <c i="5" r="R124"/>
  <c i="4" r="P124"/>
  <c r="P123"/>
  <c i="1" r="AU97"/>
  <c i="6" r="R128"/>
  <c r="R127"/>
  <c i="4" r="T123"/>
  <c i="3" r="R129"/>
  <c r="R128"/>
  <c r="P129"/>
  <c r="P128"/>
  <c i="1" r="AU96"/>
  <c i="6" r="P127"/>
  <c i="1" r="AU99"/>
  <c i="4" r="J125"/>
  <c r="J97"/>
  <c r="J174"/>
  <c r="J103"/>
  <c i="5" r="BK125"/>
  <c r="J125"/>
  <c r="J96"/>
  <c r="J226"/>
  <c r="J104"/>
  <c r="BK208"/>
  <c r="J208"/>
  <c r="J99"/>
  <c r="BK213"/>
  <c r="J213"/>
  <c r="J101"/>
  <c i="8" r="BK118"/>
  <c r="J118"/>
  <c r="J96"/>
  <c i="3" r="J251"/>
  <c r="J108"/>
  <c i="7" r="BK151"/>
  <c r="J151"/>
  <c r="J96"/>
  <c i="3" r="J130"/>
  <c r="J97"/>
  <c r="BK234"/>
  <c r="J234"/>
  <c r="J103"/>
  <c i="6" r="BK259"/>
  <c r="J259"/>
  <c r="J101"/>
  <c r="BK264"/>
  <c r="J264"/>
  <c r="J103"/>
  <c r="BK269"/>
  <c r="J269"/>
  <c r="J105"/>
  <c i="2" r="BK120"/>
  <c r="J120"/>
  <c r="J97"/>
  <c i="3" r="BK239"/>
  <c r="J239"/>
  <c r="J105"/>
  <c i="4" r="BK165"/>
  <c r="J165"/>
  <c r="J100"/>
  <c i="7" r="BK155"/>
  <c r="J155"/>
  <c r="J98"/>
  <c i="2" r="F33"/>
  <c i="1" r="AZ95"/>
  <c i="4" r="F33"/>
  <c i="1" r="AZ97"/>
  <c i="6" r="F33"/>
  <c i="1" r="AZ99"/>
  <c i="8" r="F33"/>
  <c i="1" r="AZ101"/>
  <c i="5" r="J33"/>
  <c i="1" r="AV98"/>
  <c r="AT98"/>
  <c i="7" r="F33"/>
  <c i="1" r="AZ100"/>
  <c r="BB94"/>
  <c r="W31"/>
  <c r="BA94"/>
  <c r="AW94"/>
  <c r="AK30"/>
  <c i="3" r="F33"/>
  <c i="1" r="AZ96"/>
  <c i="2" r="J33"/>
  <c i="1" r="AV95"/>
  <c r="AT95"/>
  <c i="5" r="F33"/>
  <c i="1" r="AZ98"/>
  <c i="6" r="J33"/>
  <c i="1" r="AV99"/>
  <c r="AT99"/>
  <c i="7" r="J33"/>
  <c i="1" r="AV100"/>
  <c r="AT100"/>
  <c i="3" r="J33"/>
  <c i="1" r="AV96"/>
  <c r="AT96"/>
  <c r="BD94"/>
  <c r="W33"/>
  <c r="BC94"/>
  <c r="W32"/>
  <c i="4" r="J33"/>
  <c i="1" r="AV97"/>
  <c r="AT97"/>
  <c i="4" l="1" r="BK124"/>
  <c r="J124"/>
  <c r="J96"/>
  <c i="3" r="BK129"/>
  <c r="J129"/>
  <c r="J96"/>
  <c i="6" r="BK128"/>
  <c r="BK127"/>
  <c r="J127"/>
  <c r="J95"/>
  <c i="5" r="BK124"/>
  <c r="J124"/>
  <c i="8" r="BK117"/>
  <c r="J117"/>
  <c r="J95"/>
  <c i="2" r="BK118"/>
  <c r="J118"/>
  <c i="7" r="BK119"/>
  <c r="J119"/>
  <c i="1" r="AZ94"/>
  <c r="W29"/>
  <c r="AX94"/>
  <c i="2" r="J30"/>
  <c i="1" r="AG95"/>
  <c r="AN95"/>
  <c r="AU94"/>
  <c i="5" r="J30"/>
  <c i="1" r="AG98"/>
  <c r="AN98"/>
  <c r="AY94"/>
  <c i="7" r="J30"/>
  <c i="1" r="AG100"/>
  <c r="AN100"/>
  <c r="W30"/>
  <c i="2" l="1" r="J39"/>
  <c i="5" r="J95"/>
  <c r="J39"/>
  <c i="7" r="J95"/>
  <c i="3" r="BK128"/>
  <c r="J128"/>
  <c r="J95"/>
  <c i="6" r="J128"/>
  <c r="J96"/>
  <c i="7" r="J39"/>
  <c i="2" r="J95"/>
  <c i="4" r="BK123"/>
  <c r="J123"/>
  <c i="8" r="J30"/>
  <c i="1" r="AG101"/>
  <c r="AN101"/>
  <c i="6" r="J30"/>
  <c i="1" r="AG99"/>
  <c r="AN99"/>
  <c r="AV94"/>
  <c r="AK29"/>
  <c i="4" r="J30"/>
  <c i="1" r="AG97"/>
  <c r="AN97"/>
  <c i="4" l="1" r="J95"/>
  <c i="6" r="J39"/>
  <c i="4" r="J39"/>
  <c i="8" r="J39"/>
  <c i="1" r="AT94"/>
  <c i="3" r="J30"/>
  <c i="1" r="AG96"/>
  <c r="AN96"/>
  <c i="3" l="1" r="J39"/>
  <c i="1" r="AG94"/>
  <c r="AN94"/>
  <c l="1" r="AK26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<sst xmlns="http://schemas.openxmlformats.org/spreadsheetml/2006/main">
  <si>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</si>
  <si>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</si>
  <si>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</si>
  <si>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</si>
  <si>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</si>
  <si>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{8df2347d-f11a-44eb-9619-4b8cee01127b}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</si>
  <si>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</si>
  <si>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</si>
  <si>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</si>
  <si>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</si>
  <si>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</si>
  <si>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</si>
  <si>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</si>
  <si>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</si>
  <si>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2020_02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</si>
  <si>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</si>
  <si>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</si>
  <si>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PŘESTAVLKY - VRT</t>
  </si>
  <si>
    <t>KSO:</t>
  </si>
  <si>
    <t>827 19 11</t>
  </si>
  <si>
    <t>CC-CZ:</t>
  </si>
  <si>
    <t>22221</t>
  </si>
  <si>
    <t>Místo:</t>
  </si>
  <si>
    <t>PŘESTAVLKY</t>
  </si>
  <si>
    <t>Datum:</t>
  </si>
  <si>
    <t>7. 5. 2020</t>
  </si>
  <si>
    <t>CZ-CPV:</t>
  </si>
  <si>
    <t>45231300-8</t>
  </si>
  <si>
    <t>CZ-CPA:</t>
  </si>
  <si>
    <t>42.21.13</t>
  </si>
  <si>
    <t>Zadavatel:</t>
  </si>
  <si>
    <t>IČ:</t>
  </si>
  <si>
    <t>00232564</t>
  </si>
  <si>
    <t>Přestavlky u Čerčan</t>
  </si>
  <si>
    <t>DIČ:</t>
  </si>
  <si>
    <t>Uchazeč:</t>
  </si>
  <si>
    <t>Vyplň údaj</t>
  </si>
  <si>
    <t>Projektant:</t>
  </si>
  <si>
    <t>47116901</t>
  </si>
  <si>
    <t>Vodohospodářský rozvoj a výstavba a.s.</t>
  </si>
  <si>
    <t>True</t>
  </si>
  <si>
    <t>Zpracovatel:</t>
  </si>
  <si>
    <t>Dvořák</t>
  </si>
  <si>
    <t>Poznámka:</t>
  </si>
  <si>
    <t>Soupis prací je stanoven za využití položek cenové soustavy ÚRS. Cenové a technické podmínky položek cenové soustavy úrs, které nejsou uvedeny v soupisu prací (tzv. úvodní části katalogů) jsou neomezeně dálkově k dispozici na www.cs-urs.cz. Položky soupisu prací, které nemají v sloupci "Cenová soustava" uveden žádný údaj , nepochází z cenové soustavy ÚRS.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</si>
  <si>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</si>
  <si>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</si>
  <si>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</si>
  <si>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</si>
  <si>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</si>
  <si>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</si>
  <si>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</si>
  <si>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</si>
  <si>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</si>
  <si>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</si>
  <si>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</si>
  <si>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</si>
  <si>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</si>
  <si>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</si>
  <si>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</si>
  <si>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</si>
  <si>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</si>
  <si>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</si>
  <si>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</si>
  <si>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</si>
  <si>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</si>
  <si>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</si>
  <si>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</si>
  <si>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</si>
  <si>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</si>
  <si>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</si>
  <si>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</si>
  <si>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</si>
  <si>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</si>
  <si>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</si>
  <si>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</si>
  <si>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</si>
  <si>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</si>
  <si>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</si>
  <si>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</si>
  <si>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</si>
  <si>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</si>
  <si>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</si>
  <si>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</si>
  <si>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</si>
  <si>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</si>
  <si>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</si>
  <si>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</si>
  <si>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</si>
  <si>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</si>
  <si>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2020_02_0</t>
  </si>
  <si>
    <t>Soupis vedlejších a ostatních nákladů</t>
  </si>
  <si>
    <t>VON</t>
  </si>
  <si>
    <t>1</t>
  </si>
  <si>
    <t>{ead39fe3-5e61-4c2c-9663-3ceadd894906}</t>
  </si>
  <si>
    <t>2</t>
  </si>
  <si>
    <t>2020_01_01</t>
  </si>
  <si>
    <t xml:space="preserve">S0 01  Úprava zhlaví vrtu</t>
  </si>
  <si>
    <t>STA</t>
  </si>
  <si>
    <t>{c0dcf8ff-344b-4c0d-8d24-f3b5296914c5}</t>
  </si>
  <si>
    <t>2020_02_02</t>
  </si>
  <si>
    <t>S0 02 Oplocení</t>
  </si>
  <si>
    <t>{2c352148-ab4f-41a6-8211-a551d76077b7}</t>
  </si>
  <si>
    <t>2020_02_03</t>
  </si>
  <si>
    <t>S0 03 Armaturní šachta</t>
  </si>
  <si>
    <t>{8fe2eaa9-4e10-4e3e-b610-4aa7aa65a315}</t>
  </si>
  <si>
    <t>2020_02_04</t>
  </si>
  <si>
    <t>IO 01 IO 01 Vodovodní řad PE 100RC, d75x6,8mm SDR 11</t>
  </si>
  <si>
    <t>ING</t>
  </si>
  <si>
    <t>{67814879-f419-4dd9-b9da-1cc8e5b1e9cc}</t>
  </si>
  <si>
    <t>2020_02_05</t>
  </si>
  <si>
    <t xml:space="preserve">PS 01 Strojní část vystrojení vrtu </t>
  </si>
  <si>
    <t>PRO</t>
  </si>
  <si>
    <t>{2ed9e292-2d48-456b-9696-6604df7965e4}</t>
  </si>
  <si>
    <t>2020_02_06</t>
  </si>
  <si>
    <t xml:space="preserve">PS 03 Elektročást –  (řešena podrobně v příloze D.4)</t>
  </si>
  <si>
    <t>{413b205b-669a-43ad-a25f-e197efa01a16}</t>
  </si>
  <si>
    <t>KRYCÍ LIST SOUPISU PRACÍ</t>
  </si>
  <si>
    <t>Objekt:</t>
  </si>
  <si>
    <t>2020_02_0 - Soupis vedlejších a ostatních nákladů</t>
  </si>
  <si>
    <t>2222</t>
  </si>
  <si>
    <t>45231000-5</t>
  </si>
  <si>
    <t>42.21</t>
  </si>
  <si>
    <t>0023564</t>
  </si>
  <si>
    <t>Obec Přestavlky u Čerčan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</si>
  <si>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</si>
  <si>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</si>
  <si>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</si>
  <si>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</si>
  <si>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</si>
  <si>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</si>
  <si>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>VRN - Vedlejší rozpočtové náklady</t>
  </si>
  <si>
    <t xml:space="preserve">    0 -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</si>
  <si>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</si>
  <si>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</si>
  <si>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</si>
  <si>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</si>
  <si>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</si>
  <si>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</si>
  <si>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</si>
  <si>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</si>
  <si>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</si>
  <si>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</si>
  <si>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</si>
  <si>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</si>
  <si>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</si>
  <si>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</si>
  <si>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</si>
  <si>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</si>
  <si>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VRN</t>
  </si>
  <si>
    <t>Vedlejší rozpočtové náklady</t>
  </si>
  <si>
    <t>5</t>
  </si>
  <si>
    <t>K</t>
  </si>
  <si>
    <t>01220300_r</t>
  </si>
  <si>
    <t>Zařízení staveniště - dle technické zprávy a v závislosti na rozsahu stavby a potřebám zhotovitele</t>
  </si>
  <si>
    <t>kpl</t>
  </si>
  <si>
    <t>1024</t>
  </si>
  <si>
    <t>1254761739</t>
  </si>
  <si>
    <t>PP</t>
  </si>
  <si>
    <t>01220302_r</t>
  </si>
  <si>
    <t>Vytyčení inženýrských sítí - dle souhrnné zprávy kap. B.1.2.1</t>
  </si>
  <si>
    <t>478383079</t>
  </si>
  <si>
    <t>3</t>
  </si>
  <si>
    <t>01220304_r</t>
  </si>
  <si>
    <t>Geodetické práce - dle technické zprávy kap. 2.3.6</t>
  </si>
  <si>
    <t>-1605944478</t>
  </si>
  <si>
    <t>4</t>
  </si>
  <si>
    <t>01220305_r</t>
  </si>
  <si>
    <t>Dokumentace skutečného provedení stavby (dle příslušné vyhlášky včetně geodetického zaměření a vyznačení změn) - viz. D.3.6., provozní řád vodovodu - doplnění</t>
  </si>
  <si>
    <t>588675041</t>
  </si>
  <si>
    <t>Dokumentace skutečného provedení stavby (dle příslušné vyhlášky včetně geodetického zaměření a vyznačení změn),viz. D.3.6., provozní řád vodovodu - doplnění</t>
  </si>
  <si>
    <t>01220306_r</t>
  </si>
  <si>
    <t>Průzkumné práce - dle technické zprávy kap. 2.3.</t>
  </si>
  <si>
    <t>1064866078</t>
  </si>
  <si>
    <t>6</t>
  </si>
  <si>
    <t>01220307_r</t>
  </si>
  <si>
    <t>Zkoušky na staveništi - dle technické zprávy kap. 2.3.1.1 a 2.3.8</t>
  </si>
  <si>
    <t>1833184255</t>
  </si>
  <si>
    <t>7</t>
  </si>
  <si>
    <t>01220315_r</t>
  </si>
  <si>
    <t>Kompletační činnost - dle technické zprávy kap. 2.3.6</t>
  </si>
  <si>
    <t>950187230</t>
  </si>
  <si>
    <t>8</t>
  </si>
  <si>
    <t>01220318_r</t>
  </si>
  <si>
    <t>Součinnost při zabezpečení kolaudace stavby - dle technické zprávy kap. 2.3.6</t>
  </si>
  <si>
    <t>-997332747</t>
  </si>
  <si>
    <t xml:space="preserve">2020_01_01 - S0 01  Úprava zhlaví vrtu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</si>
  <si>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</si>
  <si>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</si>
  <si>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</si>
  <si>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</si>
  <si>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</si>
  <si>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8 - Trubní vedení</t>
  </si>
  <si>
    <t xml:space="preserve">    9 - Ostatní konstrukce a práce-bourání</t>
  </si>
  <si>
    <t xml:space="preserve">      99 - Přesun hmot</t>
  </si>
  <si>
    <t>PSV - Práce a dodávky PSV</t>
  </si>
  <si>
    <t xml:space="preserve">    725 - Zdravotechnika - zařizovací předměty</t>
  </si>
  <si>
    <t>M - Práce a dodávky M</t>
  </si>
  <si>
    <t xml:space="preserve">    46-M - Zemní práce při extr.mont.pracích</t>
  </si>
  <si>
    <t>Zemní práce</t>
  </si>
  <si>
    <t>115101202</t>
  </si>
  <si>
    <t>Čerpání vody na dopravní výšku do 10 m průměrný přítok do 1000 l/min</t>
  </si>
  <si>
    <t>hod</t>
  </si>
  <si>
    <t>-1438748151</t>
  </si>
  <si>
    <t>Čerpání vody na dopravní výšku do 10 m s uvažovaným průměrným přítokem přes 500 do 1 000 l/min</t>
  </si>
  <si>
    <t>VV</t>
  </si>
  <si>
    <t>8*1*0,5</t>
  </si>
  <si>
    <t>115101302</t>
  </si>
  <si>
    <t>Pohotovost čerpací soupravy pro dopravní výšku do 10 m přítok do 1000 l/min</t>
  </si>
  <si>
    <t>den</t>
  </si>
  <si>
    <t>-1837032187</t>
  </si>
  <si>
    <t>Pohotovost záložní čerpací soupravy pro dopravní výšku do 10 m s uvažovaným průměrným přítokem přes 500 do 1 000 l/min</t>
  </si>
  <si>
    <t>119003215</t>
  </si>
  <si>
    <t>Trubková mobilní plotová zábrana výšky do 1,5 m pro zabezpečení výkopu zřízení</t>
  </si>
  <si>
    <t>m</t>
  </si>
  <si>
    <t>-1797081623</t>
  </si>
  <si>
    <t>Pomocné konstrukce při zabezpečení výkopu svislé ocelové mobilní oplocení, výšky do 1 500 mm panely ze svařovaných trubek zřízení</t>
  </si>
  <si>
    <t>4*4*0,5</t>
  </si>
  <si>
    <t>119003216</t>
  </si>
  <si>
    <t>Trubková mobilní plotová zábrana výšky do 1,5 m pro zabezpečení výkopu odstranění</t>
  </si>
  <si>
    <t>229861182</t>
  </si>
  <si>
    <t>Pomocné konstrukce při zabezpečení výkopu svislé ocelové mobilní oplocení, výšky do 1 500 mm panely ze svařovaných trubek odstranění</t>
  </si>
  <si>
    <t>121151103</t>
  </si>
  <si>
    <t>Sejmutí ornice plochy do 100 m2 tl vrstvy do 200 mm strojně</t>
  </si>
  <si>
    <t>m2</t>
  </si>
  <si>
    <t>-1416360322</t>
  </si>
  <si>
    <t>Sejmutí ornice strojně při souvislé ploše do 100 m2, tl. vrstvy do 200 mm</t>
  </si>
  <si>
    <t>3,5*3,5</t>
  </si>
  <si>
    <t>131251201</t>
  </si>
  <si>
    <t>Hloubení jam zapažených v hornině třídy těžitelnosti I, skupiny 3 objem do 20 m3 strojně</t>
  </si>
  <si>
    <t>m3</t>
  </si>
  <si>
    <t>1804703321</t>
  </si>
  <si>
    <t>Hloubení zapažených jam a zářezů strojně s urovnáním dna do předepsaného profilu a spádu v hornině třídy těžitelnosti I skupiny 3 do 20 m3</t>
  </si>
  <si>
    <t>2,5*2,5*(2,3-0,2)*0,3</t>
  </si>
  <si>
    <t>131351201</t>
  </si>
  <si>
    <t>Hloubení jam zapažených v hornině třídy těžitelnosti II, skupiny 4 objem do 20 m3 strojně</t>
  </si>
  <si>
    <t>-1247722600</t>
  </si>
  <si>
    <t>Hloubení zapažených jam a zářezů strojně s urovnáním dna do předepsaného profilu a spádu v hornině třídy těžitelnosti II skupiny 4 do 20 m3</t>
  </si>
  <si>
    <t>2,5*2,5*(2,3-0,2)*0,4</t>
  </si>
  <si>
    <t>131451201</t>
  </si>
  <si>
    <t>Hloubení jam zapažených v hornině třídy těžitelnosti II, skupiny 5 objem do 20 m3 strojně</t>
  </si>
  <si>
    <t>-1897142422</t>
  </si>
  <si>
    <t>Hloubení zapažených jam a zářezů strojně s urovnáním dna do předepsaného profilu a spádu v hornině třídy těžitelnosti II skupiny 5 do 20 m3</t>
  </si>
  <si>
    <t>9</t>
  </si>
  <si>
    <t>151101101</t>
  </si>
  <si>
    <t>Zřízení příložného pažení a rozepření stěn rýh hl do 2 m</t>
  </si>
  <si>
    <t>-1842109455</t>
  </si>
  <si>
    <t>4*2,5*2,0</t>
  </si>
  <si>
    <t>10</t>
  </si>
  <si>
    <t>151101111</t>
  </si>
  <si>
    <t>Odstranění příložného pažení a rozepření stěn rýh hl do 2 m</t>
  </si>
  <si>
    <t>-1597966130</t>
  </si>
  <si>
    <t>2,5*4*2,0</t>
  </si>
  <si>
    <t>11</t>
  </si>
  <si>
    <t>151101201</t>
  </si>
  <si>
    <t>Zřízení příložného pažení stěn výkopu hl do 4 m</t>
  </si>
  <si>
    <t>-926287157</t>
  </si>
  <si>
    <t>Zřízení pažení stěn výkopu bez rozepření nebo vzepření příložné, hloubky do 4 m</t>
  </si>
  <si>
    <t>2,5*4*0,3</t>
  </si>
  <si>
    <t>12</t>
  </si>
  <si>
    <t>151101211</t>
  </si>
  <si>
    <t>Odstranění příložného pažení stěn hl do 4 m</t>
  </si>
  <si>
    <t>-109658169</t>
  </si>
  <si>
    <t>Odstranění pažení stěn výkopu bez rozepření nebo vzepření s uložením pažin na vzdálenost do 3 m od okraje výkopu příložné, hloubky do 4 m</t>
  </si>
  <si>
    <t>13</t>
  </si>
  <si>
    <t>162751117</t>
  </si>
  <si>
    <t>Vodorovné přemístění do 10000 m výkopku/sypaniny z horniny třídy těžitelnosti I, skupiny 1 až 3</t>
  </si>
  <si>
    <t>63467312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</si>
  <si>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</si>
  <si>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(0,15*2,5*2,5+1,3*1,3*3,14*0,2+0,9*0,9*3,14*1,75)*0,3</t>
  </si>
  <si>
    <t>14</t>
  </si>
  <si>
    <t>162751119</t>
  </si>
  <si>
    <t>Příplatek k vodorovnému přemístění výkopku/sypaniny z horniny třídy těžitelnosti I, skupiny 1 až 3 ZKD 1000 m přes 10000 m</t>
  </si>
  <si>
    <t>1378151383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</si>
  <si>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</si>
  <si>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162751137</t>
  </si>
  <si>
    <t>Vodorovné přemístění do 10000 m výkopku/sypaniny z horniny třídy těžitelnosti II, skupiny 4 a 5</t>
  </si>
  <si>
    <t>504952587</t>
  </si>
  <si>
    <t>Vodorovné přemístění výkopku nebo sypaniny po suchu na obvyklém dopravním prostředku, bez naložení výkopku, avšak se složením bez rozhrnutí z horniny třídy těžitelnosti II na vzdálenost skupiny 4 a 5 na vzdálenost přes 9 000 do 10 000 m</t>
  </si>
  <si>
    <t>(0,15*2,5*2,5+1,3*1,3*3,14*0,2+0,9*0,9*3,14*1,75)*0,7</t>
  </si>
  <si>
    <t>16</t>
  </si>
  <si>
    <t>162751139</t>
  </si>
  <si>
    <t>Příplatek k vodorovnému přemístění výkopku/sypaniny z horniny třídy těžitelnosti II, skupiny 4 a 5 ZKD 1000 m přes 10000 m</t>
  </si>
  <si>
    <t>131379313</t>
  </si>
  <si>
    <t>Vodorovné přemístění výkopku nebo sypaniny po suchu na obvyklém dopravním prostředku, bez naložení výkopku, avšak se složením bez rozhrnutí z horniny třídy těžitelnosti II na vzdálenost skupiny 4 a 5 na vzdálenost Příplatek k ceně za každých dalších i započatých 1 000 m</t>
  </si>
  <si>
    <t>17</t>
  </si>
  <si>
    <t>171201201</t>
  </si>
  <si>
    <t>Uložení sypaniny na skládku</t>
  </si>
  <si>
    <t>1775801765</t>
  </si>
  <si>
    <t>Uložení sypaniny na skládku včetně poplatku</t>
  </si>
  <si>
    <t>(0,15*2,5*2,5+1,3*1,3*3,14*0,2+0,9*0,9*3,14*1,75)</t>
  </si>
  <si>
    <t>18</t>
  </si>
  <si>
    <t>171201231</t>
  </si>
  <si>
    <t>Poplatek za uložení zeminy a kamení na recyklační skládce (skládkovné) kód odpadu 17 05 04</t>
  </si>
  <si>
    <t>t</t>
  </si>
  <si>
    <t>1022122920</t>
  </si>
  <si>
    <t>Poplatek za uložení stavebního odpadu na recyklační skládce (skládkovné) zeminy a kamení zatříděného do Katalogu odpadů pod kódem 17 05 04</t>
  </si>
  <si>
    <t>(0,15*2,5*2,5+1,3*1,3*3,14*0,2+0,9*0,9*3,14*1,75)*2</t>
  </si>
  <si>
    <t>19</t>
  </si>
  <si>
    <t>174101101</t>
  </si>
  <si>
    <t>Zásyp zhutněný jam šachet rýh nebo kolem objektů</t>
  </si>
  <si>
    <t>-456991533</t>
  </si>
  <si>
    <t>-(0,15*2,5*2,5+1,3*1,3*3,14*0,2+0,9*0,9*3,14*1,75)</t>
  </si>
  <si>
    <t>2,5*2,5*(2,3-0,2)-2</t>
  </si>
  <si>
    <t>20</t>
  </si>
  <si>
    <t>175101201</t>
  </si>
  <si>
    <t>Obsypání objektu nad přilehlým původním terénem sypaninou bez prohození, uloženou do 3 m</t>
  </si>
  <si>
    <t>1718842325</t>
  </si>
  <si>
    <t>Obsypání objektů nad přilehlým původním terénem sypaninou z vhodných hornin 1 až 4 nebo materiálem uloženým ve vzdálenosti do 3 m od vnějšího kraje objektu pro jakoukoliv míru zhutnění bez prohození sypaniny</t>
  </si>
  <si>
    <t>181301101</t>
  </si>
  <si>
    <t>Rozprostření ornice tl vrstvy do 100 mm pl do 500 m2 v rovině nebo ve svahu do 1:5</t>
  </si>
  <si>
    <t>-234687559</t>
  </si>
  <si>
    <t>Rozprostření a urovnání ornice v rovině nebo ve svahu sklonu do 1:5 při souvislé ploše do 500 m2, tl. vrstvy do 100 mm</t>
  </si>
  <si>
    <t>3,5*3,5-1,4*1,4*3,14</t>
  </si>
  <si>
    <t>22</t>
  </si>
  <si>
    <t>183405211</t>
  </si>
  <si>
    <t>Výsev trávníku hydroosevem na ornici</t>
  </si>
  <si>
    <t>-1572851573</t>
  </si>
  <si>
    <t xml:space="preserve">Výsev trávníku hydroosevem  na ornici</t>
  </si>
  <si>
    <t>2,5*4*0,5</t>
  </si>
  <si>
    <t>23</t>
  </si>
  <si>
    <t>M</t>
  </si>
  <si>
    <t>00572472</t>
  </si>
  <si>
    <t>osivo směs travní krajinná-rovinná</t>
  </si>
  <si>
    <t>kg</t>
  </si>
  <si>
    <t>-2116437318</t>
  </si>
  <si>
    <t>Zakládání</t>
  </si>
  <si>
    <t>24</t>
  </si>
  <si>
    <t>2421111r</t>
  </si>
  <si>
    <t>Osazení studniční šachty DN 1500 dle specifikace</t>
  </si>
  <si>
    <t>kus</t>
  </si>
  <si>
    <t>234889673</t>
  </si>
  <si>
    <t>25</t>
  </si>
  <si>
    <t>249903011</t>
  </si>
  <si>
    <t>Čištění horizontálního vrtu D do 156 mm hl do 50 m</t>
  </si>
  <si>
    <t>-1550879580</t>
  </si>
  <si>
    <t xml:space="preserve">Čištění horizontálního vrtu  do Ø 156 mm, hloubky do 50 m</t>
  </si>
  <si>
    <t>40</t>
  </si>
  <si>
    <t>26</t>
  </si>
  <si>
    <t>273351121</t>
  </si>
  <si>
    <t>Zřízení bednění základových desek</t>
  </si>
  <si>
    <t>1124920849</t>
  </si>
  <si>
    <t>Bednění základů desek zřízení</t>
  </si>
  <si>
    <t>2,5*4*0,15</t>
  </si>
  <si>
    <t>27</t>
  </si>
  <si>
    <t>273351122</t>
  </si>
  <si>
    <t>Odstranění bednění základových desek</t>
  </si>
  <si>
    <t>2524838</t>
  </si>
  <si>
    <t>Bednění základů desek odstranění</t>
  </si>
  <si>
    <t>28</t>
  </si>
  <si>
    <t>273362021</t>
  </si>
  <si>
    <t>Výztuž základových desek svařovanými sítěmi Kari</t>
  </si>
  <si>
    <t>-78212820</t>
  </si>
  <si>
    <t>Výztuž základů desek ze svařovaných sítí z drátů typu KARI</t>
  </si>
  <si>
    <t>2,5*2,5*0,15*0,02*7</t>
  </si>
  <si>
    <t>Svislé a kompletní konstrukce</t>
  </si>
  <si>
    <t>29</t>
  </si>
  <si>
    <t>35990121_r</t>
  </si>
  <si>
    <t xml:space="preserve">Monitoring vrtu kamerou </t>
  </si>
  <si>
    <t>2052826297</t>
  </si>
  <si>
    <t>Monitoring stok (kamerový systém) jakékoli výšky stávající kanalizace</t>
  </si>
  <si>
    <t>Vodorovné konstrukce</t>
  </si>
  <si>
    <t>30</t>
  </si>
  <si>
    <t>452311141</t>
  </si>
  <si>
    <t>Podkladní desky z betonu prostého tř. C 16/20 otevřený výkop</t>
  </si>
  <si>
    <t>-2063882543</t>
  </si>
  <si>
    <t>Podkladní a zajišťovací konstrukce z betonu prostého v otevřeném výkopu desky pod potrubí, stoky a drobné objekty z betonu tř. C 16/20</t>
  </si>
  <si>
    <t>0,15*2,5*2,5</t>
  </si>
  <si>
    <t>Komunikace pozemní</t>
  </si>
  <si>
    <t>31</t>
  </si>
  <si>
    <t>596841220</t>
  </si>
  <si>
    <t>Kladení betonové dlažby komunikací pro pěší do lože z cement malty vel do 0,25 m2 plochy do 50 m2</t>
  </si>
  <si>
    <t>-1648895098</t>
  </si>
  <si>
    <t>Kladení dlažby z betonových nebo kameninových dlaždic komunikací pro pěší s vyplněním spár a se smetením přebytečného materiálu na vzdálenost do 3 m s ložem z cementové malty tl. do 30 mm velikosti dlaždic přes 0,09 m2 do 0,25 m2, pro plochy do 50 m2</t>
  </si>
  <si>
    <t>0,5*2,5*4</t>
  </si>
  <si>
    <t>32</t>
  </si>
  <si>
    <t>59245620</t>
  </si>
  <si>
    <t>dlažba desková betonová 500x500x60mm přírodní</t>
  </si>
  <si>
    <t>-488491118</t>
  </si>
  <si>
    <t>Trubní vedení</t>
  </si>
  <si>
    <t>33</t>
  </si>
  <si>
    <t>592243390_R01</t>
  </si>
  <si>
    <t xml:space="preserve">Prefabrikovaná žb studniční šachta  DN 1500 x2000 dle specifikace v příloze D.3.4. - včetně poklopu, odvětracího komínku, odvětrávací trubky, žebříku a jímky s mříží</t>
  </si>
  <si>
    <t>2100947301</t>
  </si>
  <si>
    <t>Ostatní konstrukce a práce-bourání</t>
  </si>
  <si>
    <t>99</t>
  </si>
  <si>
    <t>Přesun hmot</t>
  </si>
  <si>
    <t>34</t>
  </si>
  <si>
    <t>998274101</t>
  </si>
  <si>
    <t>Přesun hmot pro trubní vedení z trub betonových otevřený výkop</t>
  </si>
  <si>
    <t>76862854</t>
  </si>
  <si>
    <t>Přesun hmot pro trubní vedení hloubené z trub betonových nebo železobetonových pro vodovody nebo kanalizace v otevřeném výkopu dopravní vzdálenost do 15 m</t>
  </si>
  <si>
    <t>PSV</t>
  </si>
  <si>
    <t>Práce a dodávky PSV</t>
  </si>
  <si>
    <t>725</t>
  </si>
  <si>
    <t>Zdravotechnika - zařizovací předměty</t>
  </si>
  <si>
    <t>35</t>
  </si>
  <si>
    <t>725_r</t>
  </si>
  <si>
    <t>Nerezové madlo h=1 m, rozteč 0,8 m, včetně kotvících prvků - 4ks nerez šroub na chemickou maltu</t>
  </si>
  <si>
    <t>soubor</t>
  </si>
  <si>
    <t>-201721873</t>
  </si>
  <si>
    <t>36</t>
  </si>
  <si>
    <t>273225r1</t>
  </si>
  <si>
    <t>gumové těsnění mezikruží mezi prefa prostupem DN 400 mm a potrubím průměr 160 mm proti tlakové vody, svěrné segmenty</t>
  </si>
  <si>
    <t>-1039004745</t>
  </si>
  <si>
    <t>37</t>
  </si>
  <si>
    <t>273225r</t>
  </si>
  <si>
    <t>gumové těsnění mezikruží mezi prefa prostupem DN 150mm a potrubím průměr 75 mm proti tlakové vody, svěrné segmenty</t>
  </si>
  <si>
    <t>790880840</t>
  </si>
  <si>
    <t>38</t>
  </si>
  <si>
    <t>273225r2</t>
  </si>
  <si>
    <t xml:space="preserve">gumové těsnění mezikruží mezi prefa prostupem DN 150mm a kabely,  svěrné segmenty</t>
  </si>
  <si>
    <t>-1000354295</t>
  </si>
  <si>
    <t>Práce a dodávky M</t>
  </si>
  <si>
    <t>46-M</t>
  </si>
  <si>
    <t>Zemní práce při extr.mont.pracích</t>
  </si>
  <si>
    <t>39</t>
  </si>
  <si>
    <t>460120019</t>
  </si>
  <si>
    <t>Naložení výkopku strojně z hornin třídy 1až4</t>
  </si>
  <si>
    <t>64</t>
  </si>
  <si>
    <t>1729189918</t>
  </si>
  <si>
    <t>Ostatní zemní práce při stavbě nadzemních vedení naložení výkopku strojně, z hornin třídy 1 až 4</t>
  </si>
  <si>
    <t>(0,15*2,5*2,5+1,3*1,3*3,14*0,2+0,9*0,9*3,14*1,75)*0,7*2</t>
  </si>
  <si>
    <t>56284718</t>
  </si>
  <si>
    <t xml:space="preserve">distanční lišta  z umělé hmoty k pokládání výztuže 35 mm</t>
  </si>
  <si>
    <t>256</t>
  </si>
  <si>
    <t>-1017623136</t>
  </si>
  <si>
    <t>2,5*10</t>
  </si>
  <si>
    <t>41</t>
  </si>
  <si>
    <t>460120020</t>
  </si>
  <si>
    <t>Naložení výkopku strojně z hornin třídy 5až7</t>
  </si>
  <si>
    <t>81760702</t>
  </si>
  <si>
    <t>Ostatní zemní práce při stavbě nadzemních vedení naložení výkopku strojně, z hornin třídy 5 až 7</t>
  </si>
  <si>
    <t>2020_02_02 - S0 02 Oplocení</t>
  </si>
  <si>
    <t xml:space="preserve">    767 - Konstrukce zámečnické</t>
  </si>
  <si>
    <t>131251100</t>
  </si>
  <si>
    <t>Hloubení jam nezapažených v hornině třídy těžitelnosti I, skupiny 3 objem do 20 m3 strojně</t>
  </si>
  <si>
    <t>-36637234</t>
  </si>
  <si>
    <t>Hloubení nezapažených jam a zářezů strojně s urovnáním dna do předepsaného profilu a spádu v hornině třídy těžitelnosti I skupiny 3 do 20 m3</t>
  </si>
  <si>
    <t>0,4*0,4*0,8*19+0,5*0,8*0,8*2</t>
  </si>
  <si>
    <t>-197541770</t>
  </si>
  <si>
    <t>1649001672</t>
  </si>
  <si>
    <t>1904619302</t>
  </si>
  <si>
    <t>3,072*2</t>
  </si>
  <si>
    <t>171251201</t>
  </si>
  <si>
    <t>Uložení sypaniny na skládky nebo meziskládky</t>
  </si>
  <si>
    <t>1481774725</t>
  </si>
  <si>
    <t>Uložení sypaniny na skládky nebo meziskládky bez hutnění s upravením uložené sypaniny do předepsaného tvaru</t>
  </si>
  <si>
    <t>1894394026</t>
  </si>
  <si>
    <t>275311126</t>
  </si>
  <si>
    <t>Základové patky a bloky z betonu prostého C 20/25</t>
  </si>
  <si>
    <t>-1705598945</t>
  </si>
  <si>
    <t>Základové konstrukce z betonu prostého patky a bloky ve výkopu nebo na hlavách pilot C 20/25</t>
  </si>
  <si>
    <t>0,5*0,5*0,8*21</t>
  </si>
  <si>
    <t>338171113</t>
  </si>
  <si>
    <t>Osazování sloupků a vzpěr plotových ocelových v 2 m se zabetonováním</t>
  </si>
  <si>
    <t>-1492209294</t>
  </si>
  <si>
    <t>Osazování sloupků a vzpěr plotových ocelových trubkových nebo profilovaných výšky do 2,00 m se zabetonováním (tř. C 25/30) do 0,08 m3 do připravených jamek</t>
  </si>
  <si>
    <t>21"vzpěra"</t>
  </si>
  <si>
    <t>348101210</t>
  </si>
  <si>
    <t>Osazení vrat a vrátek k oplocení na ocelové sloupky do 2 m2</t>
  </si>
  <si>
    <t>-42466093</t>
  </si>
  <si>
    <t>Osazení vrat a vrátek k oplocení na sloupky ocelové, plochy jednotlivě do 2 m2</t>
  </si>
  <si>
    <t>348401130</t>
  </si>
  <si>
    <t>Montáž oplocení ze strojového pletiva s napínacími dráty výšky do 2,0 m</t>
  </si>
  <si>
    <t>-1917471047</t>
  </si>
  <si>
    <t>Montáž oplocení z pletiva strojového s napínacími dráty přes 1,6 do 2,0 m</t>
  </si>
  <si>
    <t>348401320</t>
  </si>
  <si>
    <t>Rozvinutí, montáž a napnutí ostnatého drátu</t>
  </si>
  <si>
    <t>477931128</t>
  </si>
  <si>
    <t>Montáž oplocení z pletiva rozvinutí, uchycení a napnutí drátu ostnatého</t>
  </si>
  <si>
    <t>40*2</t>
  </si>
  <si>
    <t>348401350</t>
  </si>
  <si>
    <t>Rozvinutí, montáž a napnutí napínacího drátu na oplocení</t>
  </si>
  <si>
    <t>-1535648812</t>
  </si>
  <si>
    <t>Montáž oplocení z pletiva rozvinutí, uchycení a napnutí drátu napínacího</t>
  </si>
  <si>
    <t>39*3</t>
  </si>
  <si>
    <t>348401360</t>
  </si>
  <si>
    <t>Přiháčkování strojového pletiva k napínacímu drátu na oplocení</t>
  </si>
  <si>
    <t>637581404</t>
  </si>
  <si>
    <t>Montáž oplocení z pletiva rozvinutí, uchycení a napnutí drátu přiháčkování pletiva k napínacímu drátu</t>
  </si>
  <si>
    <t>39,000*3</t>
  </si>
  <si>
    <t>998232131</t>
  </si>
  <si>
    <t>Přesun hmot pro oplocení z betonu monolitického v do 3 m</t>
  </si>
  <si>
    <t>-714197668</t>
  </si>
  <si>
    <t>Přesun hmot pro oplocení se svislou nosnou konstrukcí monolitickou betonovou tyčovou nebo plošnou vodorovná dopravní vzdálenost do 50 m, pro oplocení výšky do 3 m</t>
  </si>
  <si>
    <t>998232144</t>
  </si>
  <si>
    <t>Příplatek k přesunu hmot pro oplocení monolitické za zvětšený přesun do 5000 m</t>
  </si>
  <si>
    <t>-1385624941</t>
  </si>
  <si>
    <t>Přesun hmot pro oplocení Příplatek k ceně za zvětšený přesun přes vymezenou největší dopravní vzdálenost do 5000 m</t>
  </si>
  <si>
    <t>767</t>
  </si>
  <si>
    <t>Konstrukce zámečnické</t>
  </si>
  <si>
    <t>533950170</t>
  </si>
  <si>
    <t>zámek vnější - visací</t>
  </si>
  <si>
    <t>-1478795060</t>
  </si>
  <si>
    <t>zámek vnější</t>
  </si>
  <si>
    <t>553423290_r</t>
  </si>
  <si>
    <t>sloupek pro bránu (pr. 152x4, dl. 2500 mm</t>
  </si>
  <si>
    <t>892432444</t>
  </si>
  <si>
    <t xml:space="preserve">příslušenství stavební kovové brány sloupek pro bránu (pr. 152x4, dl. 2500 mm </t>
  </si>
  <si>
    <t>31327506</t>
  </si>
  <si>
    <t>pletivo drátěné plastifikované se čtvercovými oky 50/2,7 mm v 1800mm</t>
  </si>
  <si>
    <t>1103545506</t>
  </si>
  <si>
    <t>15619100</t>
  </si>
  <si>
    <t>drát poplastovaný kruhový napínací 2,5/3,5mm</t>
  </si>
  <si>
    <t>1783104935</t>
  </si>
  <si>
    <t>40*3</t>
  </si>
  <si>
    <t>31478001</t>
  </si>
  <si>
    <t>drát ostnatý D 2mm</t>
  </si>
  <si>
    <t>-1400247957</t>
  </si>
  <si>
    <t>2*42</t>
  </si>
  <si>
    <t>31324826</t>
  </si>
  <si>
    <t>napínák na drát bavoletu povrchová úprava žár. zinek</t>
  </si>
  <si>
    <t>1581967500</t>
  </si>
  <si>
    <t>55342188</t>
  </si>
  <si>
    <t>plotová profilovaná vzpěra D 30-40mm dl 1,5-2,0m bez hlavy a objímky pro svařované pletivo v návinu povrchová úprava Pz a komaxit</t>
  </si>
  <si>
    <t>1407917539</t>
  </si>
  <si>
    <t>55342194</t>
  </si>
  <si>
    <t>hlava plotové vzpěry D 30-40mm pro svařované pletivo v návinu povrchová úprava Pz a komaxit</t>
  </si>
  <si>
    <t>-686005108</t>
  </si>
  <si>
    <t>55342181</t>
  </si>
  <si>
    <t>plotový profilovaný sloupek D 40-50mm dl 2,0-2,5m pro svařované pletivo v návinu povrchová úprava Pz a komaxit</t>
  </si>
  <si>
    <t>73264253</t>
  </si>
  <si>
    <t>55342185</t>
  </si>
  <si>
    <t>plotový profilovaný sloupek D 60-70mm dl 2,0-2,5m pro svařované pletivo v návinu povrchová úprava Pz a komaxit</t>
  </si>
  <si>
    <t>851500619</t>
  </si>
  <si>
    <t>55342341_R</t>
  </si>
  <si>
    <t xml:space="preserve">brána kovová  dvoukřídlová 2000x5000 mm  </t>
  </si>
  <si>
    <t>-1022701431</t>
  </si>
  <si>
    <t>příslušenství stavební kovové brány dvoukřídlové z odlehčených dutých kovových profilů s přípravou na visací zámek 2000x5000 mm</t>
  </si>
  <si>
    <t>55342331</t>
  </si>
  <si>
    <t>branka plotová jednokřídlá Pz 940x1800mm</t>
  </si>
  <si>
    <t>-438634749</t>
  </si>
  <si>
    <t>767995112</t>
  </si>
  <si>
    <t>Montáž atypických zámečnických konstrukcí hmotnosti do 10 kg</t>
  </si>
  <si>
    <t>327963604</t>
  </si>
  <si>
    <t>Montáž ostatních atypických zámečnických konstrukcí hmotnosti přes 5 do 10 kg</t>
  </si>
  <si>
    <t>50</t>
  </si>
  <si>
    <t>50*0,8 'Přepočtené koeficientem množství</t>
  </si>
  <si>
    <t>2020_02_03 - S0 03 Armaturní šachta</t>
  </si>
  <si>
    <t xml:space="preserve">    711 - Izolace proti vodě, vlhkosti a plynům</t>
  </si>
  <si>
    <t>-1540825847</t>
  </si>
  <si>
    <t>-922810589</t>
  </si>
  <si>
    <t>340839443</t>
  </si>
  <si>
    <t>-1472277568</t>
  </si>
  <si>
    <t>120001101</t>
  </si>
  <si>
    <t>Příplatek za ztížení vykopávky v blízkosti podzemního vedení</t>
  </si>
  <si>
    <t>1433580710</t>
  </si>
  <si>
    <t>4*1*0,8</t>
  </si>
  <si>
    <t>121103111</t>
  </si>
  <si>
    <t>Skrývka zemin schopných zúrodnění v rovině a svahu do 1:5</t>
  </si>
  <si>
    <t>-1318825713</t>
  </si>
  <si>
    <t xml:space="preserve">Skrývka zemin schopných zúrodnění  v rovině a ve sklonu do 1:5</t>
  </si>
  <si>
    <t>3*3*0,2</t>
  </si>
  <si>
    <t>-1300722291</t>
  </si>
  <si>
    <t>2,5*2,5*(1,8-0,2)*0,3</t>
  </si>
  <si>
    <t>1341359267</t>
  </si>
  <si>
    <t>2,5*2,5*(1,8-0,2)*0,4</t>
  </si>
  <si>
    <t>1384856201</t>
  </si>
  <si>
    <t>1425637298</t>
  </si>
  <si>
    <t>2,5*4*1,8</t>
  </si>
  <si>
    <t>311371050</t>
  </si>
  <si>
    <t>162251101</t>
  </si>
  <si>
    <t>Vodorovné přemístění do 20 m výkopku/sypaniny z horniny třídy těžitelnosti I, skupiny 1 až 3</t>
  </si>
  <si>
    <t>429825716</t>
  </si>
  <si>
    <t>Vodorovné přemístění výkopku nebo sypaniny po suchu na obvyklém dopravním prostředku, bez naložení výkopku, avšak se složením bez rozhrnutí z horniny třídy těžitelnosti I skupiny 1 až 3 na vzdálenost do 20 m</t>
  </si>
  <si>
    <t>162251121</t>
  </si>
  <si>
    <t>Vodorovné přemístění do 20 m výkopku/sypaniny z horniny třídy těžitelnosti II, skupiny 4 a 5</t>
  </si>
  <si>
    <t>-1085200332</t>
  </si>
  <si>
    <t>Vodorovné přemístění výkopku nebo sypaniny po suchu na obvyklém dopravním prostředku, bez naložení výkopku, avšak se složením bez rozhrnutí z horniny třídy těžitelnosti II na vzdálenost skupiny 4 a 5 na vzdálenost do 20 m</t>
  </si>
  <si>
    <t>2,5*2,5*(1,8-0,2)*0,7</t>
  </si>
  <si>
    <t>-493681962</t>
  </si>
  <si>
    <t>(2,5*2,5*0,1+0,8*0,5*3,14*1,5)*0,3</t>
  </si>
  <si>
    <t>1363098496</t>
  </si>
  <si>
    <t>-2147183713</t>
  </si>
  <si>
    <t>(2,5*2,5*0,1+0,8*0,5*3,14*1,5)*0,7</t>
  </si>
  <si>
    <t>557383400</t>
  </si>
  <si>
    <t>58337302</t>
  </si>
  <si>
    <t>štěrkopísek frakce 0/16</t>
  </si>
  <si>
    <t>1433115321</t>
  </si>
  <si>
    <t>2,5*2,5*0,1*2</t>
  </si>
  <si>
    <t>771336508</t>
  </si>
  <si>
    <t>(2,5*2,5*0,1+0,8*0,5*3,14*1,5)</t>
  </si>
  <si>
    <t>171201221</t>
  </si>
  <si>
    <t>Poplatek za uložení na skládce (skládkovné) zeminy a kamení kód odpadu 17 05 04</t>
  </si>
  <si>
    <t>-1259994746</t>
  </si>
  <si>
    <t>Poplatek za uložení stavebního odpadu na skládce (skládkovné) zeminy a kamení zatříděného do Katalogu odpadů pod kódem 17 05 04</t>
  </si>
  <si>
    <t>(2,5*2,5*0,1+0,8*0,5*3,14*1,5)*2</t>
  </si>
  <si>
    <t>-1963858895</t>
  </si>
  <si>
    <t>(10-2,509)/2</t>
  </si>
  <si>
    <t>-1210837157</t>
  </si>
  <si>
    <t>181351003</t>
  </si>
  <si>
    <t>Rozprostření ornice tl vrstvy do 200 mm pl do 100 m2 v rovině nebo ve svahu do 1:5 strojně</t>
  </si>
  <si>
    <t>1203704125</t>
  </si>
  <si>
    <t>Rozprostření a urovnání ornice v rovině nebo ve svahu sklonu do 1:5 strojně při souvislé ploše do 100 m2, tl. vrstvy do 200 mm</t>
  </si>
  <si>
    <t>-1896311660</t>
  </si>
  <si>
    <t>3,5*3,5*0,5</t>
  </si>
  <si>
    <t>-643997335</t>
  </si>
  <si>
    <t>592243390_R02</t>
  </si>
  <si>
    <t xml:space="preserve">Prefabrikovaná žb í šachta  DN 1500 x1700 dle specifikace v příloze D.3.3. - včetně poklopu,  žebříku, prostupů a jejich utěsnění</t>
  </si>
  <si>
    <t>-36947010</t>
  </si>
  <si>
    <t xml:space="preserve">Prefabrikovaná žb í šachta  DN 1500 x1700 dle specifikace v příloze D.3.3. - včetně poklopu,  žebříku </t>
  </si>
  <si>
    <t>893225111</t>
  </si>
  <si>
    <t>Šachtice domovní vodovodní obestavěný prostor do 5 m3 se stěnami z betonu s poklopem</t>
  </si>
  <si>
    <t>1788459363</t>
  </si>
  <si>
    <t xml:space="preserve">Šachtice domovní pro vodoměry nebo vodovodní uzávěry se stěnami z betonu  se základovou deskou (dnem) z betonu s cementovým potěrem, s vyspravením nerovností, s vynecháním prostupů ve stěnách pro potrubí a jeho obetonováním, s dodáním a osazením poklopu vel. 500x500 mm obestavěného prostoru přes 0,75 do 5 m3 - vstupní</t>
  </si>
  <si>
    <t>0,75*0,75*3,14*1,6</t>
  </si>
  <si>
    <t>574520191</t>
  </si>
  <si>
    <t>711</t>
  </si>
  <si>
    <t>Izolace proti vodě, vlhkosti a plynům</t>
  </si>
  <si>
    <t>711111051</t>
  </si>
  <si>
    <t>Provedení izolace proti zemní vlhkosti vodorovné za studena 2x nátěr tekutou elastickou hydroizolací</t>
  </si>
  <si>
    <t>576872026</t>
  </si>
  <si>
    <t xml:space="preserve">Provedení izolace proti zemní vlhkosti natěradly a tmely za studena  na ploše vodorovné V dvojnásobným nátěrem tekutou elastickou hydroizolací</t>
  </si>
  <si>
    <t>58581006</t>
  </si>
  <si>
    <t>fólie těsnící tekutá dvousložková trvale pružná proti tlakové vodě</t>
  </si>
  <si>
    <t>-42987006</t>
  </si>
  <si>
    <t>10*1,5 'Přepočtené koeficientem množství</t>
  </si>
  <si>
    <t>711112051</t>
  </si>
  <si>
    <t>Provedení izolace proti zemní vlhkosti svislé za studena 2x nátěr tekutou elastickou hydroizolací</t>
  </si>
  <si>
    <t>-1065924217</t>
  </si>
  <si>
    <t xml:space="preserve">Provedení izolace proti zemní vlhkosti natěradly a tmely za studena  na ploše svislé S dvojnásobným nátěrem tekutou elastickou hydroizolací</t>
  </si>
  <si>
    <t>1417146422</t>
  </si>
  <si>
    <t>-1280898534</t>
  </si>
  <si>
    <t>2020_02_04 - IO 01 IO 01 Vodovodní řad PE 100RC, d75x6,8mm SDR 11</t>
  </si>
  <si>
    <t xml:space="preserve">    722 - Zdravotechnika - vnitřní vodovod</t>
  </si>
  <si>
    <t xml:space="preserve">    23-M - Montáže potrubí</t>
  </si>
  <si>
    <t>119001421</t>
  </si>
  <si>
    <t>Dočasné zajištění kabelů - 3 kabely</t>
  </si>
  <si>
    <t>427524594</t>
  </si>
  <si>
    <t>1100129007</t>
  </si>
  <si>
    <t>5*1*0,8</t>
  </si>
  <si>
    <t>1289763044</t>
  </si>
  <si>
    <t>118*0,7*0,2</t>
  </si>
  <si>
    <t>132251102</t>
  </si>
  <si>
    <t xml:space="preserve">Hloubení rýh nezapažených  š do 800 mm v hornině třídy těžitelnosti I, skupiny 3 objem do 50 m3 strojně</t>
  </si>
  <si>
    <t>-1943783537</t>
  </si>
  <si>
    <t>Hloubení nezapažených rýh šířky do 800 mm strojně s urovnáním dna do předepsaného profilu a spádu v hornině třídy těžitelnosti I skupiny 3 přes 20 do 50 m3</t>
  </si>
  <si>
    <t>118*1,3*0,5*0,3"výkop koordinován s kabelem nn"</t>
  </si>
  <si>
    <t>132251702</t>
  </si>
  <si>
    <t>Hloubení rýh š do 800 mm v hornině třídy těžitelnosti I, skupiny 3 objem do 50 m3 pro LTM</t>
  </si>
  <si>
    <t>1633567143</t>
  </si>
  <si>
    <t>Hloubení rýh šířky do 800 mm pro lesnicko-technické meliorace strojně zapažených i nezapažených, s urovnáním dna do předepsaného profilu a spádu v hornině třídy těžitelnosti I skupiny 3 přes 20 do 50 m3</t>
  </si>
  <si>
    <t>118*0,5*1,3*0,4</t>
  </si>
  <si>
    <t>132451102</t>
  </si>
  <si>
    <t xml:space="preserve">Hloubení rýh nezapažených  š do 800 mm v hornině třídy těžitelnosti II, skupiny 5 objem do 50 m3 strojně</t>
  </si>
  <si>
    <t>-805016311</t>
  </si>
  <si>
    <t>Hloubení nezapažených rýh šířky do 800 mm strojně s urovnáním dna do předepsaného profilu a spádu v hornině třídy těžitelnosti II skupiny 5 přes 20 do 50 m3</t>
  </si>
  <si>
    <t>118*1,3*0,5*0,3</t>
  </si>
  <si>
    <t>802630413</t>
  </si>
  <si>
    <t>118*1,3*2*0,5</t>
  </si>
  <si>
    <t>1758236368</t>
  </si>
  <si>
    <t>-1745143746</t>
  </si>
  <si>
    <t>118*1,3*0,5*0,3*2</t>
  </si>
  <si>
    <t>1750642439</t>
  </si>
  <si>
    <t>118*1,3*0,5*0,7*2</t>
  </si>
  <si>
    <t>1935022794</t>
  </si>
  <si>
    <t>118*0,5*0,5</t>
  </si>
  <si>
    <t>162751159</t>
  </si>
  <si>
    <t>Příplatek k vodorovnému přemístění výkopku/sypaniny z horniny třídy těžitelnosti III, skupiny 6 a 7 ZKD 1000 m přes 10000 m</t>
  </si>
  <si>
    <t>-2016431694</t>
  </si>
  <si>
    <t>Vodorovné přemístění výkopku nebo sypaniny po suchu na obvyklém dopravním prostředku, bez naložení výkopku, avšak se složením bez rozhrnutí z horniny třídy těžitelnosti III na vzdálenost skupiny 6 a 7 na vzdálenost Příplatek k ceně za každých dalších i započatých 1 000 m</t>
  </si>
  <si>
    <t>1366622593</t>
  </si>
  <si>
    <t>1274341683</t>
  </si>
  <si>
    <t>118*0,5*0,4*2</t>
  </si>
  <si>
    <t>-1898637009</t>
  </si>
  <si>
    <t>935840289</t>
  </si>
  <si>
    <t>(1,5-0,1-0,4-0,2)*0,5*118</t>
  </si>
  <si>
    <t>-561181862</t>
  </si>
  <si>
    <t>0,4*0,5*118</t>
  </si>
  <si>
    <t>-1503607533</t>
  </si>
  <si>
    <t>118*0,7</t>
  </si>
  <si>
    <t>622120386</t>
  </si>
  <si>
    <t>1061306649</t>
  </si>
  <si>
    <t>82,6*0,025 'Přepočtené koeficientem množství</t>
  </si>
  <si>
    <t>275354111</t>
  </si>
  <si>
    <t>Bednění základových patek - zřízení</t>
  </si>
  <si>
    <t>-1544843681</t>
  </si>
  <si>
    <t>Bednění základových konstrukcí patek a bloků zřízení</t>
  </si>
  <si>
    <t>0,4*0,4*4*3</t>
  </si>
  <si>
    <t>275354211</t>
  </si>
  <si>
    <t>Bednění základových patek - odstranění</t>
  </si>
  <si>
    <t>-591045787</t>
  </si>
  <si>
    <t>Bednění základových konstrukcí patek a bloků odstranění bednění</t>
  </si>
  <si>
    <t>451573111</t>
  </si>
  <si>
    <t>Lože pod potrubí otevřený výkop ze štěrkopísku</t>
  </si>
  <si>
    <t>1514178899</t>
  </si>
  <si>
    <t>0,1*0,5*118</t>
  </si>
  <si>
    <t>452313171</t>
  </si>
  <si>
    <t>Podkladní bloky z betonu prostého tř. C 30/37 otevřený výkop</t>
  </si>
  <si>
    <t>1813948799</t>
  </si>
  <si>
    <t>Podkladní a zajišťovací konstrukce z betonu prostého v otevřeném výkopu bloky pro potrubí z betonu tř. C 30/37</t>
  </si>
  <si>
    <t>0,06+0,02*2"bloky v armaturní šachtě"</t>
  </si>
  <si>
    <t>34140826</t>
  </si>
  <si>
    <t>vodič silový s Cu jádrem 6mm2</t>
  </si>
  <si>
    <t>805469345</t>
  </si>
  <si>
    <t>850245121</t>
  </si>
  <si>
    <t>Výřez nebo výsek na potrubí z trub litinových tlakových nebo plastických hmot DN 80</t>
  </si>
  <si>
    <t>-1633898035</t>
  </si>
  <si>
    <t xml:space="preserve">Výřez nebo výsek  na potrubí z trub litinových tlakových nebo plasických hmot DN 80</t>
  </si>
  <si>
    <t>871231211</t>
  </si>
  <si>
    <t>Montáž potrubí z PE100 SDR 11 otevřený výkop svařovaných elektrotvarovkou D 75 x 6,8 mm</t>
  </si>
  <si>
    <t>-847386179</t>
  </si>
  <si>
    <t>Montáž vodovodního potrubí z plastů v otevřeném výkopu z polyetylenu PE 100 svařovaných elektrotvarovkou SDR 11/PN16 D 75 x 6,8 mm</t>
  </si>
  <si>
    <t>WVN.VP403073W</t>
  </si>
  <si>
    <t xml:space="preserve">Trubka dvouvrstvá PE 100 RC  voda SDR11 75x6,8 100m BC</t>
  </si>
  <si>
    <t>1940736051</t>
  </si>
  <si>
    <t>Trubka dvouvrstvá PE 100 RC voda SDR11 75x6,8 100m BC</t>
  </si>
  <si>
    <t>118*1,015 'Přepočtené koeficientem množství</t>
  </si>
  <si>
    <t>892233122</t>
  </si>
  <si>
    <t>Proplach a dezinfekce vodovodního potrubí DN od 40 do 70</t>
  </si>
  <si>
    <t>1371157363</t>
  </si>
  <si>
    <t>118</t>
  </si>
  <si>
    <t>892241111</t>
  </si>
  <si>
    <t>Tlaková zkouška vodovodního potrubí do 80</t>
  </si>
  <si>
    <t>525650424</t>
  </si>
  <si>
    <t>899722114</t>
  </si>
  <si>
    <t>Krytí potrubí z plastů výstražnou fólií z PVC 40 cm</t>
  </si>
  <si>
    <t>1598265762</t>
  </si>
  <si>
    <t>Krytí potrubí z plastů výstražnou fólií z PVC šířky 40 cm</t>
  </si>
  <si>
    <t>118 "FOLIE PRO VODOVODY"</t>
  </si>
  <si>
    <t>857242121</t>
  </si>
  <si>
    <t>Montáž litinových tvarovek jednoosých přírubových otevřený výkop DN 80</t>
  </si>
  <si>
    <t>-838717893</t>
  </si>
  <si>
    <t>857243131</t>
  </si>
  <si>
    <t>Montáž litinových tvarovek odbočných hrdlových otevřený výkop s integrovaným těsněním DN 80</t>
  </si>
  <si>
    <t>-1557097125</t>
  </si>
  <si>
    <t>Montáž litinových tvarovek na potrubí litinovém tlakovém odbočných na potrubí z trub hrdlových v otevřeném výkopu, kanálu nebo v šachtě s integrovaným těsněním DN 80</t>
  </si>
  <si>
    <t>877231101</t>
  </si>
  <si>
    <t>Montáž elektrospojek na vodovodním potrubí z PE trub d 75</t>
  </si>
  <si>
    <t>-293394191</t>
  </si>
  <si>
    <t>Montáž tvarovek na vodovodním plastovém potrubí z polyetylenu PE 100 elektrotvarovek SDR 11/PN16 spojek, oblouků nebo redukcí d 75</t>
  </si>
  <si>
    <t>28615973</t>
  </si>
  <si>
    <t>elektrospojka SDR11 PE 100 PN16 D 75mm</t>
  </si>
  <si>
    <t>126573721</t>
  </si>
  <si>
    <t>891211112</t>
  </si>
  <si>
    <t>Montáž vodovodních šoupátek otevřený výkop DN 50</t>
  </si>
  <si>
    <t>-751075927</t>
  </si>
  <si>
    <t>Montáž vodovodních armatur na potrubí šoupátek nebo klapek uzavíracích v otevřeném výkopu nebo v šachtách s osazením zemní soupravy (bez poklopů) DN 50</t>
  </si>
  <si>
    <t>WVN.FF061011W</t>
  </si>
  <si>
    <t>Oblouk 30° PE100 SDR11 63</t>
  </si>
  <si>
    <t>-825257948</t>
  </si>
  <si>
    <t>HWL.125406300000</t>
  </si>
  <si>
    <t>JIŠTĚNÍ PROTI POSUVU 63 PN10</t>
  </si>
  <si>
    <t>1037627454</t>
  </si>
  <si>
    <t>HWL.125407500000</t>
  </si>
  <si>
    <t>JIŠTĚNÍ PROTI POSUVU 75 PN10</t>
  </si>
  <si>
    <t>-409409973</t>
  </si>
  <si>
    <t>WVN.FF251011W</t>
  </si>
  <si>
    <t>T-kus 45° PE100 SDR11 63</t>
  </si>
  <si>
    <t>478829523</t>
  </si>
  <si>
    <t>WVN.FF485352W</t>
  </si>
  <si>
    <t>Koleno 30° PE100 SDR11 75</t>
  </si>
  <si>
    <t>610666329</t>
  </si>
  <si>
    <t>42</t>
  </si>
  <si>
    <t>892372111</t>
  </si>
  <si>
    <t>Zabezpečení konců vodovodního potrubí DN do 300 při tlakových zkouškách</t>
  </si>
  <si>
    <t>-860612349</t>
  </si>
  <si>
    <t>43</t>
  </si>
  <si>
    <t>4222110r</t>
  </si>
  <si>
    <t>spojovací materiál (šrouby, matky, atd.)</t>
  </si>
  <si>
    <t>-2100921286</t>
  </si>
  <si>
    <t>44</t>
  </si>
  <si>
    <t>HWL.855006505016</t>
  </si>
  <si>
    <t>TVAROVKA REDUKČNÍ FFR 65-50</t>
  </si>
  <si>
    <t>-148021934</t>
  </si>
  <si>
    <t>45</t>
  </si>
  <si>
    <t>HWL.400305000016</t>
  </si>
  <si>
    <t>ŠOUPĚ E3 PŘÍRUBOVÉ KRÁTKÉ 50</t>
  </si>
  <si>
    <t>1391615941</t>
  </si>
  <si>
    <t>46</t>
  </si>
  <si>
    <t>HWL.780005000000</t>
  </si>
  <si>
    <t>KOLO RUČNÍ DN 50</t>
  </si>
  <si>
    <t>1466157190</t>
  </si>
  <si>
    <t>KOLO RUČNÍ DN50</t>
  </si>
  <si>
    <t>47</t>
  </si>
  <si>
    <t>55253215</t>
  </si>
  <si>
    <t xml:space="preserve">trouba přírubová litinová vodovodní  PN10/40 DN 50 dl 200mm</t>
  </si>
  <si>
    <t>-1740617362</t>
  </si>
  <si>
    <t>48</t>
  </si>
  <si>
    <t>998276101</t>
  </si>
  <si>
    <t>Přesun hmot pro trubní vedení z trub z plastických hmot otevřený výkop</t>
  </si>
  <si>
    <t>1739032509</t>
  </si>
  <si>
    <t>0,5</t>
  </si>
  <si>
    <t>722</t>
  </si>
  <si>
    <t>Zdravotechnika - vnitřní vodovod</t>
  </si>
  <si>
    <t>49</t>
  </si>
  <si>
    <t>722290R</t>
  </si>
  <si>
    <t xml:space="preserve">Manipulace na stávajícím řadu DN 63  (příprava, zprovoznění, uzavření řadů a odkalení dle podmínek provozovatele vodovodu)</t>
  </si>
  <si>
    <t>823519000</t>
  </si>
  <si>
    <t>Manipulace na stávajícím řadu DN 300 (příprava, zprovoznění, uzavření řadů a odkalení)</t>
  </si>
  <si>
    <t>"vypuštění, napuštění, dezinfekce zprovoznění - odstávka dl. cca 50 m" 1</t>
  </si>
  <si>
    <t>23-M</t>
  </si>
  <si>
    <t>Montáže potrubí</t>
  </si>
  <si>
    <t>230032029</t>
  </si>
  <si>
    <t>Montáž přírubových spojů do PN 16 DN 80</t>
  </si>
  <si>
    <t>289193061</t>
  </si>
  <si>
    <t>51</t>
  </si>
  <si>
    <t>-432683835</t>
  </si>
  <si>
    <t>118*1,3*0,5*0,7</t>
  </si>
  <si>
    <t>52</t>
  </si>
  <si>
    <t>1007280492</t>
  </si>
  <si>
    <t xml:space="preserve">2020_02_05 - PS 01 Strojní část vystrojení vrtu </t>
  </si>
  <si>
    <t xml:space="preserve">    22-M - Montáže technologických zařízení </t>
  </si>
  <si>
    <t>4261192r1</t>
  </si>
  <si>
    <t xml:space="preserve">VERTIKÁLNÍ ČLÁNKOVÉ ODSTŘEDIVÉ ČERPADLO DO VRTU Ø 6" S INTEGROVANÝM ZPĚTNÝM VENTILEM V MONOBLOKOVÉ KONSTRUKCI,  h= 40 m,Qmax 0,3 l/s, včetně kabelové sady a chladícího pláště</t>
  </si>
  <si>
    <t>-333818636</t>
  </si>
  <si>
    <t>VERTIKÁLNÍ ČLÁNKOVÉ ODSTŘEDIVÉ ČERPADLO DO VRTU Ø 6" S INTEGROVANÝM ZPĚTNÝM VENTILEM V MONOBLOKOVÉ KONSTRUKCI - h= 40 m,Qmax 0,3 l/s, včetně kabelové sady a chladícího pláště</t>
  </si>
  <si>
    <t>5528176r</t>
  </si>
  <si>
    <t>PODPĚRY POTRUBÍ PRŮMĚRU 50 MM Z NEREZOCELI - včetně ukotvení 4 ks nerezové koty</t>
  </si>
  <si>
    <t>-1858715179</t>
  </si>
  <si>
    <t>552516r</t>
  </si>
  <si>
    <t>SPECIÁLNÍ ATYPICKÁ NEREZ PŘÍRUBA VČETNĚ TĚSNĚNÍ - ZHLAVÍ ZAJIŠTĚNO PROTI PRONIKÁNÍ TLAKOVÉ VODY</t>
  </si>
  <si>
    <t>-1599356904</t>
  </si>
  <si>
    <t>55251r</t>
  </si>
  <si>
    <t>NEREZOVÝ NÁVAREK G1", VČETNĚ NEREZOVÉHO KULOVÉHO UZAVÍRACÍHO VENTILU G1" A NEREZOVÉ PŘECHODKY G1"</t>
  </si>
  <si>
    <t>884023384</t>
  </si>
  <si>
    <t>HWL.9876001000R</t>
  </si>
  <si>
    <t xml:space="preserve">VENTIL  ZAVZDUŠŇOVACÍ A ODVZDUŠŇOVACÍ PN 1-16 1" PN 1-16</t>
  </si>
  <si>
    <t>-1373709171</t>
  </si>
  <si>
    <t>55261306</t>
  </si>
  <si>
    <t>trubka z ušlechtilé oceli (nerez) lisovací spoj dl 6m DN 50</t>
  </si>
  <si>
    <t>-188443858</t>
  </si>
  <si>
    <t>55261305</t>
  </si>
  <si>
    <t>trubka z ušlechtilé oceli (nerez) lisovací spoj dl 6m DN 40</t>
  </si>
  <si>
    <t>1265528084</t>
  </si>
  <si>
    <t>5512807R</t>
  </si>
  <si>
    <t>UZAVÍRACÍ MEZIPŘÍRUBOVÁ KLAPKA S PÁKOU DN 50</t>
  </si>
  <si>
    <t>-1648800866</t>
  </si>
  <si>
    <t>4226662R</t>
  </si>
  <si>
    <t>FILTR S HORNÍM ČIŠTĚNÍM DN 50</t>
  </si>
  <si>
    <t>1596787969</t>
  </si>
  <si>
    <t>55128075</t>
  </si>
  <si>
    <t>klapka uzavírací mezipřírubová PN16 T 120°C disk litina DN 50</t>
  </si>
  <si>
    <t>118102758</t>
  </si>
  <si>
    <t>HWL.983508000R</t>
  </si>
  <si>
    <t>ZAVZDUŠŇOVACÍ A ODVZDUŠŇOVACÍ VENTIL DN2" (MIN. ODVĚTRÁVACÍ VÝKON 150 m3/h)</t>
  </si>
  <si>
    <t>906021166</t>
  </si>
  <si>
    <t>HWL.400003200016</t>
  </si>
  <si>
    <t>ŠOUPĚ PŘÍRUBOVÉ KRÁTKÉ 32</t>
  </si>
  <si>
    <t>-164353086</t>
  </si>
  <si>
    <t>HWL.780000200R</t>
  </si>
  <si>
    <t>KOLO RUČNÍ PRO ŠOUPĚ DN 32</t>
  </si>
  <si>
    <t>-1803596201</t>
  </si>
  <si>
    <t>55251r2</t>
  </si>
  <si>
    <t>NEREZOVÝ NÁVAREK G1/2", VČETNĚ NEREZOVÉHO KULOVÉHO UZAVÍRACÍHO VENTILU G1/2" A HADICOVÉHO NÁSTAVCE G1/2" TYP 337</t>
  </si>
  <si>
    <t>1951440416</t>
  </si>
  <si>
    <t>60000047R</t>
  </si>
  <si>
    <t>MOKROBĚŽNÝ VODOMĚR DN 40, PN 16, QN 25, METROLOGICKÁ TŘ. B, FAKTURAČNÍ MĚŘIDLO.PARAMETRY: JMENOVITÝ PRŮTOK QN= 25 m3/h. S PULZNÍM VÝSTUPEM A SNÍMACÍM MODULEM.</t>
  </si>
  <si>
    <t>1261911338</t>
  </si>
  <si>
    <t>Vodoměr mokroběžný vícevtokový IBRF SV DN40</t>
  </si>
  <si>
    <t>52145R</t>
  </si>
  <si>
    <t>Montáž vystrojení vrtu - KOMPLET DLE PD</t>
  </si>
  <si>
    <t>KOMPL.</t>
  </si>
  <si>
    <t>751555031</t>
  </si>
  <si>
    <t>22-M</t>
  </si>
  <si>
    <t xml:space="preserve">Montáže technologických zařízení </t>
  </si>
  <si>
    <t>220R</t>
  </si>
  <si>
    <t>Připojení snímače tlaku</t>
  </si>
  <si>
    <t>-2021810865</t>
  </si>
  <si>
    <t xml:space="preserve">2020_02_06 - PS 03 Elektročást –  (řešena podrobně v příloze D.4)</t>
  </si>
  <si>
    <t xml:space="preserve">    21-M - Elektromontáže</t>
  </si>
  <si>
    <t>21-M</t>
  </si>
  <si>
    <t>Elektromontáže</t>
  </si>
  <si>
    <t>2100_R.</t>
  </si>
  <si>
    <t>ELEKTROMONTÁŽN Í PRÁCE + MATERIÁL (PŘÍPOJKA NN, ELEKTROČÁST ČS, ROZVBADĚČ M1) - DLE SAMOSTATNÉHO SOUPISU</t>
  </si>
  <si>
    <t>SOUBOR</t>
  </si>
  <si>
    <t>718021337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</si>
</sst>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6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7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9" fillId="0" borderId="14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0" fillId="4" borderId="6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7" xfId="0" applyFont="1" applyFill="1" applyBorder="1" applyAlignment="1" applyProtection="1">
      <alignment horizontal="right" vertical="center"/>
    </xf>
    <xf numFmtId="0" fontId="20" fillId="4" borderId="8" xfId="0" applyFont="1" applyFill="1" applyBorder="1" applyAlignment="1" applyProtection="1">
      <alignment horizontal="left" vertical="center"/>
    </xf>
    <xf numFmtId="0" fontId="20" fillId="4" borderId="0" xfId="0" applyFont="1" applyFill="1" applyAlignment="1" applyProtection="1">
      <alignment horizontal="center" vertic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0" fillId="4" borderId="16" xfId="0" applyFont="1" applyFill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0" fillId="0" borderId="22" xfId="0" applyFont="1" applyBorder="1" applyAlignment="1" applyProtection="1">
      <alignment horizontal="center" vertical="center"/>
    </xf>
    <xf numFmtId="49" fontId="20" fillId="0" borderId="22" xfId="0" applyNumberFormat="1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left" vertical="center" wrapText="1"/>
    </xf>
    <xf numFmtId="0" fontId="20" fillId="0" borderId="22" xfId="0" applyFont="1" applyBorder="1" applyAlignment="1" applyProtection="1">
      <alignment horizontal="center" vertical="center" wrapText="1"/>
    </xf>
    <xf numFmtId="167" fontId="20" fillId="0" borderId="22" xfId="0" applyNumberFormat="1" applyFont="1" applyBorder="1" applyAlignment="1" applyProtection="1">
      <alignment vertical="center"/>
    </xf>
    <xf numFmtId="4" fontId="20" fillId="2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5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8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_rels/sheet8.xml.rels>&#65279;<?xml version="1.0" encoding="utf-8"?><Relationships xmlns="http://schemas.openxmlformats.org/package/2006/relationships"><Relationship Id="rId1" Type="http://schemas.openxmlformats.org/officeDocument/2006/relationships/drawing" Target="../drawings/drawing8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21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22</v>
      </c>
      <c r="E8" s="20"/>
      <c r="F8" s="20"/>
      <c r="G8" s="20"/>
      <c r="H8" s="20"/>
      <c r="I8" s="20"/>
      <c r="J8" s="20"/>
      <c r="K8" s="25" t="s">
        <v>23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24</v>
      </c>
      <c r="AL8" s="20"/>
      <c r="AM8" s="20"/>
      <c r="AN8" s="31" t="s">
        <v>25</v>
      </c>
      <c r="AO8" s="20"/>
      <c r="AP8" s="20"/>
      <c r="AQ8" s="20"/>
      <c r="AR8" s="18"/>
      <c r="BE8" s="29"/>
      <c r="BS8" s="15" t="s">
        <v>6</v>
      </c>
    </row>
    <row r="9" s="1" customFormat="1" ht="29.28" customHeight="1">
      <c r="B9" s="19"/>
      <c r="C9" s="20"/>
      <c r="D9" s="24" t="s">
        <v>26</v>
      </c>
      <c r="E9" s="20"/>
      <c r="F9" s="20"/>
      <c r="G9" s="20"/>
      <c r="H9" s="20"/>
      <c r="I9" s="20"/>
      <c r="J9" s="20"/>
      <c r="K9" s="32" t="s">
        <v>27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4" t="s">
        <v>28</v>
      </c>
      <c r="AL9" s="20"/>
      <c r="AM9" s="20"/>
      <c r="AN9" s="32" t="s">
        <v>29</v>
      </c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30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31</v>
      </c>
      <c r="AL10" s="20"/>
      <c r="AM10" s="20"/>
      <c r="AN10" s="25" t="s">
        <v>32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33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34</v>
      </c>
      <c r="AL11" s="20"/>
      <c r="AM11" s="20"/>
      <c r="AN11" s="25" t="s">
        <v>1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35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31</v>
      </c>
      <c r="AL13" s="20"/>
      <c r="AM13" s="20"/>
      <c r="AN13" s="33" t="s">
        <v>36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3" t="s">
        <v>36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0" t="s">
        <v>34</v>
      </c>
      <c r="AL14" s="20"/>
      <c r="AM14" s="20"/>
      <c r="AN14" s="33" t="s">
        <v>36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37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31</v>
      </c>
      <c r="AL16" s="20"/>
      <c r="AM16" s="20"/>
      <c r="AN16" s="25" t="s">
        <v>38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39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34</v>
      </c>
      <c r="AL17" s="20"/>
      <c r="AM17" s="20"/>
      <c r="AN17" s="25" t="s">
        <v>1</v>
      </c>
      <c r="AO17" s="20"/>
      <c r="AP17" s="20"/>
      <c r="AQ17" s="20"/>
      <c r="AR17" s="18"/>
      <c r="BE17" s="29"/>
      <c r="BS17" s="15" t="s">
        <v>40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41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31</v>
      </c>
      <c r="AL19" s="20"/>
      <c r="AM19" s="20"/>
      <c r="AN19" s="25" t="s">
        <v>1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42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34</v>
      </c>
      <c r="AL20" s="20"/>
      <c r="AM20" s="20"/>
      <c r="AN20" s="25" t="s">
        <v>1</v>
      </c>
      <c r="AO20" s="20"/>
      <c r="AP20" s="20"/>
      <c r="AQ20" s="20"/>
      <c r="AR20" s="18"/>
      <c r="BE20" s="29"/>
      <c r="BS20" s="15" t="s">
        <v>40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43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5" t="s">
        <v>44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0"/>
      <c r="AQ25" s="20"/>
      <c r="AR25" s="18"/>
      <c r="BE25" s="29"/>
    </row>
    <row r="26" s="2" customFormat="1" ht="25.92" customHeight="1">
      <c r="A26" s="37"/>
      <c r="B26" s="38"/>
      <c r="C26" s="39"/>
      <c r="D26" s="40" t="s">
        <v>45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29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29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46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47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48</v>
      </c>
      <c r="AL28" s="44"/>
      <c r="AM28" s="44"/>
      <c r="AN28" s="44"/>
      <c r="AO28" s="44"/>
      <c r="AP28" s="39"/>
      <c r="AQ28" s="39"/>
      <c r="AR28" s="43"/>
      <c r="BE28" s="29"/>
    </row>
    <row r="29" s="3" customFormat="1" ht="14.4" customHeight="1">
      <c r="A29" s="3"/>
      <c r="B29" s="45"/>
      <c r="C29" s="46"/>
      <c r="D29" s="30" t="s">
        <v>49</v>
      </c>
      <c r="E29" s="46"/>
      <c r="F29" s="30" t="s">
        <v>50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0" t="s">
        <v>51</v>
      </c>
      <c r="G30" s="46"/>
      <c r="H30" s="46"/>
      <c r="I30" s="46"/>
      <c r="J30" s="46"/>
      <c r="K30" s="46"/>
      <c r="L30" s="47">
        <v>0.14999999999999999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0" t="s">
        <v>52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0" t="s">
        <v>53</v>
      </c>
      <c r="G32" s="46"/>
      <c r="H32" s="46"/>
      <c r="I32" s="46"/>
      <c r="J32" s="46"/>
      <c r="K32" s="46"/>
      <c r="L32" s="47">
        <v>0.14999999999999999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0" t="s">
        <v>54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29"/>
    </row>
    <row r="35" s="2" customFormat="1" ht="25.92" customHeight="1">
      <c r="A35" s="37"/>
      <c r="B35" s="38"/>
      <c r="C35" s="51"/>
      <c r="D35" s="52" t="s">
        <v>55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56</v>
      </c>
      <c r="U35" s="53"/>
      <c r="V35" s="53"/>
      <c r="W35" s="53"/>
      <c r="X35" s="55" t="s">
        <v>57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19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18"/>
    </row>
    <row r="39" s="1" customFormat="1" ht="14.4" customHeight="1">
      <c r="B39" s="19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18"/>
    </row>
    <row r="40" s="1" customFormat="1" ht="14.4" customHeight="1"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18"/>
    </row>
    <row r="41" s="1" customFormat="1" ht="14.4" customHeight="1"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18"/>
    </row>
    <row r="42" s="1" customFormat="1" ht="14.4" customHeight="1">
      <c r="B42" s="19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18"/>
    </row>
    <row r="43" s="1" customFormat="1" ht="14.4" customHeight="1">
      <c r="B43" s="19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18"/>
    </row>
    <row r="44" s="1" customFormat="1" ht="14.4" customHeight="1">
      <c r="B44" s="19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18"/>
    </row>
    <row r="45" s="1" customFormat="1" ht="14.4" customHeight="1">
      <c r="B45" s="19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18"/>
    </row>
    <row r="46" s="1" customFormat="1" ht="14.4" customHeight="1">
      <c r="B46" s="19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18"/>
    </row>
    <row r="47" s="1" customFormat="1" ht="14.4" customHeight="1">
      <c r="B47" s="19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18"/>
    </row>
    <row r="48" s="1" customFormat="1" ht="14.4" customHeight="1">
      <c r="B48" s="19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18"/>
    </row>
    <row r="49" s="2" customFormat="1" ht="14.4" customHeight="1">
      <c r="B49" s="58"/>
      <c r="C49" s="59"/>
      <c r="D49" s="60" t="s">
        <v>58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59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18"/>
    </row>
    <row r="51">
      <c r="B51" s="19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18"/>
    </row>
    <row r="52">
      <c r="B52" s="19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18"/>
    </row>
    <row r="53">
      <c r="B53" s="19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18"/>
    </row>
    <row r="54">
      <c r="B54" s="19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18"/>
    </row>
    <row r="55">
      <c r="B55" s="19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18"/>
    </row>
    <row r="56">
      <c r="B56" s="19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18"/>
    </row>
    <row r="57">
      <c r="B57" s="19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18"/>
    </row>
    <row r="58">
      <c r="B58" s="19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18"/>
    </row>
    <row r="59">
      <c r="B59" s="19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18"/>
    </row>
    <row r="60" s="2" customFormat="1">
      <c r="A60" s="37"/>
      <c r="B60" s="38"/>
      <c r="C60" s="39"/>
      <c r="D60" s="63" t="s">
        <v>60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61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60</v>
      </c>
      <c r="AI60" s="41"/>
      <c r="AJ60" s="41"/>
      <c r="AK60" s="41"/>
      <c r="AL60" s="41"/>
      <c r="AM60" s="63" t="s">
        <v>61</v>
      </c>
      <c r="AN60" s="41"/>
      <c r="AO60" s="41"/>
      <c r="AP60" s="39"/>
      <c r="AQ60" s="39"/>
      <c r="AR60" s="43"/>
      <c r="BE60" s="37"/>
    </row>
    <row r="61"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18"/>
    </row>
    <row r="62">
      <c r="B62" s="19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18"/>
    </row>
    <row r="63"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18"/>
    </row>
    <row r="64" s="2" customFormat="1">
      <c r="A64" s="37"/>
      <c r="B64" s="38"/>
      <c r="C64" s="39"/>
      <c r="D64" s="60" t="s">
        <v>62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63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19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18"/>
    </row>
    <row r="66">
      <c r="B66" s="19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18"/>
    </row>
    <row r="67">
      <c r="B67" s="19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18"/>
    </row>
    <row r="68">
      <c r="B68" s="19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18"/>
    </row>
    <row r="69">
      <c r="B69" s="19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18"/>
    </row>
    <row r="70">
      <c r="B70" s="19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18"/>
    </row>
    <row r="71">
      <c r="B71" s="19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18"/>
    </row>
    <row r="72">
      <c r="B72" s="19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18"/>
    </row>
    <row r="73">
      <c r="B73" s="19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18"/>
    </row>
    <row r="74">
      <c r="B74" s="19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18"/>
    </row>
    <row r="75" s="2" customFormat="1">
      <c r="A75" s="37"/>
      <c r="B75" s="38"/>
      <c r="C75" s="39"/>
      <c r="D75" s="63" t="s">
        <v>60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61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60</v>
      </c>
      <c r="AI75" s="41"/>
      <c r="AJ75" s="41"/>
      <c r="AK75" s="41"/>
      <c r="AL75" s="41"/>
      <c r="AM75" s="63" t="s">
        <v>61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1" t="s">
        <v>64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0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2020_02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PŘESTAVLKY - VRT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0" t="s">
        <v>22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PŘESTAVLKY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0" t="s">
        <v>24</v>
      </c>
      <c r="AJ87" s="39"/>
      <c r="AK87" s="39"/>
      <c r="AL87" s="39"/>
      <c r="AM87" s="78" t="str">
        <f>IF(AN8= "","",AN8)</f>
        <v>7. 5. 2020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25.65" customHeight="1">
      <c r="A89" s="37"/>
      <c r="B89" s="38"/>
      <c r="C89" s="30" t="s">
        <v>30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Přestavlky u Čerčan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0" t="s">
        <v>37</v>
      </c>
      <c r="AJ89" s="39"/>
      <c r="AK89" s="39"/>
      <c r="AL89" s="39"/>
      <c r="AM89" s="79" t="str">
        <f>IF(E17="","",E17)</f>
        <v>Vodohospodářský rozvoj a výstavba a.s.</v>
      </c>
      <c r="AN89" s="70"/>
      <c r="AO89" s="70"/>
      <c r="AP89" s="70"/>
      <c r="AQ89" s="39"/>
      <c r="AR89" s="43"/>
      <c r="AS89" s="80" t="s">
        <v>65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0" t="s">
        <v>35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0" t="s">
        <v>41</v>
      </c>
      <c r="AJ90" s="39"/>
      <c r="AK90" s="39"/>
      <c r="AL90" s="39"/>
      <c r="AM90" s="79" t="str">
        <f>IF(E20="","",E20)</f>
        <v>Dvořák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66</v>
      </c>
      <c r="D92" s="93"/>
      <c r="E92" s="93"/>
      <c r="F92" s="93"/>
      <c r="G92" s="93"/>
      <c r="H92" s="94"/>
      <c r="I92" s="95" t="s">
        <v>67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68</v>
      </c>
      <c r="AH92" s="93"/>
      <c r="AI92" s="93"/>
      <c r="AJ92" s="93"/>
      <c r="AK92" s="93"/>
      <c r="AL92" s="93"/>
      <c r="AM92" s="93"/>
      <c r="AN92" s="95" t="s">
        <v>69</v>
      </c>
      <c r="AO92" s="93"/>
      <c r="AP92" s="97"/>
      <c r="AQ92" s="98" t="s">
        <v>70</v>
      </c>
      <c r="AR92" s="43"/>
      <c r="AS92" s="99" t="s">
        <v>71</v>
      </c>
      <c r="AT92" s="100" t="s">
        <v>72</v>
      </c>
      <c r="AU92" s="100" t="s">
        <v>73</v>
      </c>
      <c r="AV92" s="100" t="s">
        <v>74</v>
      </c>
      <c r="AW92" s="100" t="s">
        <v>75</v>
      </c>
      <c r="AX92" s="100" t="s">
        <v>76</v>
      </c>
      <c r="AY92" s="100" t="s">
        <v>77</v>
      </c>
      <c r="AZ92" s="100" t="s">
        <v>78</v>
      </c>
      <c r="BA92" s="100" t="s">
        <v>79</v>
      </c>
      <c r="BB92" s="100" t="s">
        <v>80</v>
      </c>
      <c r="BC92" s="100" t="s">
        <v>81</v>
      </c>
      <c r="BD92" s="101" t="s">
        <v>82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83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ROUND(SUM(AG95:AG101),2)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ROUND(SUM(AS95:AS101),2)</f>
        <v>0</v>
      </c>
      <c r="AT94" s="113">
        <f>ROUND(SUM(AV94:AW94),2)</f>
        <v>0</v>
      </c>
      <c r="AU94" s="114">
        <f>ROUND(SUM(AU95:AU101),5)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ROUND(SUM(AZ95:AZ101),2)</f>
        <v>0</v>
      </c>
      <c r="BA94" s="113">
        <f>ROUND(SUM(BA95:BA101),2)</f>
        <v>0</v>
      </c>
      <c r="BB94" s="113">
        <f>ROUND(SUM(BB95:BB101),2)</f>
        <v>0</v>
      </c>
      <c r="BC94" s="113">
        <f>ROUND(SUM(BC95:BC101),2)</f>
        <v>0</v>
      </c>
      <c r="BD94" s="115">
        <f>ROUND(SUM(BD95:BD101),2)</f>
        <v>0</v>
      </c>
      <c r="BE94" s="6"/>
      <c r="BS94" s="116" t="s">
        <v>84</v>
      </c>
      <c r="BT94" s="116" t="s">
        <v>85</v>
      </c>
      <c r="BU94" s="117" t="s">
        <v>86</v>
      </c>
      <c r="BV94" s="116" t="s">
        <v>87</v>
      </c>
      <c r="BW94" s="116" t="s">
        <v>5</v>
      </c>
      <c r="BX94" s="116" t="s">
        <v>88</v>
      </c>
      <c r="CL94" s="116" t="s">
        <v>19</v>
      </c>
    </row>
    <row r="95" s="7" customFormat="1" ht="24.75" customHeight="1">
      <c r="A95" s="118" t="s">
        <v>89</v>
      </c>
      <c r="B95" s="119"/>
      <c r="C95" s="120"/>
      <c r="D95" s="121" t="s">
        <v>90</v>
      </c>
      <c r="E95" s="121"/>
      <c r="F95" s="121"/>
      <c r="G95" s="121"/>
      <c r="H95" s="121"/>
      <c r="I95" s="122"/>
      <c r="J95" s="121" t="s">
        <v>91</v>
      </c>
      <c r="K95" s="121"/>
      <c r="L95" s="121"/>
      <c r="M95" s="121"/>
      <c r="N95" s="121"/>
      <c r="O95" s="121"/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3">
        <f>'2020_02_0 - Soupis vedlej...'!J30</f>
        <v>0</v>
      </c>
      <c r="AH95" s="122"/>
      <c r="AI95" s="122"/>
      <c r="AJ95" s="122"/>
      <c r="AK95" s="122"/>
      <c r="AL95" s="122"/>
      <c r="AM95" s="122"/>
      <c r="AN95" s="123">
        <f>SUM(AG95,AT95)</f>
        <v>0</v>
      </c>
      <c r="AO95" s="122"/>
      <c r="AP95" s="122"/>
      <c r="AQ95" s="124" t="s">
        <v>92</v>
      </c>
      <c r="AR95" s="125"/>
      <c r="AS95" s="126">
        <v>0</v>
      </c>
      <c r="AT95" s="127">
        <f>ROUND(SUM(AV95:AW95),2)</f>
        <v>0</v>
      </c>
      <c r="AU95" s="128">
        <f>'2020_02_0 - Soupis vedlej...'!P118</f>
        <v>0</v>
      </c>
      <c r="AV95" s="127">
        <f>'2020_02_0 - Soupis vedlej...'!J33</f>
        <v>0</v>
      </c>
      <c r="AW95" s="127">
        <f>'2020_02_0 - Soupis vedlej...'!J34</f>
        <v>0</v>
      </c>
      <c r="AX95" s="127">
        <f>'2020_02_0 - Soupis vedlej...'!J35</f>
        <v>0</v>
      </c>
      <c r="AY95" s="127">
        <f>'2020_02_0 - Soupis vedlej...'!J36</f>
        <v>0</v>
      </c>
      <c r="AZ95" s="127">
        <f>'2020_02_0 - Soupis vedlej...'!F33</f>
        <v>0</v>
      </c>
      <c r="BA95" s="127">
        <f>'2020_02_0 - Soupis vedlej...'!F34</f>
        <v>0</v>
      </c>
      <c r="BB95" s="127">
        <f>'2020_02_0 - Soupis vedlej...'!F35</f>
        <v>0</v>
      </c>
      <c r="BC95" s="127">
        <f>'2020_02_0 - Soupis vedlej...'!F36</f>
        <v>0</v>
      </c>
      <c r="BD95" s="129">
        <f>'2020_02_0 - Soupis vedlej...'!F37</f>
        <v>0</v>
      </c>
      <c r="BE95" s="7"/>
      <c r="BT95" s="130" t="s">
        <v>93</v>
      </c>
      <c r="BV95" s="130" t="s">
        <v>87</v>
      </c>
      <c r="BW95" s="130" t="s">
        <v>94</v>
      </c>
      <c r="BX95" s="130" t="s">
        <v>5</v>
      </c>
      <c r="CL95" s="130" t="s">
        <v>19</v>
      </c>
      <c r="CM95" s="130" t="s">
        <v>95</v>
      </c>
    </row>
    <row r="96" s="7" customFormat="1" ht="24.75" customHeight="1">
      <c r="A96" s="118" t="s">
        <v>89</v>
      </c>
      <c r="B96" s="119"/>
      <c r="C96" s="120"/>
      <c r="D96" s="121" t="s">
        <v>96</v>
      </c>
      <c r="E96" s="121"/>
      <c r="F96" s="121"/>
      <c r="G96" s="121"/>
      <c r="H96" s="121"/>
      <c r="I96" s="122"/>
      <c r="J96" s="121" t="s">
        <v>97</v>
      </c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3">
        <f>'2020_01_01 - S0 01  Úprav...'!J30</f>
        <v>0</v>
      </c>
      <c r="AH96" s="122"/>
      <c r="AI96" s="122"/>
      <c r="AJ96" s="122"/>
      <c r="AK96" s="122"/>
      <c r="AL96" s="122"/>
      <c r="AM96" s="122"/>
      <c r="AN96" s="123">
        <f>SUM(AG96,AT96)</f>
        <v>0</v>
      </c>
      <c r="AO96" s="122"/>
      <c r="AP96" s="122"/>
      <c r="AQ96" s="124" t="s">
        <v>98</v>
      </c>
      <c r="AR96" s="125"/>
      <c r="AS96" s="126">
        <v>0</v>
      </c>
      <c r="AT96" s="127">
        <f>ROUND(SUM(AV96:AW96),2)</f>
        <v>0</v>
      </c>
      <c r="AU96" s="128">
        <f>'2020_01_01 - S0 01  Úprav...'!P128</f>
        <v>0</v>
      </c>
      <c r="AV96" s="127">
        <f>'2020_01_01 - S0 01  Úprav...'!J33</f>
        <v>0</v>
      </c>
      <c r="AW96" s="127">
        <f>'2020_01_01 - S0 01  Úprav...'!J34</f>
        <v>0</v>
      </c>
      <c r="AX96" s="127">
        <f>'2020_01_01 - S0 01  Úprav...'!J35</f>
        <v>0</v>
      </c>
      <c r="AY96" s="127">
        <f>'2020_01_01 - S0 01  Úprav...'!J36</f>
        <v>0</v>
      </c>
      <c r="AZ96" s="127">
        <f>'2020_01_01 - S0 01  Úprav...'!F33</f>
        <v>0</v>
      </c>
      <c r="BA96" s="127">
        <f>'2020_01_01 - S0 01  Úprav...'!F34</f>
        <v>0</v>
      </c>
      <c r="BB96" s="127">
        <f>'2020_01_01 - S0 01  Úprav...'!F35</f>
        <v>0</v>
      </c>
      <c r="BC96" s="127">
        <f>'2020_01_01 - S0 01  Úprav...'!F36</f>
        <v>0</v>
      </c>
      <c r="BD96" s="129">
        <f>'2020_01_01 - S0 01  Úprav...'!F37</f>
        <v>0</v>
      </c>
      <c r="BE96" s="7"/>
      <c r="BT96" s="130" t="s">
        <v>93</v>
      </c>
      <c r="BV96" s="130" t="s">
        <v>87</v>
      </c>
      <c r="BW96" s="130" t="s">
        <v>99</v>
      </c>
      <c r="BX96" s="130" t="s">
        <v>5</v>
      </c>
      <c r="CL96" s="130" t="s">
        <v>19</v>
      </c>
      <c r="CM96" s="130" t="s">
        <v>95</v>
      </c>
    </row>
    <row r="97" s="7" customFormat="1" ht="24.75" customHeight="1">
      <c r="A97" s="118" t="s">
        <v>89</v>
      </c>
      <c r="B97" s="119"/>
      <c r="C97" s="120"/>
      <c r="D97" s="121" t="s">
        <v>100</v>
      </c>
      <c r="E97" s="121"/>
      <c r="F97" s="121"/>
      <c r="G97" s="121"/>
      <c r="H97" s="121"/>
      <c r="I97" s="122"/>
      <c r="J97" s="121" t="s">
        <v>101</v>
      </c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3">
        <f>'2020_02_02 - S0 02 Oplocení'!J30</f>
        <v>0</v>
      </c>
      <c r="AH97" s="122"/>
      <c r="AI97" s="122"/>
      <c r="AJ97" s="122"/>
      <c r="AK97" s="122"/>
      <c r="AL97" s="122"/>
      <c r="AM97" s="122"/>
      <c r="AN97" s="123">
        <f>SUM(AG97,AT97)</f>
        <v>0</v>
      </c>
      <c r="AO97" s="122"/>
      <c r="AP97" s="122"/>
      <c r="AQ97" s="124" t="s">
        <v>98</v>
      </c>
      <c r="AR97" s="125"/>
      <c r="AS97" s="126">
        <v>0</v>
      </c>
      <c r="AT97" s="127">
        <f>ROUND(SUM(AV97:AW97),2)</f>
        <v>0</v>
      </c>
      <c r="AU97" s="128">
        <f>'2020_02_02 - S0 02 Oplocení'!P123</f>
        <v>0</v>
      </c>
      <c r="AV97" s="127">
        <f>'2020_02_02 - S0 02 Oplocení'!J33</f>
        <v>0</v>
      </c>
      <c r="AW97" s="127">
        <f>'2020_02_02 - S0 02 Oplocení'!J34</f>
        <v>0</v>
      </c>
      <c r="AX97" s="127">
        <f>'2020_02_02 - S0 02 Oplocení'!J35</f>
        <v>0</v>
      </c>
      <c r="AY97" s="127">
        <f>'2020_02_02 - S0 02 Oplocení'!J36</f>
        <v>0</v>
      </c>
      <c r="AZ97" s="127">
        <f>'2020_02_02 - S0 02 Oplocení'!F33</f>
        <v>0</v>
      </c>
      <c r="BA97" s="127">
        <f>'2020_02_02 - S0 02 Oplocení'!F34</f>
        <v>0</v>
      </c>
      <c r="BB97" s="127">
        <f>'2020_02_02 - S0 02 Oplocení'!F35</f>
        <v>0</v>
      </c>
      <c r="BC97" s="127">
        <f>'2020_02_02 - S0 02 Oplocení'!F36</f>
        <v>0</v>
      </c>
      <c r="BD97" s="129">
        <f>'2020_02_02 - S0 02 Oplocení'!F37</f>
        <v>0</v>
      </c>
      <c r="BE97" s="7"/>
      <c r="BT97" s="130" t="s">
        <v>93</v>
      </c>
      <c r="BV97" s="130" t="s">
        <v>87</v>
      </c>
      <c r="BW97" s="130" t="s">
        <v>102</v>
      </c>
      <c r="BX97" s="130" t="s">
        <v>5</v>
      </c>
      <c r="CL97" s="130" t="s">
        <v>19</v>
      </c>
      <c r="CM97" s="130" t="s">
        <v>95</v>
      </c>
    </row>
    <row r="98" s="7" customFormat="1" ht="24.75" customHeight="1">
      <c r="A98" s="118" t="s">
        <v>89</v>
      </c>
      <c r="B98" s="119"/>
      <c r="C98" s="120"/>
      <c r="D98" s="121" t="s">
        <v>103</v>
      </c>
      <c r="E98" s="121"/>
      <c r="F98" s="121"/>
      <c r="G98" s="121"/>
      <c r="H98" s="121"/>
      <c r="I98" s="122"/>
      <c r="J98" s="121" t="s">
        <v>104</v>
      </c>
      <c r="K98" s="121"/>
      <c r="L98" s="121"/>
      <c r="M98" s="121"/>
      <c r="N98" s="121"/>
      <c r="O98" s="121"/>
      <c r="P98" s="121"/>
      <c r="Q98" s="121"/>
      <c r="R98" s="121"/>
      <c r="S98" s="121"/>
      <c r="T98" s="121"/>
      <c r="U98" s="121"/>
      <c r="V98" s="121"/>
      <c r="W98" s="121"/>
      <c r="X98" s="121"/>
      <c r="Y98" s="121"/>
      <c r="Z98" s="121"/>
      <c r="AA98" s="121"/>
      <c r="AB98" s="121"/>
      <c r="AC98" s="121"/>
      <c r="AD98" s="121"/>
      <c r="AE98" s="121"/>
      <c r="AF98" s="121"/>
      <c r="AG98" s="123">
        <f>'2020_02_03 - S0 03 Armatu...'!J30</f>
        <v>0</v>
      </c>
      <c r="AH98" s="122"/>
      <c r="AI98" s="122"/>
      <c r="AJ98" s="122"/>
      <c r="AK98" s="122"/>
      <c r="AL98" s="122"/>
      <c r="AM98" s="122"/>
      <c r="AN98" s="123">
        <f>SUM(AG98,AT98)</f>
        <v>0</v>
      </c>
      <c r="AO98" s="122"/>
      <c r="AP98" s="122"/>
      <c r="AQ98" s="124" t="s">
        <v>98</v>
      </c>
      <c r="AR98" s="125"/>
      <c r="AS98" s="126">
        <v>0</v>
      </c>
      <c r="AT98" s="127">
        <f>ROUND(SUM(AV98:AW98),2)</f>
        <v>0</v>
      </c>
      <c r="AU98" s="128">
        <f>'2020_02_03 - S0 03 Armatu...'!P124</f>
        <v>0</v>
      </c>
      <c r="AV98" s="127">
        <f>'2020_02_03 - S0 03 Armatu...'!J33</f>
        <v>0</v>
      </c>
      <c r="AW98" s="127">
        <f>'2020_02_03 - S0 03 Armatu...'!J34</f>
        <v>0</v>
      </c>
      <c r="AX98" s="127">
        <f>'2020_02_03 - S0 03 Armatu...'!J35</f>
        <v>0</v>
      </c>
      <c r="AY98" s="127">
        <f>'2020_02_03 - S0 03 Armatu...'!J36</f>
        <v>0</v>
      </c>
      <c r="AZ98" s="127">
        <f>'2020_02_03 - S0 03 Armatu...'!F33</f>
        <v>0</v>
      </c>
      <c r="BA98" s="127">
        <f>'2020_02_03 - S0 03 Armatu...'!F34</f>
        <v>0</v>
      </c>
      <c r="BB98" s="127">
        <f>'2020_02_03 - S0 03 Armatu...'!F35</f>
        <v>0</v>
      </c>
      <c r="BC98" s="127">
        <f>'2020_02_03 - S0 03 Armatu...'!F36</f>
        <v>0</v>
      </c>
      <c r="BD98" s="129">
        <f>'2020_02_03 - S0 03 Armatu...'!F37</f>
        <v>0</v>
      </c>
      <c r="BE98" s="7"/>
      <c r="BT98" s="130" t="s">
        <v>93</v>
      </c>
      <c r="BV98" s="130" t="s">
        <v>87</v>
      </c>
      <c r="BW98" s="130" t="s">
        <v>105</v>
      </c>
      <c r="BX98" s="130" t="s">
        <v>5</v>
      </c>
      <c r="CL98" s="130" t="s">
        <v>19</v>
      </c>
      <c r="CM98" s="130" t="s">
        <v>95</v>
      </c>
    </row>
    <row r="99" s="7" customFormat="1" ht="24.75" customHeight="1">
      <c r="A99" s="118" t="s">
        <v>89</v>
      </c>
      <c r="B99" s="119"/>
      <c r="C99" s="120"/>
      <c r="D99" s="121" t="s">
        <v>106</v>
      </c>
      <c r="E99" s="121"/>
      <c r="F99" s="121"/>
      <c r="G99" s="121"/>
      <c r="H99" s="121"/>
      <c r="I99" s="122"/>
      <c r="J99" s="121" t="s">
        <v>107</v>
      </c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3">
        <f>'2020_02_04 - IO 01 IO 01 ...'!J30</f>
        <v>0</v>
      </c>
      <c r="AH99" s="122"/>
      <c r="AI99" s="122"/>
      <c r="AJ99" s="122"/>
      <c r="AK99" s="122"/>
      <c r="AL99" s="122"/>
      <c r="AM99" s="122"/>
      <c r="AN99" s="123">
        <f>SUM(AG99,AT99)</f>
        <v>0</v>
      </c>
      <c r="AO99" s="122"/>
      <c r="AP99" s="122"/>
      <c r="AQ99" s="124" t="s">
        <v>108</v>
      </c>
      <c r="AR99" s="125"/>
      <c r="AS99" s="126">
        <v>0</v>
      </c>
      <c r="AT99" s="127">
        <f>ROUND(SUM(AV99:AW99),2)</f>
        <v>0</v>
      </c>
      <c r="AU99" s="128">
        <f>'2020_02_04 - IO 01 IO 01 ...'!P127</f>
        <v>0</v>
      </c>
      <c r="AV99" s="127">
        <f>'2020_02_04 - IO 01 IO 01 ...'!J33</f>
        <v>0</v>
      </c>
      <c r="AW99" s="127">
        <f>'2020_02_04 - IO 01 IO 01 ...'!J34</f>
        <v>0</v>
      </c>
      <c r="AX99" s="127">
        <f>'2020_02_04 - IO 01 IO 01 ...'!J35</f>
        <v>0</v>
      </c>
      <c r="AY99" s="127">
        <f>'2020_02_04 - IO 01 IO 01 ...'!J36</f>
        <v>0</v>
      </c>
      <c r="AZ99" s="127">
        <f>'2020_02_04 - IO 01 IO 01 ...'!F33</f>
        <v>0</v>
      </c>
      <c r="BA99" s="127">
        <f>'2020_02_04 - IO 01 IO 01 ...'!F34</f>
        <v>0</v>
      </c>
      <c r="BB99" s="127">
        <f>'2020_02_04 - IO 01 IO 01 ...'!F35</f>
        <v>0</v>
      </c>
      <c r="BC99" s="127">
        <f>'2020_02_04 - IO 01 IO 01 ...'!F36</f>
        <v>0</v>
      </c>
      <c r="BD99" s="129">
        <f>'2020_02_04 - IO 01 IO 01 ...'!F37</f>
        <v>0</v>
      </c>
      <c r="BE99" s="7"/>
      <c r="BT99" s="130" t="s">
        <v>93</v>
      </c>
      <c r="BV99" s="130" t="s">
        <v>87</v>
      </c>
      <c r="BW99" s="130" t="s">
        <v>109</v>
      </c>
      <c r="BX99" s="130" t="s">
        <v>5</v>
      </c>
      <c r="CL99" s="130" t="s">
        <v>19</v>
      </c>
      <c r="CM99" s="130" t="s">
        <v>95</v>
      </c>
    </row>
    <row r="100" s="7" customFormat="1" ht="24.75" customHeight="1">
      <c r="A100" s="118" t="s">
        <v>89</v>
      </c>
      <c r="B100" s="119"/>
      <c r="C100" s="120"/>
      <c r="D100" s="121" t="s">
        <v>110</v>
      </c>
      <c r="E100" s="121"/>
      <c r="F100" s="121"/>
      <c r="G100" s="121"/>
      <c r="H100" s="121"/>
      <c r="I100" s="122"/>
      <c r="J100" s="121" t="s">
        <v>111</v>
      </c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1"/>
      <c r="X100" s="121"/>
      <c r="Y100" s="121"/>
      <c r="Z100" s="121"/>
      <c r="AA100" s="121"/>
      <c r="AB100" s="121"/>
      <c r="AC100" s="121"/>
      <c r="AD100" s="121"/>
      <c r="AE100" s="121"/>
      <c r="AF100" s="121"/>
      <c r="AG100" s="123">
        <f>'2020_02_05 - PS 01 Strojn...'!J30</f>
        <v>0</v>
      </c>
      <c r="AH100" s="122"/>
      <c r="AI100" s="122"/>
      <c r="AJ100" s="122"/>
      <c r="AK100" s="122"/>
      <c r="AL100" s="122"/>
      <c r="AM100" s="122"/>
      <c r="AN100" s="123">
        <f>SUM(AG100,AT100)</f>
        <v>0</v>
      </c>
      <c r="AO100" s="122"/>
      <c r="AP100" s="122"/>
      <c r="AQ100" s="124" t="s">
        <v>112</v>
      </c>
      <c r="AR100" s="125"/>
      <c r="AS100" s="126">
        <v>0</v>
      </c>
      <c r="AT100" s="127">
        <f>ROUND(SUM(AV100:AW100),2)</f>
        <v>0</v>
      </c>
      <c r="AU100" s="128">
        <f>'2020_02_05 - PS 01 Strojn...'!P119</f>
        <v>0</v>
      </c>
      <c r="AV100" s="127">
        <f>'2020_02_05 - PS 01 Strojn...'!J33</f>
        <v>0</v>
      </c>
      <c r="AW100" s="127">
        <f>'2020_02_05 - PS 01 Strojn...'!J34</f>
        <v>0</v>
      </c>
      <c r="AX100" s="127">
        <f>'2020_02_05 - PS 01 Strojn...'!J35</f>
        <v>0</v>
      </c>
      <c r="AY100" s="127">
        <f>'2020_02_05 - PS 01 Strojn...'!J36</f>
        <v>0</v>
      </c>
      <c r="AZ100" s="127">
        <f>'2020_02_05 - PS 01 Strojn...'!F33</f>
        <v>0</v>
      </c>
      <c r="BA100" s="127">
        <f>'2020_02_05 - PS 01 Strojn...'!F34</f>
        <v>0</v>
      </c>
      <c r="BB100" s="127">
        <f>'2020_02_05 - PS 01 Strojn...'!F35</f>
        <v>0</v>
      </c>
      <c r="BC100" s="127">
        <f>'2020_02_05 - PS 01 Strojn...'!F36</f>
        <v>0</v>
      </c>
      <c r="BD100" s="129">
        <f>'2020_02_05 - PS 01 Strojn...'!F37</f>
        <v>0</v>
      </c>
      <c r="BE100" s="7"/>
      <c r="BT100" s="130" t="s">
        <v>93</v>
      </c>
      <c r="BV100" s="130" t="s">
        <v>87</v>
      </c>
      <c r="BW100" s="130" t="s">
        <v>113</v>
      </c>
      <c r="BX100" s="130" t="s">
        <v>5</v>
      </c>
      <c r="CL100" s="130" t="s">
        <v>19</v>
      </c>
      <c r="CM100" s="130" t="s">
        <v>95</v>
      </c>
    </row>
    <row r="101" s="7" customFormat="1" ht="24.75" customHeight="1">
      <c r="A101" s="118" t="s">
        <v>89</v>
      </c>
      <c r="B101" s="119"/>
      <c r="C101" s="120"/>
      <c r="D101" s="121" t="s">
        <v>114</v>
      </c>
      <c r="E101" s="121"/>
      <c r="F101" s="121"/>
      <c r="G101" s="121"/>
      <c r="H101" s="121"/>
      <c r="I101" s="122"/>
      <c r="J101" s="121" t="s">
        <v>115</v>
      </c>
      <c r="K101" s="121"/>
      <c r="L101" s="121"/>
      <c r="M101" s="121"/>
      <c r="N101" s="121"/>
      <c r="O101" s="121"/>
      <c r="P101" s="121"/>
      <c r="Q101" s="121"/>
      <c r="R101" s="121"/>
      <c r="S101" s="121"/>
      <c r="T101" s="121"/>
      <c r="U101" s="121"/>
      <c r="V101" s="121"/>
      <c r="W101" s="121"/>
      <c r="X101" s="121"/>
      <c r="Y101" s="121"/>
      <c r="Z101" s="121"/>
      <c r="AA101" s="121"/>
      <c r="AB101" s="121"/>
      <c r="AC101" s="121"/>
      <c r="AD101" s="121"/>
      <c r="AE101" s="121"/>
      <c r="AF101" s="121"/>
      <c r="AG101" s="123">
        <f>'2020_02_06 - PS 03 Elektr...'!J30</f>
        <v>0</v>
      </c>
      <c r="AH101" s="122"/>
      <c r="AI101" s="122"/>
      <c r="AJ101" s="122"/>
      <c r="AK101" s="122"/>
      <c r="AL101" s="122"/>
      <c r="AM101" s="122"/>
      <c r="AN101" s="123">
        <f>SUM(AG101,AT101)</f>
        <v>0</v>
      </c>
      <c r="AO101" s="122"/>
      <c r="AP101" s="122"/>
      <c r="AQ101" s="124" t="s">
        <v>112</v>
      </c>
      <c r="AR101" s="125"/>
      <c r="AS101" s="131">
        <v>0</v>
      </c>
      <c r="AT101" s="132">
        <f>ROUND(SUM(AV101:AW101),2)</f>
        <v>0</v>
      </c>
      <c r="AU101" s="133">
        <f>'2020_02_06 - PS 03 Elektr...'!P117</f>
        <v>0</v>
      </c>
      <c r="AV101" s="132">
        <f>'2020_02_06 - PS 03 Elektr...'!J33</f>
        <v>0</v>
      </c>
      <c r="AW101" s="132">
        <f>'2020_02_06 - PS 03 Elektr...'!J34</f>
        <v>0</v>
      </c>
      <c r="AX101" s="132">
        <f>'2020_02_06 - PS 03 Elektr...'!J35</f>
        <v>0</v>
      </c>
      <c r="AY101" s="132">
        <f>'2020_02_06 - PS 03 Elektr...'!J36</f>
        <v>0</v>
      </c>
      <c r="AZ101" s="132">
        <f>'2020_02_06 - PS 03 Elektr...'!F33</f>
        <v>0</v>
      </c>
      <c r="BA101" s="132">
        <f>'2020_02_06 - PS 03 Elektr...'!F34</f>
        <v>0</v>
      </c>
      <c r="BB101" s="132">
        <f>'2020_02_06 - PS 03 Elektr...'!F35</f>
        <v>0</v>
      </c>
      <c r="BC101" s="132">
        <f>'2020_02_06 - PS 03 Elektr...'!F36</f>
        <v>0</v>
      </c>
      <c r="BD101" s="134">
        <f>'2020_02_06 - PS 03 Elektr...'!F37</f>
        <v>0</v>
      </c>
      <c r="BE101" s="7"/>
      <c r="BT101" s="130" t="s">
        <v>93</v>
      </c>
      <c r="BV101" s="130" t="s">
        <v>87</v>
      </c>
      <c r="BW101" s="130" t="s">
        <v>116</v>
      </c>
      <c r="BX101" s="130" t="s">
        <v>5</v>
      </c>
      <c r="CL101" s="130" t="s">
        <v>19</v>
      </c>
      <c r="CM101" s="130" t="s">
        <v>95</v>
      </c>
    </row>
    <row r="102" s="2" customFormat="1" ht="30" customHeight="1">
      <c r="A102" s="37"/>
      <c r="B102" s="38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43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</row>
    <row r="103" s="2" customFormat="1" ht="6.96" customHeight="1">
      <c r="A103" s="37"/>
      <c r="B103" s="65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43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</row>
  </sheetData>
  <sheetProtection sheet="1" formatColumns="0" formatRows="0" objects="1" scenarios="1" spinCount="100000" saltValue="ZzCeFC156WZsIeYdH+hoBz0f1GqHuFng7D7wNij3rRK9+QaqpEiwZ42cCnUayoCz/G7q1Zgv8L5AEneLOeDPTg==" hashValue="ZP1bsexTd35Ui1LeygLFgJ82c7xoxtId7l15HzK/x096oiCGI6p8Prqj3+4a7WudMhS6iCBRSZva57hA7pURpw==" algorithmName="SHA-512" password="CC35"/>
  <mergeCells count="66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N101:AP101"/>
    <mergeCell ref="AG101:AM101"/>
    <mergeCell ref="D101:H101"/>
    <mergeCell ref="J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2020_02_0 - Soupis vedlej...'!C2" display="/"/>
    <hyperlink ref="A96" location="'2020_01_01 - S0 01  Úprav...'!C2" display="/"/>
    <hyperlink ref="A97" location="'2020_02_02 - S0 02 Oplocení'!C2" display="/"/>
    <hyperlink ref="A98" location="'2020_02_03 - S0 03 Armatu...'!C2" display="/"/>
    <hyperlink ref="A99" location="'2020_02_04 - IO 01 IO 01 ...'!C2" display="/"/>
    <hyperlink ref="A100" location="'2020_02_05 - PS 01 Strojn...'!C2" display="/"/>
    <hyperlink ref="A101" location="'2020_02_06 - PS 03 Elektr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94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8"/>
      <c r="AT3" s="15" t="s">
        <v>95</v>
      </c>
    </row>
    <row r="4" s="1" customFormat="1" ht="24.96" customHeight="1">
      <c r="B4" s="18"/>
      <c r="D4" s="137" t="s">
        <v>117</v>
      </c>
      <c r="L4" s="18"/>
      <c r="M4" s="138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9" t="s">
        <v>16</v>
      </c>
      <c r="L6" s="18"/>
    </row>
    <row r="7" s="1" customFormat="1" ht="16.5" customHeight="1">
      <c r="B7" s="18"/>
      <c r="E7" s="140" t="str">
        <f>'Rekapitulace stavby'!K6</f>
        <v>PŘESTAVLKY - VRT</v>
      </c>
      <c r="F7" s="139"/>
      <c r="G7" s="139"/>
      <c r="H7" s="139"/>
      <c r="L7" s="18"/>
    </row>
    <row r="8" s="2" customFormat="1" ht="12" customHeight="1">
      <c r="A8" s="37"/>
      <c r="B8" s="43"/>
      <c r="C8" s="37"/>
      <c r="D8" s="139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119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19</v>
      </c>
      <c r="G11" s="37"/>
      <c r="H11" s="37"/>
      <c r="I11" s="139" t="s">
        <v>20</v>
      </c>
      <c r="J11" s="142" t="s">
        <v>120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33</v>
      </c>
      <c r="G12" s="37"/>
      <c r="H12" s="37"/>
      <c r="I12" s="139" t="s">
        <v>24</v>
      </c>
      <c r="J12" s="143" t="str">
        <f>'Rekapitulace stavby'!AN8</f>
        <v>7. 5. 2020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21.84" customHeight="1">
      <c r="A13" s="37"/>
      <c r="B13" s="43"/>
      <c r="C13" s="37"/>
      <c r="D13" s="144" t="s">
        <v>26</v>
      </c>
      <c r="E13" s="37"/>
      <c r="F13" s="145" t="s">
        <v>121</v>
      </c>
      <c r="G13" s="37"/>
      <c r="H13" s="37"/>
      <c r="I13" s="144" t="s">
        <v>28</v>
      </c>
      <c r="J13" s="145" t="s">
        <v>122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30</v>
      </c>
      <c r="E14" s="37"/>
      <c r="F14" s="37"/>
      <c r="G14" s="37"/>
      <c r="H14" s="37"/>
      <c r="I14" s="139" t="s">
        <v>31</v>
      </c>
      <c r="J14" s="142" t="s">
        <v>123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124</v>
      </c>
      <c r="F15" s="37"/>
      <c r="G15" s="37"/>
      <c r="H15" s="37"/>
      <c r="I15" s="139" t="s">
        <v>34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35</v>
      </c>
      <c r="E17" s="37"/>
      <c r="F17" s="37"/>
      <c r="G17" s="37"/>
      <c r="H17" s="37"/>
      <c r="I17" s="139" t="s">
        <v>31</v>
      </c>
      <c r="J17" s="31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1" t="str">
        <f>'Rekapitulace stavby'!E14</f>
        <v>Vyplň údaj</v>
      </c>
      <c r="F18" s="142"/>
      <c r="G18" s="142"/>
      <c r="H18" s="142"/>
      <c r="I18" s="139" t="s">
        <v>34</v>
      </c>
      <c r="J18" s="31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37</v>
      </c>
      <c r="E20" s="37"/>
      <c r="F20" s="37"/>
      <c r="G20" s="37"/>
      <c r="H20" s="37"/>
      <c r="I20" s="139" t="s">
        <v>31</v>
      </c>
      <c r="J20" s="142" t="s">
        <v>38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39</v>
      </c>
      <c r="F21" s="37"/>
      <c r="G21" s="37"/>
      <c r="H21" s="37"/>
      <c r="I21" s="139" t="s">
        <v>34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41</v>
      </c>
      <c r="E23" s="37"/>
      <c r="F23" s="37"/>
      <c r="G23" s="37"/>
      <c r="H23" s="37"/>
      <c r="I23" s="139" t="s">
        <v>31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42</v>
      </c>
      <c r="F24" s="37"/>
      <c r="G24" s="37"/>
      <c r="H24" s="37"/>
      <c r="I24" s="139" t="s">
        <v>34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45</v>
      </c>
      <c r="E30" s="37"/>
      <c r="F30" s="37"/>
      <c r="G30" s="37"/>
      <c r="H30" s="37"/>
      <c r="I30" s="37"/>
      <c r="J30" s="152">
        <f>ROUND(J118,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47</v>
      </c>
      <c r="G32" s="37"/>
      <c r="H32" s="37"/>
      <c r="I32" s="153" t="s">
        <v>46</v>
      </c>
      <c r="J32" s="153" t="s">
        <v>48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49</v>
      </c>
      <c r="E33" s="139" t="s">
        <v>50</v>
      </c>
      <c r="F33" s="155">
        <f>ROUND((SUM(BE118:BE137)),  2)</f>
        <v>0</v>
      </c>
      <c r="G33" s="37"/>
      <c r="H33" s="37"/>
      <c r="I33" s="156">
        <v>0.20999999999999999</v>
      </c>
      <c r="J33" s="155">
        <f>ROUND(((SUM(BE118:BE137))*I33),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51</v>
      </c>
      <c r="F34" s="155">
        <f>ROUND((SUM(BF118:BF137)),  2)</f>
        <v>0</v>
      </c>
      <c r="G34" s="37"/>
      <c r="H34" s="37"/>
      <c r="I34" s="156">
        <v>0.14999999999999999</v>
      </c>
      <c r="J34" s="155">
        <f>ROUND(((SUM(BF118:BF137))*I34),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52</v>
      </c>
      <c r="F35" s="155">
        <f>ROUND((SUM(BG118:BG137)),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53</v>
      </c>
      <c r="F36" s="155">
        <f>ROUND((SUM(BH118:BH137)),  2)</f>
        <v>0</v>
      </c>
      <c r="G36" s="37"/>
      <c r="H36" s="37"/>
      <c r="I36" s="156">
        <v>0.14999999999999999</v>
      </c>
      <c r="J36" s="155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54</v>
      </c>
      <c r="F37" s="155">
        <f>ROUND((SUM(BI118:BI137)),  2)</f>
        <v>0</v>
      </c>
      <c r="G37" s="37"/>
      <c r="H37" s="37"/>
      <c r="I37" s="156">
        <v>0</v>
      </c>
      <c r="J37" s="155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55</v>
      </c>
      <c r="E39" s="159"/>
      <c r="F39" s="159"/>
      <c r="G39" s="160" t="s">
        <v>56</v>
      </c>
      <c r="H39" s="161" t="s">
        <v>57</v>
      </c>
      <c r="I39" s="159"/>
      <c r="J39" s="162">
        <f>SUM(J30:J37)</f>
        <v>0</v>
      </c>
      <c r="K39" s="163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2" customFormat="1" ht="14.4" customHeight="1">
      <c r="B49" s="62"/>
      <c r="D49" s="164" t="s">
        <v>58</v>
      </c>
      <c r="E49" s="165"/>
      <c r="F49" s="165"/>
      <c r="G49" s="164" t="s">
        <v>59</v>
      </c>
      <c r="H49" s="165"/>
      <c r="I49" s="165"/>
      <c r="J49" s="165"/>
      <c r="K49" s="165"/>
      <c r="L49" s="62"/>
    </row>
    <row r="50">
      <c r="B50" s="18"/>
      <c r="L50" s="1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 s="2" customFormat="1">
      <c r="A60" s="37"/>
      <c r="B60" s="43"/>
      <c r="C60" s="37"/>
      <c r="D60" s="166" t="s">
        <v>60</v>
      </c>
      <c r="E60" s="167"/>
      <c r="F60" s="168" t="s">
        <v>61</v>
      </c>
      <c r="G60" s="166" t="s">
        <v>60</v>
      </c>
      <c r="H60" s="167"/>
      <c r="I60" s="167"/>
      <c r="J60" s="169" t="s">
        <v>61</v>
      </c>
      <c r="K60" s="167"/>
      <c r="L60" s="6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>
      <c r="B61" s="18"/>
      <c r="L61" s="18"/>
    </row>
    <row r="62">
      <c r="B62" s="18"/>
      <c r="L62" s="18"/>
    </row>
    <row r="63">
      <c r="B63" s="18"/>
      <c r="L63" s="18"/>
    </row>
    <row r="64" s="2" customFormat="1">
      <c r="A64" s="37"/>
      <c r="B64" s="43"/>
      <c r="C64" s="37"/>
      <c r="D64" s="164" t="s">
        <v>62</v>
      </c>
      <c r="E64" s="170"/>
      <c r="F64" s="170"/>
      <c r="G64" s="164" t="s">
        <v>63</v>
      </c>
      <c r="H64" s="170"/>
      <c r="I64" s="170"/>
      <c r="J64" s="170"/>
      <c r="K64" s="170"/>
      <c r="L64" s="6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>
      <c r="B65" s="18"/>
      <c r="L65" s="1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 s="2" customFormat="1">
      <c r="A75" s="37"/>
      <c r="B75" s="43"/>
      <c r="C75" s="37"/>
      <c r="D75" s="166" t="s">
        <v>60</v>
      </c>
      <c r="E75" s="167"/>
      <c r="F75" s="168" t="s">
        <v>61</v>
      </c>
      <c r="G75" s="166" t="s">
        <v>60</v>
      </c>
      <c r="H75" s="167"/>
      <c r="I75" s="167"/>
      <c r="J75" s="169" t="s">
        <v>61</v>
      </c>
      <c r="K75" s="167"/>
      <c r="L75" s="6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4.4" customHeight="1">
      <c r="A76" s="37"/>
      <c r="B76" s="171"/>
      <c r="C76" s="172"/>
      <c r="D76" s="172"/>
      <c r="E76" s="172"/>
      <c r="F76" s="172"/>
      <c r="G76" s="172"/>
      <c r="H76" s="172"/>
      <c r="I76" s="172"/>
      <c r="J76" s="172"/>
      <c r="K76" s="17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6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1" t="s">
        <v>125</v>
      </c>
      <c r="D81" s="39"/>
      <c r="E81" s="39"/>
      <c r="F81" s="39"/>
      <c r="G81" s="39"/>
      <c r="H81" s="39"/>
      <c r="I81" s="39"/>
      <c r="J81" s="39"/>
      <c r="K81" s="3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0" t="s">
        <v>16</v>
      </c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75" t="str">
        <f>E7</f>
        <v>PŘESTAVLKY - VRT</v>
      </c>
      <c r="F84" s="30"/>
      <c r="G84" s="30"/>
      <c r="H84" s="30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0" t="s">
        <v>118</v>
      </c>
      <c r="D85" s="39"/>
      <c r="E85" s="39"/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9"/>
      <c r="D86" s="39"/>
      <c r="E86" s="75" t="str">
        <f>E9</f>
        <v>2020_02_0 - Soupis vedlejších a ostatních nákladů</v>
      </c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0" t="s">
        <v>22</v>
      </c>
      <c r="D88" s="39"/>
      <c r="E88" s="39"/>
      <c r="F88" s="25" t="str">
        <f>F12</f>
        <v>Přestavlky u Čerčan</v>
      </c>
      <c r="G88" s="39"/>
      <c r="H88" s="39"/>
      <c r="I88" s="30" t="s">
        <v>24</v>
      </c>
      <c r="J88" s="78" t="str">
        <f>IF(J12="","",J12)</f>
        <v>7. 5. 2020</v>
      </c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0" t="s">
        <v>30</v>
      </c>
      <c r="D90" s="39"/>
      <c r="E90" s="39"/>
      <c r="F90" s="25" t="str">
        <f>E15</f>
        <v>Obec Přestavlky u Čerčan</v>
      </c>
      <c r="G90" s="39"/>
      <c r="H90" s="39"/>
      <c r="I90" s="30" t="s">
        <v>37</v>
      </c>
      <c r="J90" s="35" t="str">
        <f>E21</f>
        <v>Vodohospodářský rozvoj a výstavba a.s.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0" t="s">
        <v>35</v>
      </c>
      <c r="D91" s="39"/>
      <c r="E91" s="39"/>
      <c r="F91" s="25" t="str">
        <f>IF(E18="","",E18)</f>
        <v>Vyplň údaj</v>
      </c>
      <c r="G91" s="39"/>
      <c r="H91" s="39"/>
      <c r="I91" s="30" t="s">
        <v>41</v>
      </c>
      <c r="J91" s="35" t="str">
        <f>E24</f>
        <v>Dvořák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9.28" customHeight="1">
      <c r="A93" s="37"/>
      <c r="B93" s="38"/>
      <c r="C93" s="176" t="s">
        <v>126</v>
      </c>
      <c r="D93" s="177"/>
      <c r="E93" s="177"/>
      <c r="F93" s="177"/>
      <c r="G93" s="177"/>
      <c r="H93" s="177"/>
      <c r="I93" s="177"/>
      <c r="J93" s="178" t="s">
        <v>127</v>
      </c>
      <c r="K93" s="177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2.8" customHeight="1">
      <c r="A95" s="37"/>
      <c r="B95" s="38"/>
      <c r="C95" s="179" t="s">
        <v>128</v>
      </c>
      <c r="D95" s="39"/>
      <c r="E95" s="39"/>
      <c r="F95" s="39"/>
      <c r="G95" s="39"/>
      <c r="H95" s="39"/>
      <c r="I95" s="39"/>
      <c r="J95" s="109">
        <f>J118</f>
        <v>0</v>
      </c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U95" s="15" t="s">
        <v>129</v>
      </c>
    </row>
    <row r="96" s="9" customFormat="1" ht="24.96" customHeight="1">
      <c r="A96" s="9"/>
      <c r="B96" s="180"/>
      <c r="C96" s="181"/>
      <c r="D96" s="182" t="s">
        <v>130</v>
      </c>
      <c r="E96" s="183"/>
      <c r="F96" s="183"/>
      <c r="G96" s="183"/>
      <c r="H96" s="183"/>
      <c r="I96" s="183"/>
      <c r="J96" s="184">
        <f>J119</f>
        <v>0</v>
      </c>
      <c r="K96" s="181"/>
      <c r="L96" s="18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9" customFormat="1" ht="24.96" customHeight="1">
      <c r="A97" s="9"/>
      <c r="B97" s="180"/>
      <c r="C97" s="181"/>
      <c r="D97" s="182" t="s">
        <v>131</v>
      </c>
      <c r="E97" s="183"/>
      <c r="F97" s="183"/>
      <c r="G97" s="183"/>
      <c r="H97" s="183"/>
      <c r="I97" s="183"/>
      <c r="J97" s="184">
        <f>J120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132</v>
      </c>
      <c r="E98" s="189"/>
      <c r="F98" s="189"/>
      <c r="G98" s="189"/>
      <c r="H98" s="189"/>
      <c r="I98" s="189"/>
      <c r="J98" s="190">
        <f>J121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2" customFormat="1" ht="21.84" customHeight="1">
      <c r="A99" s="37"/>
      <c r="B99" s="38"/>
      <c r="C99" s="39"/>
      <c r="D99" s="39"/>
      <c r="E99" s="39"/>
      <c r="F99" s="39"/>
      <c r="G99" s="39"/>
      <c r="H99" s="39"/>
      <c r="I99" s="39"/>
      <c r="J99" s="39"/>
      <c r="K99" s="39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0" s="2" customFormat="1" ht="6.96" customHeight="1">
      <c r="A100" s="37"/>
      <c r="B100" s="65"/>
      <c r="C100" s="66"/>
      <c r="D100" s="66"/>
      <c r="E100" s="66"/>
      <c r="F100" s="66"/>
      <c r="G100" s="66"/>
      <c r="H100" s="66"/>
      <c r="I100" s="66"/>
      <c r="J100" s="66"/>
      <c r="K100" s="66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4" s="2" customFormat="1" ht="6.96" customHeight="1">
      <c r="A104" s="37"/>
      <c r="B104" s="67"/>
      <c r="C104" s="68"/>
      <c r="D104" s="68"/>
      <c r="E104" s="68"/>
      <c r="F104" s="68"/>
      <c r="G104" s="68"/>
      <c r="H104" s="68"/>
      <c r="I104" s="68"/>
      <c r="J104" s="68"/>
      <c r="K104" s="68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24.96" customHeight="1">
      <c r="A105" s="37"/>
      <c r="B105" s="38"/>
      <c r="C105" s="21" t="s">
        <v>133</v>
      </c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38"/>
      <c r="C106" s="39"/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2" customHeight="1">
      <c r="A107" s="37"/>
      <c r="B107" s="38"/>
      <c r="C107" s="30" t="s">
        <v>16</v>
      </c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6.5" customHeight="1">
      <c r="A108" s="37"/>
      <c r="B108" s="38"/>
      <c r="C108" s="39"/>
      <c r="D108" s="39"/>
      <c r="E108" s="175" t="str">
        <f>E7</f>
        <v>PŘESTAVLKY - VRT</v>
      </c>
      <c r="F108" s="30"/>
      <c r="G108" s="30"/>
      <c r="H108" s="30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2" customHeight="1">
      <c r="A109" s="37"/>
      <c r="B109" s="38"/>
      <c r="C109" s="30" t="s">
        <v>118</v>
      </c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6.5" customHeight="1">
      <c r="A110" s="37"/>
      <c r="B110" s="38"/>
      <c r="C110" s="39"/>
      <c r="D110" s="39"/>
      <c r="E110" s="75" t="str">
        <f>E9</f>
        <v>2020_02_0 - Soupis vedlejších a ostatních nákladů</v>
      </c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0" t="s">
        <v>22</v>
      </c>
      <c r="D112" s="39"/>
      <c r="E112" s="39"/>
      <c r="F112" s="25" t="str">
        <f>F12</f>
        <v>Přestavlky u Čerčan</v>
      </c>
      <c r="G112" s="39"/>
      <c r="H112" s="39"/>
      <c r="I112" s="30" t="s">
        <v>24</v>
      </c>
      <c r="J112" s="78" t="str">
        <f>IF(J12="","",J12)</f>
        <v>7. 5. 2020</v>
      </c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40.05" customHeight="1">
      <c r="A114" s="37"/>
      <c r="B114" s="38"/>
      <c r="C114" s="30" t="s">
        <v>30</v>
      </c>
      <c r="D114" s="39"/>
      <c r="E114" s="39"/>
      <c r="F114" s="25" t="str">
        <f>E15</f>
        <v>Obec Přestavlky u Čerčan</v>
      </c>
      <c r="G114" s="39"/>
      <c r="H114" s="39"/>
      <c r="I114" s="30" t="s">
        <v>37</v>
      </c>
      <c r="J114" s="35" t="str">
        <f>E21</f>
        <v>Vodohospodářský rozvoj a výstavba a.s.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5.15" customHeight="1">
      <c r="A115" s="37"/>
      <c r="B115" s="38"/>
      <c r="C115" s="30" t="s">
        <v>35</v>
      </c>
      <c r="D115" s="39"/>
      <c r="E115" s="39"/>
      <c r="F115" s="25" t="str">
        <f>IF(E18="","",E18)</f>
        <v>Vyplň údaj</v>
      </c>
      <c r="G115" s="39"/>
      <c r="H115" s="39"/>
      <c r="I115" s="30" t="s">
        <v>41</v>
      </c>
      <c r="J115" s="35" t="str">
        <f>E24</f>
        <v>Dvořák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0.32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11" customFormat="1" ht="29.28" customHeight="1">
      <c r="A117" s="192"/>
      <c r="B117" s="193"/>
      <c r="C117" s="194" t="s">
        <v>134</v>
      </c>
      <c r="D117" s="195" t="s">
        <v>70</v>
      </c>
      <c r="E117" s="195" t="s">
        <v>66</v>
      </c>
      <c r="F117" s="195" t="s">
        <v>67</v>
      </c>
      <c r="G117" s="195" t="s">
        <v>135</v>
      </c>
      <c r="H117" s="195" t="s">
        <v>136</v>
      </c>
      <c r="I117" s="195" t="s">
        <v>137</v>
      </c>
      <c r="J117" s="196" t="s">
        <v>127</v>
      </c>
      <c r="K117" s="197" t="s">
        <v>138</v>
      </c>
      <c r="L117" s="198"/>
      <c r="M117" s="99" t="s">
        <v>1</v>
      </c>
      <c r="N117" s="100" t="s">
        <v>49</v>
      </c>
      <c r="O117" s="100" t="s">
        <v>139</v>
      </c>
      <c r="P117" s="100" t="s">
        <v>140</v>
      </c>
      <c r="Q117" s="100" t="s">
        <v>141</v>
      </c>
      <c r="R117" s="100" t="s">
        <v>142</v>
      </c>
      <c r="S117" s="100" t="s">
        <v>143</v>
      </c>
      <c r="T117" s="101" t="s">
        <v>144</v>
      </c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</row>
    <row r="118" s="2" customFormat="1" ht="22.8" customHeight="1">
      <c r="A118" s="37"/>
      <c r="B118" s="38"/>
      <c r="C118" s="106" t="s">
        <v>145</v>
      </c>
      <c r="D118" s="39"/>
      <c r="E118" s="39"/>
      <c r="F118" s="39"/>
      <c r="G118" s="39"/>
      <c r="H118" s="39"/>
      <c r="I118" s="39"/>
      <c r="J118" s="199">
        <f>BK118</f>
        <v>0</v>
      </c>
      <c r="K118" s="39"/>
      <c r="L118" s="43"/>
      <c r="M118" s="102"/>
      <c r="N118" s="200"/>
      <c r="O118" s="103"/>
      <c r="P118" s="201">
        <f>P119+P120</f>
        <v>0</v>
      </c>
      <c r="Q118" s="103"/>
      <c r="R118" s="201">
        <f>R119+R120</f>
        <v>0</v>
      </c>
      <c r="S118" s="103"/>
      <c r="T118" s="202">
        <f>T119+T120</f>
        <v>0</v>
      </c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15" t="s">
        <v>84</v>
      </c>
      <c r="AU118" s="15" t="s">
        <v>129</v>
      </c>
      <c r="BK118" s="203">
        <f>BK119+BK120</f>
        <v>0</v>
      </c>
    </row>
    <row r="119" s="12" customFormat="1" ht="25.92" customHeight="1">
      <c r="A119" s="12"/>
      <c r="B119" s="204"/>
      <c r="C119" s="205"/>
      <c r="D119" s="206" t="s">
        <v>84</v>
      </c>
      <c r="E119" s="207" t="s">
        <v>146</v>
      </c>
      <c r="F119" s="207" t="s">
        <v>147</v>
      </c>
      <c r="G119" s="205"/>
      <c r="H119" s="205"/>
      <c r="I119" s="208"/>
      <c r="J119" s="209">
        <f>BK119</f>
        <v>0</v>
      </c>
      <c r="K119" s="205"/>
      <c r="L119" s="210"/>
      <c r="M119" s="211"/>
      <c r="N119" s="212"/>
      <c r="O119" s="212"/>
      <c r="P119" s="213">
        <v>0</v>
      </c>
      <c r="Q119" s="212"/>
      <c r="R119" s="213">
        <v>0</v>
      </c>
      <c r="S119" s="212"/>
      <c r="T119" s="214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93</v>
      </c>
      <c r="AT119" s="216" t="s">
        <v>84</v>
      </c>
      <c r="AU119" s="216" t="s">
        <v>85</v>
      </c>
      <c r="AY119" s="215" t="s">
        <v>148</v>
      </c>
      <c r="BK119" s="217">
        <v>0</v>
      </c>
    </row>
    <row r="120" s="12" customFormat="1" ht="25.92" customHeight="1">
      <c r="A120" s="12"/>
      <c r="B120" s="204"/>
      <c r="C120" s="205"/>
      <c r="D120" s="206" t="s">
        <v>84</v>
      </c>
      <c r="E120" s="207" t="s">
        <v>149</v>
      </c>
      <c r="F120" s="207" t="s">
        <v>150</v>
      </c>
      <c r="G120" s="205"/>
      <c r="H120" s="205"/>
      <c r="I120" s="208"/>
      <c r="J120" s="209">
        <f>BK120</f>
        <v>0</v>
      </c>
      <c r="K120" s="205"/>
      <c r="L120" s="210"/>
      <c r="M120" s="211"/>
      <c r="N120" s="212"/>
      <c r="O120" s="212"/>
      <c r="P120" s="213">
        <f>P121</f>
        <v>0</v>
      </c>
      <c r="Q120" s="212"/>
      <c r="R120" s="213">
        <f>R121</f>
        <v>0</v>
      </c>
      <c r="S120" s="212"/>
      <c r="T120" s="214">
        <f>T121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15" t="s">
        <v>151</v>
      </c>
      <c r="AT120" s="216" t="s">
        <v>84</v>
      </c>
      <c r="AU120" s="216" t="s">
        <v>85</v>
      </c>
      <c r="AY120" s="215" t="s">
        <v>148</v>
      </c>
      <c r="BK120" s="217">
        <f>BK121</f>
        <v>0</v>
      </c>
    </row>
    <row r="121" s="12" customFormat="1" ht="22.8" customHeight="1">
      <c r="A121" s="12"/>
      <c r="B121" s="204"/>
      <c r="C121" s="205"/>
      <c r="D121" s="206" t="s">
        <v>84</v>
      </c>
      <c r="E121" s="218" t="s">
        <v>85</v>
      </c>
      <c r="F121" s="218" t="s">
        <v>150</v>
      </c>
      <c r="G121" s="205"/>
      <c r="H121" s="205"/>
      <c r="I121" s="208"/>
      <c r="J121" s="219">
        <f>BK121</f>
        <v>0</v>
      </c>
      <c r="K121" s="205"/>
      <c r="L121" s="210"/>
      <c r="M121" s="211"/>
      <c r="N121" s="212"/>
      <c r="O121" s="212"/>
      <c r="P121" s="213">
        <f>SUM(P122:P137)</f>
        <v>0</v>
      </c>
      <c r="Q121" s="212"/>
      <c r="R121" s="213">
        <f>SUM(R122:R137)</f>
        <v>0</v>
      </c>
      <c r="S121" s="212"/>
      <c r="T121" s="214">
        <f>SUM(T122:T137)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151</v>
      </c>
      <c r="AT121" s="216" t="s">
        <v>84</v>
      </c>
      <c r="AU121" s="216" t="s">
        <v>93</v>
      </c>
      <c r="AY121" s="215" t="s">
        <v>148</v>
      </c>
      <c r="BK121" s="217">
        <f>SUM(BK122:BK137)</f>
        <v>0</v>
      </c>
    </row>
    <row r="122" s="2" customFormat="1" ht="24.15" customHeight="1">
      <c r="A122" s="37"/>
      <c r="B122" s="38"/>
      <c r="C122" s="220" t="s">
        <v>93</v>
      </c>
      <c r="D122" s="220" t="s">
        <v>152</v>
      </c>
      <c r="E122" s="221" t="s">
        <v>153</v>
      </c>
      <c r="F122" s="222" t="s">
        <v>154</v>
      </c>
      <c r="G122" s="223" t="s">
        <v>155</v>
      </c>
      <c r="H122" s="224">
        <v>1</v>
      </c>
      <c r="I122" s="225"/>
      <c r="J122" s="226">
        <f>ROUND(I122*H122,2)</f>
        <v>0</v>
      </c>
      <c r="K122" s="227"/>
      <c r="L122" s="43"/>
      <c r="M122" s="228" t="s">
        <v>1</v>
      </c>
      <c r="N122" s="229" t="s">
        <v>50</v>
      </c>
      <c r="O122" s="90"/>
      <c r="P122" s="230">
        <f>O122*H122</f>
        <v>0</v>
      </c>
      <c r="Q122" s="230">
        <v>0</v>
      </c>
      <c r="R122" s="230">
        <f>Q122*H122</f>
        <v>0</v>
      </c>
      <c r="S122" s="230">
        <v>0</v>
      </c>
      <c r="T122" s="231">
        <f>S122*H122</f>
        <v>0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232" t="s">
        <v>156</v>
      </c>
      <c r="AT122" s="232" t="s">
        <v>152</v>
      </c>
      <c r="AU122" s="232" t="s">
        <v>95</v>
      </c>
      <c r="AY122" s="15" t="s">
        <v>148</v>
      </c>
      <c r="BE122" s="233">
        <f>IF(N122="základní",J122,0)</f>
        <v>0</v>
      </c>
      <c r="BF122" s="233">
        <f>IF(N122="snížená",J122,0)</f>
        <v>0</v>
      </c>
      <c r="BG122" s="233">
        <f>IF(N122="zákl. přenesená",J122,0)</f>
        <v>0</v>
      </c>
      <c r="BH122" s="233">
        <f>IF(N122="sníž. přenesená",J122,0)</f>
        <v>0</v>
      </c>
      <c r="BI122" s="233">
        <f>IF(N122="nulová",J122,0)</f>
        <v>0</v>
      </c>
      <c r="BJ122" s="15" t="s">
        <v>93</v>
      </c>
      <c r="BK122" s="233">
        <f>ROUND(I122*H122,2)</f>
        <v>0</v>
      </c>
      <c r="BL122" s="15" t="s">
        <v>156</v>
      </c>
      <c r="BM122" s="232" t="s">
        <v>157</v>
      </c>
    </row>
    <row r="123" s="2" customFormat="1">
      <c r="A123" s="37"/>
      <c r="B123" s="38"/>
      <c r="C123" s="39"/>
      <c r="D123" s="234" t="s">
        <v>158</v>
      </c>
      <c r="E123" s="39"/>
      <c r="F123" s="235" t="s">
        <v>154</v>
      </c>
      <c r="G123" s="39"/>
      <c r="H123" s="39"/>
      <c r="I123" s="236"/>
      <c r="J123" s="39"/>
      <c r="K123" s="39"/>
      <c r="L123" s="43"/>
      <c r="M123" s="237"/>
      <c r="N123" s="238"/>
      <c r="O123" s="90"/>
      <c r="P123" s="90"/>
      <c r="Q123" s="90"/>
      <c r="R123" s="90"/>
      <c r="S123" s="90"/>
      <c r="T123" s="91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5" t="s">
        <v>158</v>
      </c>
      <c r="AU123" s="15" t="s">
        <v>95</v>
      </c>
    </row>
    <row r="124" s="2" customFormat="1" ht="24.15" customHeight="1">
      <c r="A124" s="37"/>
      <c r="B124" s="38"/>
      <c r="C124" s="220" t="s">
        <v>95</v>
      </c>
      <c r="D124" s="220" t="s">
        <v>152</v>
      </c>
      <c r="E124" s="221" t="s">
        <v>159</v>
      </c>
      <c r="F124" s="222" t="s">
        <v>160</v>
      </c>
      <c r="G124" s="223" t="s">
        <v>155</v>
      </c>
      <c r="H124" s="224">
        <v>1</v>
      </c>
      <c r="I124" s="225"/>
      <c r="J124" s="226">
        <f>ROUND(I124*H124,2)</f>
        <v>0</v>
      </c>
      <c r="K124" s="227"/>
      <c r="L124" s="43"/>
      <c r="M124" s="228" t="s">
        <v>1</v>
      </c>
      <c r="N124" s="229" t="s">
        <v>50</v>
      </c>
      <c r="O124" s="90"/>
      <c r="P124" s="230">
        <f>O124*H124</f>
        <v>0</v>
      </c>
      <c r="Q124" s="230">
        <v>0</v>
      </c>
      <c r="R124" s="230">
        <f>Q124*H124</f>
        <v>0</v>
      </c>
      <c r="S124" s="230">
        <v>0</v>
      </c>
      <c r="T124" s="23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2" t="s">
        <v>156</v>
      </c>
      <c r="AT124" s="232" t="s">
        <v>152</v>
      </c>
      <c r="AU124" s="232" t="s">
        <v>95</v>
      </c>
      <c r="AY124" s="15" t="s">
        <v>148</v>
      </c>
      <c r="BE124" s="233">
        <f>IF(N124="základní",J124,0)</f>
        <v>0</v>
      </c>
      <c r="BF124" s="233">
        <f>IF(N124="snížená",J124,0)</f>
        <v>0</v>
      </c>
      <c r="BG124" s="233">
        <f>IF(N124="zákl. přenesená",J124,0)</f>
        <v>0</v>
      </c>
      <c r="BH124" s="233">
        <f>IF(N124="sníž. přenesená",J124,0)</f>
        <v>0</v>
      </c>
      <c r="BI124" s="233">
        <f>IF(N124="nulová",J124,0)</f>
        <v>0</v>
      </c>
      <c r="BJ124" s="15" t="s">
        <v>93</v>
      </c>
      <c r="BK124" s="233">
        <f>ROUND(I124*H124,2)</f>
        <v>0</v>
      </c>
      <c r="BL124" s="15" t="s">
        <v>156</v>
      </c>
      <c r="BM124" s="232" t="s">
        <v>161</v>
      </c>
    </row>
    <row r="125" s="2" customFormat="1">
      <c r="A125" s="37"/>
      <c r="B125" s="38"/>
      <c r="C125" s="39"/>
      <c r="D125" s="234" t="s">
        <v>158</v>
      </c>
      <c r="E125" s="39"/>
      <c r="F125" s="235" t="s">
        <v>160</v>
      </c>
      <c r="G125" s="39"/>
      <c r="H125" s="39"/>
      <c r="I125" s="236"/>
      <c r="J125" s="39"/>
      <c r="K125" s="39"/>
      <c r="L125" s="43"/>
      <c r="M125" s="237"/>
      <c r="N125" s="238"/>
      <c r="O125" s="90"/>
      <c r="P125" s="90"/>
      <c r="Q125" s="90"/>
      <c r="R125" s="90"/>
      <c r="S125" s="90"/>
      <c r="T125" s="91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5" t="s">
        <v>158</v>
      </c>
      <c r="AU125" s="15" t="s">
        <v>95</v>
      </c>
    </row>
    <row r="126" s="2" customFormat="1" ht="14.4" customHeight="1">
      <c r="A126" s="37"/>
      <c r="B126" s="38"/>
      <c r="C126" s="220" t="s">
        <v>162</v>
      </c>
      <c r="D126" s="220" t="s">
        <v>152</v>
      </c>
      <c r="E126" s="221" t="s">
        <v>163</v>
      </c>
      <c r="F126" s="222" t="s">
        <v>164</v>
      </c>
      <c r="G126" s="223" t="s">
        <v>155</v>
      </c>
      <c r="H126" s="224">
        <v>1</v>
      </c>
      <c r="I126" s="225"/>
      <c r="J126" s="226">
        <f>ROUND(I126*H126,2)</f>
        <v>0</v>
      </c>
      <c r="K126" s="227"/>
      <c r="L126" s="43"/>
      <c r="M126" s="228" t="s">
        <v>1</v>
      </c>
      <c r="N126" s="229" t="s">
        <v>50</v>
      </c>
      <c r="O126" s="90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2" t="s">
        <v>156</v>
      </c>
      <c r="AT126" s="232" t="s">
        <v>152</v>
      </c>
      <c r="AU126" s="232" t="s">
        <v>95</v>
      </c>
      <c r="AY126" s="15" t="s">
        <v>148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5" t="s">
        <v>93</v>
      </c>
      <c r="BK126" s="233">
        <f>ROUND(I126*H126,2)</f>
        <v>0</v>
      </c>
      <c r="BL126" s="15" t="s">
        <v>156</v>
      </c>
      <c r="BM126" s="232" t="s">
        <v>165</v>
      </c>
    </row>
    <row r="127" s="2" customFormat="1">
      <c r="A127" s="37"/>
      <c r="B127" s="38"/>
      <c r="C127" s="39"/>
      <c r="D127" s="234" t="s">
        <v>158</v>
      </c>
      <c r="E127" s="39"/>
      <c r="F127" s="235" t="s">
        <v>164</v>
      </c>
      <c r="G127" s="39"/>
      <c r="H127" s="39"/>
      <c r="I127" s="236"/>
      <c r="J127" s="39"/>
      <c r="K127" s="39"/>
      <c r="L127" s="43"/>
      <c r="M127" s="237"/>
      <c r="N127" s="238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5" t="s">
        <v>158</v>
      </c>
      <c r="AU127" s="15" t="s">
        <v>95</v>
      </c>
    </row>
    <row r="128" s="2" customFormat="1" ht="49.05" customHeight="1">
      <c r="A128" s="37"/>
      <c r="B128" s="38"/>
      <c r="C128" s="220" t="s">
        <v>166</v>
      </c>
      <c r="D128" s="220" t="s">
        <v>152</v>
      </c>
      <c r="E128" s="221" t="s">
        <v>167</v>
      </c>
      <c r="F128" s="222" t="s">
        <v>168</v>
      </c>
      <c r="G128" s="223" t="s">
        <v>155</v>
      </c>
      <c r="H128" s="224">
        <v>1</v>
      </c>
      <c r="I128" s="225"/>
      <c r="J128" s="226">
        <f>ROUND(I128*H128,2)</f>
        <v>0</v>
      </c>
      <c r="K128" s="227"/>
      <c r="L128" s="43"/>
      <c r="M128" s="228" t="s">
        <v>1</v>
      </c>
      <c r="N128" s="229" t="s">
        <v>50</v>
      </c>
      <c r="O128" s="90"/>
      <c r="P128" s="230">
        <f>O128*H128</f>
        <v>0</v>
      </c>
      <c r="Q128" s="230">
        <v>0</v>
      </c>
      <c r="R128" s="230">
        <f>Q128*H128</f>
        <v>0</v>
      </c>
      <c r="S128" s="230">
        <v>0</v>
      </c>
      <c r="T128" s="23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232" t="s">
        <v>156</v>
      </c>
      <c r="AT128" s="232" t="s">
        <v>152</v>
      </c>
      <c r="AU128" s="232" t="s">
        <v>95</v>
      </c>
      <c r="AY128" s="15" t="s">
        <v>148</v>
      </c>
      <c r="BE128" s="233">
        <f>IF(N128="základní",J128,0)</f>
        <v>0</v>
      </c>
      <c r="BF128" s="233">
        <f>IF(N128="snížená",J128,0)</f>
        <v>0</v>
      </c>
      <c r="BG128" s="233">
        <f>IF(N128="zákl. přenesená",J128,0)</f>
        <v>0</v>
      </c>
      <c r="BH128" s="233">
        <f>IF(N128="sníž. přenesená",J128,0)</f>
        <v>0</v>
      </c>
      <c r="BI128" s="233">
        <f>IF(N128="nulová",J128,0)</f>
        <v>0</v>
      </c>
      <c r="BJ128" s="15" t="s">
        <v>93</v>
      </c>
      <c r="BK128" s="233">
        <f>ROUND(I128*H128,2)</f>
        <v>0</v>
      </c>
      <c r="BL128" s="15" t="s">
        <v>156</v>
      </c>
      <c r="BM128" s="232" t="s">
        <v>169</v>
      </c>
    </row>
    <row r="129" s="2" customFormat="1">
      <c r="A129" s="37"/>
      <c r="B129" s="38"/>
      <c r="C129" s="39"/>
      <c r="D129" s="234" t="s">
        <v>158</v>
      </c>
      <c r="E129" s="39"/>
      <c r="F129" s="235" t="s">
        <v>170</v>
      </c>
      <c r="G129" s="39"/>
      <c r="H129" s="39"/>
      <c r="I129" s="236"/>
      <c r="J129" s="39"/>
      <c r="K129" s="39"/>
      <c r="L129" s="43"/>
      <c r="M129" s="237"/>
      <c r="N129" s="238"/>
      <c r="O129" s="90"/>
      <c r="P129" s="90"/>
      <c r="Q129" s="90"/>
      <c r="R129" s="90"/>
      <c r="S129" s="90"/>
      <c r="T129" s="91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15" t="s">
        <v>158</v>
      </c>
      <c r="AU129" s="15" t="s">
        <v>95</v>
      </c>
    </row>
    <row r="130" s="2" customFormat="1" ht="14.4" customHeight="1">
      <c r="A130" s="37"/>
      <c r="B130" s="38"/>
      <c r="C130" s="220" t="s">
        <v>151</v>
      </c>
      <c r="D130" s="220" t="s">
        <v>152</v>
      </c>
      <c r="E130" s="221" t="s">
        <v>171</v>
      </c>
      <c r="F130" s="222" t="s">
        <v>172</v>
      </c>
      <c r="G130" s="223" t="s">
        <v>155</v>
      </c>
      <c r="H130" s="224">
        <v>1</v>
      </c>
      <c r="I130" s="225"/>
      <c r="J130" s="226">
        <f>ROUND(I130*H130,2)</f>
        <v>0</v>
      </c>
      <c r="K130" s="227"/>
      <c r="L130" s="43"/>
      <c r="M130" s="228" t="s">
        <v>1</v>
      </c>
      <c r="N130" s="229" t="s">
        <v>50</v>
      </c>
      <c r="O130" s="90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2" t="s">
        <v>156</v>
      </c>
      <c r="AT130" s="232" t="s">
        <v>152</v>
      </c>
      <c r="AU130" s="232" t="s">
        <v>95</v>
      </c>
      <c r="AY130" s="15" t="s">
        <v>148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5" t="s">
        <v>93</v>
      </c>
      <c r="BK130" s="233">
        <f>ROUND(I130*H130,2)</f>
        <v>0</v>
      </c>
      <c r="BL130" s="15" t="s">
        <v>156</v>
      </c>
      <c r="BM130" s="232" t="s">
        <v>173</v>
      </c>
    </row>
    <row r="131" s="2" customFormat="1">
      <c r="A131" s="37"/>
      <c r="B131" s="38"/>
      <c r="C131" s="39"/>
      <c r="D131" s="234" t="s">
        <v>158</v>
      </c>
      <c r="E131" s="39"/>
      <c r="F131" s="235" t="s">
        <v>172</v>
      </c>
      <c r="G131" s="39"/>
      <c r="H131" s="39"/>
      <c r="I131" s="236"/>
      <c r="J131" s="39"/>
      <c r="K131" s="39"/>
      <c r="L131" s="43"/>
      <c r="M131" s="237"/>
      <c r="N131" s="238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5" t="s">
        <v>158</v>
      </c>
      <c r="AU131" s="15" t="s">
        <v>95</v>
      </c>
    </row>
    <row r="132" s="2" customFormat="1" ht="24.15" customHeight="1">
      <c r="A132" s="37"/>
      <c r="B132" s="38"/>
      <c r="C132" s="220" t="s">
        <v>174</v>
      </c>
      <c r="D132" s="220" t="s">
        <v>152</v>
      </c>
      <c r="E132" s="221" t="s">
        <v>175</v>
      </c>
      <c r="F132" s="222" t="s">
        <v>176</v>
      </c>
      <c r="G132" s="223" t="s">
        <v>155</v>
      </c>
      <c r="H132" s="224">
        <v>1</v>
      </c>
      <c r="I132" s="225"/>
      <c r="J132" s="226">
        <f>ROUND(I132*H132,2)</f>
        <v>0</v>
      </c>
      <c r="K132" s="227"/>
      <c r="L132" s="43"/>
      <c r="M132" s="228" t="s">
        <v>1</v>
      </c>
      <c r="N132" s="229" t="s">
        <v>50</v>
      </c>
      <c r="O132" s="90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2" t="s">
        <v>156</v>
      </c>
      <c r="AT132" s="232" t="s">
        <v>152</v>
      </c>
      <c r="AU132" s="232" t="s">
        <v>95</v>
      </c>
      <c r="AY132" s="15" t="s">
        <v>148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5" t="s">
        <v>93</v>
      </c>
      <c r="BK132" s="233">
        <f>ROUND(I132*H132,2)</f>
        <v>0</v>
      </c>
      <c r="BL132" s="15" t="s">
        <v>156</v>
      </c>
      <c r="BM132" s="232" t="s">
        <v>177</v>
      </c>
    </row>
    <row r="133" s="2" customFormat="1">
      <c r="A133" s="37"/>
      <c r="B133" s="38"/>
      <c r="C133" s="39"/>
      <c r="D133" s="234" t="s">
        <v>158</v>
      </c>
      <c r="E133" s="39"/>
      <c r="F133" s="235" t="s">
        <v>176</v>
      </c>
      <c r="G133" s="39"/>
      <c r="H133" s="39"/>
      <c r="I133" s="236"/>
      <c r="J133" s="39"/>
      <c r="K133" s="39"/>
      <c r="L133" s="43"/>
      <c r="M133" s="237"/>
      <c r="N133" s="238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5" t="s">
        <v>158</v>
      </c>
      <c r="AU133" s="15" t="s">
        <v>95</v>
      </c>
    </row>
    <row r="134" s="2" customFormat="1" ht="14.4" customHeight="1">
      <c r="A134" s="37"/>
      <c r="B134" s="38"/>
      <c r="C134" s="220" t="s">
        <v>178</v>
      </c>
      <c r="D134" s="220" t="s">
        <v>152</v>
      </c>
      <c r="E134" s="221" t="s">
        <v>179</v>
      </c>
      <c r="F134" s="222" t="s">
        <v>180</v>
      </c>
      <c r="G134" s="223" t="s">
        <v>155</v>
      </c>
      <c r="H134" s="224">
        <v>1</v>
      </c>
      <c r="I134" s="225"/>
      <c r="J134" s="226">
        <f>ROUND(I134*H134,2)</f>
        <v>0</v>
      </c>
      <c r="K134" s="227"/>
      <c r="L134" s="43"/>
      <c r="M134" s="228" t="s">
        <v>1</v>
      </c>
      <c r="N134" s="229" t="s">
        <v>50</v>
      </c>
      <c r="O134" s="90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2" t="s">
        <v>156</v>
      </c>
      <c r="AT134" s="232" t="s">
        <v>152</v>
      </c>
      <c r="AU134" s="232" t="s">
        <v>95</v>
      </c>
      <c r="AY134" s="15" t="s">
        <v>148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5" t="s">
        <v>93</v>
      </c>
      <c r="BK134" s="233">
        <f>ROUND(I134*H134,2)</f>
        <v>0</v>
      </c>
      <c r="BL134" s="15" t="s">
        <v>156</v>
      </c>
      <c r="BM134" s="232" t="s">
        <v>181</v>
      </c>
    </row>
    <row r="135" s="2" customFormat="1">
      <c r="A135" s="37"/>
      <c r="B135" s="38"/>
      <c r="C135" s="39"/>
      <c r="D135" s="234" t="s">
        <v>158</v>
      </c>
      <c r="E135" s="39"/>
      <c r="F135" s="235" t="s">
        <v>180</v>
      </c>
      <c r="G135" s="39"/>
      <c r="H135" s="39"/>
      <c r="I135" s="236"/>
      <c r="J135" s="39"/>
      <c r="K135" s="39"/>
      <c r="L135" s="43"/>
      <c r="M135" s="237"/>
      <c r="N135" s="238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5" t="s">
        <v>158</v>
      </c>
      <c r="AU135" s="15" t="s">
        <v>95</v>
      </c>
    </row>
    <row r="136" s="2" customFormat="1" ht="24.15" customHeight="1">
      <c r="A136" s="37"/>
      <c r="B136" s="38"/>
      <c r="C136" s="220" t="s">
        <v>182</v>
      </c>
      <c r="D136" s="220" t="s">
        <v>152</v>
      </c>
      <c r="E136" s="221" t="s">
        <v>183</v>
      </c>
      <c r="F136" s="222" t="s">
        <v>184</v>
      </c>
      <c r="G136" s="223" t="s">
        <v>155</v>
      </c>
      <c r="H136" s="224">
        <v>1</v>
      </c>
      <c r="I136" s="225"/>
      <c r="J136" s="226">
        <f>ROUND(I136*H136,2)</f>
        <v>0</v>
      </c>
      <c r="K136" s="227"/>
      <c r="L136" s="43"/>
      <c r="M136" s="228" t="s">
        <v>1</v>
      </c>
      <c r="N136" s="229" t="s">
        <v>50</v>
      </c>
      <c r="O136" s="90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2" t="s">
        <v>156</v>
      </c>
      <c r="AT136" s="232" t="s">
        <v>152</v>
      </c>
      <c r="AU136" s="232" t="s">
        <v>95</v>
      </c>
      <c r="AY136" s="15" t="s">
        <v>148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5" t="s">
        <v>93</v>
      </c>
      <c r="BK136" s="233">
        <f>ROUND(I136*H136,2)</f>
        <v>0</v>
      </c>
      <c r="BL136" s="15" t="s">
        <v>156</v>
      </c>
      <c r="BM136" s="232" t="s">
        <v>185</v>
      </c>
    </row>
    <row r="137" s="2" customFormat="1">
      <c r="A137" s="37"/>
      <c r="B137" s="38"/>
      <c r="C137" s="39"/>
      <c r="D137" s="234" t="s">
        <v>158</v>
      </c>
      <c r="E137" s="39"/>
      <c r="F137" s="235" t="s">
        <v>184</v>
      </c>
      <c r="G137" s="39"/>
      <c r="H137" s="39"/>
      <c r="I137" s="236"/>
      <c r="J137" s="39"/>
      <c r="K137" s="39"/>
      <c r="L137" s="43"/>
      <c r="M137" s="239"/>
      <c r="N137" s="240"/>
      <c r="O137" s="241"/>
      <c r="P137" s="241"/>
      <c r="Q137" s="241"/>
      <c r="R137" s="241"/>
      <c r="S137" s="241"/>
      <c r="T137" s="242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5" t="s">
        <v>158</v>
      </c>
      <c r="AU137" s="15" t="s">
        <v>95</v>
      </c>
    </row>
    <row r="138" s="2" customFormat="1" ht="6.96" customHeight="1">
      <c r="A138" s="37"/>
      <c r="B138" s="65"/>
      <c r="C138" s="66"/>
      <c r="D138" s="66"/>
      <c r="E138" s="66"/>
      <c r="F138" s="66"/>
      <c r="G138" s="66"/>
      <c r="H138" s="66"/>
      <c r="I138" s="66"/>
      <c r="J138" s="66"/>
      <c r="K138" s="66"/>
      <c r="L138" s="43"/>
      <c r="M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</row>
  </sheetData>
  <sheetProtection sheet="1" autoFilter="0" formatColumns="0" formatRows="0" objects="1" scenarios="1" spinCount="100000" saltValue="KXpfDc3JmgKr/fvhApemSxGDggt1MXfWqhXw0q3ZilvHvPlTRNTpTdBg0r1hm8Y0KLUoiW2j3oo0QMaSl3gmYw==" hashValue="0PAAlGn8EgO9BFfQrRH5/4NkiQNjETwmee0svey7YUZfXhNYRTRUCH9MAPi2m9qkCd3JLJf5nsVeGppRtn5JvQ==" algorithmName="SHA-512" password="CC35"/>
  <autoFilter ref="C117:K137"/>
  <mergeCells count="9">
    <mergeCell ref="E7:H7"/>
    <mergeCell ref="E9:H9"/>
    <mergeCell ref="E18:H18"/>
    <mergeCell ref="E27:H27"/>
    <mergeCell ref="E84:H84"/>
    <mergeCell ref="E86:H86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8"/>
      <c r="AT3" s="15" t="s">
        <v>95</v>
      </c>
    </row>
    <row r="4" s="1" customFormat="1" ht="24.96" customHeight="1">
      <c r="B4" s="18"/>
      <c r="D4" s="137" t="s">
        <v>117</v>
      </c>
      <c r="L4" s="18"/>
      <c r="M4" s="138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9" t="s">
        <v>16</v>
      </c>
      <c r="L6" s="18"/>
    </row>
    <row r="7" s="1" customFormat="1" ht="16.5" customHeight="1">
      <c r="B7" s="18"/>
      <c r="E7" s="140" t="str">
        <f>'Rekapitulace stavby'!K6</f>
        <v>PŘESTAVLKY - VRT</v>
      </c>
      <c r="F7" s="139"/>
      <c r="G7" s="139"/>
      <c r="H7" s="139"/>
      <c r="L7" s="18"/>
    </row>
    <row r="8" s="2" customFormat="1" ht="12" customHeight="1">
      <c r="A8" s="37"/>
      <c r="B8" s="43"/>
      <c r="C8" s="37"/>
      <c r="D8" s="139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186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19</v>
      </c>
      <c r="G11" s="37"/>
      <c r="H11" s="37"/>
      <c r="I11" s="139" t="s">
        <v>20</v>
      </c>
      <c r="J11" s="142" t="s">
        <v>21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33</v>
      </c>
      <c r="G12" s="37"/>
      <c r="H12" s="37"/>
      <c r="I12" s="139" t="s">
        <v>24</v>
      </c>
      <c r="J12" s="143" t="str">
        <f>'Rekapitulace stavby'!AN8</f>
        <v>7. 5. 2020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21.84" customHeight="1">
      <c r="A13" s="37"/>
      <c r="B13" s="43"/>
      <c r="C13" s="37"/>
      <c r="D13" s="144" t="s">
        <v>26</v>
      </c>
      <c r="E13" s="37"/>
      <c r="F13" s="145" t="s">
        <v>27</v>
      </c>
      <c r="G13" s="37"/>
      <c r="H13" s="37"/>
      <c r="I13" s="144" t="s">
        <v>28</v>
      </c>
      <c r="J13" s="145" t="s">
        <v>122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30</v>
      </c>
      <c r="E14" s="37"/>
      <c r="F14" s="37"/>
      <c r="G14" s="37"/>
      <c r="H14" s="37"/>
      <c r="I14" s="139" t="s">
        <v>31</v>
      </c>
      <c r="J14" s="142" t="s">
        <v>32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124</v>
      </c>
      <c r="F15" s="37"/>
      <c r="G15" s="37"/>
      <c r="H15" s="37"/>
      <c r="I15" s="139" t="s">
        <v>34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35</v>
      </c>
      <c r="E17" s="37"/>
      <c r="F17" s="37"/>
      <c r="G17" s="37"/>
      <c r="H17" s="37"/>
      <c r="I17" s="139" t="s">
        <v>31</v>
      </c>
      <c r="J17" s="31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1" t="str">
        <f>'Rekapitulace stavby'!E14</f>
        <v>Vyplň údaj</v>
      </c>
      <c r="F18" s="142"/>
      <c r="G18" s="142"/>
      <c r="H18" s="142"/>
      <c r="I18" s="139" t="s">
        <v>34</v>
      </c>
      <c r="J18" s="31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37</v>
      </c>
      <c r="E20" s="37"/>
      <c r="F20" s="37"/>
      <c r="G20" s="37"/>
      <c r="H20" s="37"/>
      <c r="I20" s="139" t="s">
        <v>31</v>
      </c>
      <c r="J20" s="142" t="s">
        <v>38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39</v>
      </c>
      <c r="F21" s="37"/>
      <c r="G21" s="37"/>
      <c r="H21" s="37"/>
      <c r="I21" s="139" t="s">
        <v>34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41</v>
      </c>
      <c r="E23" s="37"/>
      <c r="F23" s="37"/>
      <c r="G23" s="37"/>
      <c r="H23" s="37"/>
      <c r="I23" s="139" t="s">
        <v>31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42</v>
      </c>
      <c r="F24" s="37"/>
      <c r="G24" s="37"/>
      <c r="H24" s="37"/>
      <c r="I24" s="139" t="s">
        <v>34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45</v>
      </c>
      <c r="E30" s="37"/>
      <c r="F30" s="37"/>
      <c r="G30" s="37"/>
      <c r="H30" s="37"/>
      <c r="I30" s="37"/>
      <c r="J30" s="152">
        <f>ROUND(J128,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47</v>
      </c>
      <c r="G32" s="37"/>
      <c r="H32" s="37"/>
      <c r="I32" s="153" t="s">
        <v>46</v>
      </c>
      <c r="J32" s="153" t="s">
        <v>48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49</v>
      </c>
      <c r="E33" s="139" t="s">
        <v>50</v>
      </c>
      <c r="F33" s="155">
        <f>ROUND((SUM(BE128:BE260)),  2)</f>
        <v>0</v>
      </c>
      <c r="G33" s="37"/>
      <c r="H33" s="37"/>
      <c r="I33" s="156">
        <v>0.20999999999999999</v>
      </c>
      <c r="J33" s="155">
        <f>ROUND(((SUM(BE128:BE260))*I33),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51</v>
      </c>
      <c r="F34" s="155">
        <f>ROUND((SUM(BF128:BF260)),  2)</f>
        <v>0</v>
      </c>
      <c r="G34" s="37"/>
      <c r="H34" s="37"/>
      <c r="I34" s="156">
        <v>0.14999999999999999</v>
      </c>
      <c r="J34" s="155">
        <f>ROUND(((SUM(BF128:BF260))*I34),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52</v>
      </c>
      <c r="F35" s="155">
        <f>ROUND((SUM(BG128:BG260)),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53</v>
      </c>
      <c r="F36" s="155">
        <f>ROUND((SUM(BH128:BH260)),  2)</f>
        <v>0</v>
      </c>
      <c r="G36" s="37"/>
      <c r="H36" s="37"/>
      <c r="I36" s="156">
        <v>0.14999999999999999</v>
      </c>
      <c r="J36" s="155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54</v>
      </c>
      <c r="F37" s="155">
        <f>ROUND((SUM(BI128:BI260)),  2)</f>
        <v>0</v>
      </c>
      <c r="G37" s="37"/>
      <c r="H37" s="37"/>
      <c r="I37" s="156">
        <v>0</v>
      </c>
      <c r="J37" s="155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55</v>
      </c>
      <c r="E39" s="159"/>
      <c r="F39" s="159"/>
      <c r="G39" s="160" t="s">
        <v>56</v>
      </c>
      <c r="H39" s="161" t="s">
        <v>57</v>
      </c>
      <c r="I39" s="159"/>
      <c r="J39" s="162">
        <f>SUM(J30:J37)</f>
        <v>0</v>
      </c>
      <c r="K39" s="163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2" customFormat="1" ht="14.4" customHeight="1">
      <c r="B49" s="62"/>
      <c r="D49" s="164" t="s">
        <v>58</v>
      </c>
      <c r="E49" s="165"/>
      <c r="F49" s="165"/>
      <c r="G49" s="164" t="s">
        <v>59</v>
      </c>
      <c r="H49" s="165"/>
      <c r="I49" s="165"/>
      <c r="J49" s="165"/>
      <c r="K49" s="165"/>
      <c r="L49" s="62"/>
    </row>
    <row r="50">
      <c r="B50" s="18"/>
      <c r="L50" s="1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 s="2" customFormat="1">
      <c r="A60" s="37"/>
      <c r="B60" s="43"/>
      <c r="C60" s="37"/>
      <c r="D60" s="166" t="s">
        <v>60</v>
      </c>
      <c r="E60" s="167"/>
      <c r="F60" s="168" t="s">
        <v>61</v>
      </c>
      <c r="G60" s="166" t="s">
        <v>60</v>
      </c>
      <c r="H60" s="167"/>
      <c r="I60" s="167"/>
      <c r="J60" s="169" t="s">
        <v>61</v>
      </c>
      <c r="K60" s="167"/>
      <c r="L60" s="6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>
      <c r="B61" s="18"/>
      <c r="L61" s="18"/>
    </row>
    <row r="62">
      <c r="B62" s="18"/>
      <c r="L62" s="18"/>
    </row>
    <row r="63">
      <c r="B63" s="18"/>
      <c r="L63" s="18"/>
    </row>
    <row r="64" s="2" customFormat="1">
      <c r="A64" s="37"/>
      <c r="B64" s="43"/>
      <c r="C64" s="37"/>
      <c r="D64" s="164" t="s">
        <v>62</v>
      </c>
      <c r="E64" s="170"/>
      <c r="F64" s="170"/>
      <c r="G64" s="164" t="s">
        <v>63</v>
      </c>
      <c r="H64" s="170"/>
      <c r="I64" s="170"/>
      <c r="J64" s="170"/>
      <c r="K64" s="170"/>
      <c r="L64" s="6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>
      <c r="B65" s="18"/>
      <c r="L65" s="1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 s="2" customFormat="1">
      <c r="A75" s="37"/>
      <c r="B75" s="43"/>
      <c r="C75" s="37"/>
      <c r="D75" s="166" t="s">
        <v>60</v>
      </c>
      <c r="E75" s="167"/>
      <c r="F75" s="168" t="s">
        <v>61</v>
      </c>
      <c r="G75" s="166" t="s">
        <v>60</v>
      </c>
      <c r="H75" s="167"/>
      <c r="I75" s="167"/>
      <c r="J75" s="169" t="s">
        <v>61</v>
      </c>
      <c r="K75" s="167"/>
      <c r="L75" s="6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4.4" customHeight="1">
      <c r="A76" s="37"/>
      <c r="B76" s="171"/>
      <c r="C76" s="172"/>
      <c r="D76" s="172"/>
      <c r="E76" s="172"/>
      <c r="F76" s="172"/>
      <c r="G76" s="172"/>
      <c r="H76" s="172"/>
      <c r="I76" s="172"/>
      <c r="J76" s="172"/>
      <c r="K76" s="17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6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1" t="s">
        <v>125</v>
      </c>
      <c r="D81" s="39"/>
      <c r="E81" s="39"/>
      <c r="F81" s="39"/>
      <c r="G81" s="39"/>
      <c r="H81" s="39"/>
      <c r="I81" s="39"/>
      <c r="J81" s="39"/>
      <c r="K81" s="3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0" t="s">
        <v>16</v>
      </c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75" t="str">
        <f>E7</f>
        <v>PŘESTAVLKY - VRT</v>
      </c>
      <c r="F84" s="30"/>
      <c r="G84" s="30"/>
      <c r="H84" s="30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0" t="s">
        <v>118</v>
      </c>
      <c r="D85" s="39"/>
      <c r="E85" s="39"/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9"/>
      <c r="D86" s="39"/>
      <c r="E86" s="75" t="str">
        <f>E9</f>
        <v xml:space="preserve">2020_01_01 - S0 01  Úprava zhlaví vrtu</v>
      </c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0" t="s">
        <v>22</v>
      </c>
      <c r="D88" s="39"/>
      <c r="E88" s="39"/>
      <c r="F88" s="25" t="str">
        <f>F12</f>
        <v>Přestavlky u Čerčan</v>
      </c>
      <c r="G88" s="39"/>
      <c r="H88" s="39"/>
      <c r="I88" s="30" t="s">
        <v>24</v>
      </c>
      <c r="J88" s="78" t="str">
        <f>IF(J12="","",J12)</f>
        <v>7. 5. 2020</v>
      </c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0" t="s">
        <v>30</v>
      </c>
      <c r="D90" s="39"/>
      <c r="E90" s="39"/>
      <c r="F90" s="25" t="str">
        <f>E15</f>
        <v>Obec Přestavlky u Čerčan</v>
      </c>
      <c r="G90" s="39"/>
      <c r="H90" s="39"/>
      <c r="I90" s="30" t="s">
        <v>37</v>
      </c>
      <c r="J90" s="35" t="str">
        <f>E21</f>
        <v>Vodohospodářský rozvoj a výstavba a.s.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0" t="s">
        <v>35</v>
      </c>
      <c r="D91" s="39"/>
      <c r="E91" s="39"/>
      <c r="F91" s="25" t="str">
        <f>IF(E18="","",E18)</f>
        <v>Vyplň údaj</v>
      </c>
      <c r="G91" s="39"/>
      <c r="H91" s="39"/>
      <c r="I91" s="30" t="s">
        <v>41</v>
      </c>
      <c r="J91" s="35" t="str">
        <f>E24</f>
        <v>Dvořák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9.28" customHeight="1">
      <c r="A93" s="37"/>
      <c r="B93" s="38"/>
      <c r="C93" s="176" t="s">
        <v>126</v>
      </c>
      <c r="D93" s="177"/>
      <c r="E93" s="177"/>
      <c r="F93" s="177"/>
      <c r="G93" s="177"/>
      <c r="H93" s="177"/>
      <c r="I93" s="177"/>
      <c r="J93" s="178" t="s">
        <v>127</v>
      </c>
      <c r="K93" s="177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2.8" customHeight="1">
      <c r="A95" s="37"/>
      <c r="B95" s="38"/>
      <c r="C95" s="179" t="s">
        <v>128</v>
      </c>
      <c r="D95" s="39"/>
      <c r="E95" s="39"/>
      <c r="F95" s="39"/>
      <c r="G95" s="39"/>
      <c r="H95" s="39"/>
      <c r="I95" s="39"/>
      <c r="J95" s="109">
        <f>J128</f>
        <v>0</v>
      </c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U95" s="15" t="s">
        <v>129</v>
      </c>
    </row>
    <row r="96" s="9" customFormat="1" ht="24.96" customHeight="1">
      <c r="A96" s="9"/>
      <c r="B96" s="180"/>
      <c r="C96" s="181"/>
      <c r="D96" s="182" t="s">
        <v>130</v>
      </c>
      <c r="E96" s="183"/>
      <c r="F96" s="183"/>
      <c r="G96" s="183"/>
      <c r="H96" s="183"/>
      <c r="I96" s="183"/>
      <c r="J96" s="184">
        <f>J129</f>
        <v>0</v>
      </c>
      <c r="K96" s="181"/>
      <c r="L96" s="18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0" customFormat="1" ht="19.92" customHeight="1">
      <c r="A97" s="10"/>
      <c r="B97" s="186"/>
      <c r="C97" s="187"/>
      <c r="D97" s="188" t="s">
        <v>187</v>
      </c>
      <c r="E97" s="189"/>
      <c r="F97" s="189"/>
      <c r="G97" s="189"/>
      <c r="H97" s="189"/>
      <c r="I97" s="189"/>
      <c r="J97" s="190">
        <f>J130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6"/>
      <c r="C98" s="187"/>
      <c r="D98" s="188" t="s">
        <v>188</v>
      </c>
      <c r="E98" s="189"/>
      <c r="F98" s="189"/>
      <c r="G98" s="189"/>
      <c r="H98" s="189"/>
      <c r="I98" s="189"/>
      <c r="J98" s="190">
        <f>J200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189</v>
      </c>
      <c r="E99" s="189"/>
      <c r="F99" s="189"/>
      <c r="G99" s="189"/>
      <c r="H99" s="189"/>
      <c r="I99" s="189"/>
      <c r="J99" s="190">
        <f>J215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190</v>
      </c>
      <c r="E100" s="189"/>
      <c r="F100" s="189"/>
      <c r="G100" s="189"/>
      <c r="H100" s="189"/>
      <c r="I100" s="189"/>
      <c r="J100" s="190">
        <f>J219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191</v>
      </c>
      <c r="E101" s="189"/>
      <c r="F101" s="189"/>
      <c r="G101" s="189"/>
      <c r="H101" s="189"/>
      <c r="I101" s="189"/>
      <c r="J101" s="190">
        <f>J223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192</v>
      </c>
      <c r="E102" s="189"/>
      <c r="F102" s="189"/>
      <c r="G102" s="189"/>
      <c r="H102" s="189"/>
      <c r="I102" s="189"/>
      <c r="J102" s="190">
        <f>J230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193</v>
      </c>
      <c r="E103" s="189"/>
      <c r="F103" s="189"/>
      <c r="G103" s="189"/>
      <c r="H103" s="189"/>
      <c r="I103" s="189"/>
      <c r="J103" s="190">
        <f>J234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186"/>
      <c r="C104" s="187"/>
      <c r="D104" s="188" t="s">
        <v>194</v>
      </c>
      <c r="E104" s="189"/>
      <c r="F104" s="189"/>
      <c r="G104" s="189"/>
      <c r="H104" s="189"/>
      <c r="I104" s="189"/>
      <c r="J104" s="190">
        <f>J235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195</v>
      </c>
      <c r="E105" s="183"/>
      <c r="F105" s="183"/>
      <c r="G105" s="183"/>
      <c r="H105" s="183"/>
      <c r="I105" s="183"/>
      <c r="J105" s="184">
        <f>J239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196</v>
      </c>
      <c r="E106" s="189"/>
      <c r="F106" s="189"/>
      <c r="G106" s="189"/>
      <c r="H106" s="189"/>
      <c r="I106" s="189"/>
      <c r="J106" s="190">
        <f>J240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197</v>
      </c>
      <c r="E107" s="183"/>
      <c r="F107" s="183"/>
      <c r="G107" s="183"/>
      <c r="H107" s="183"/>
      <c r="I107" s="183"/>
      <c r="J107" s="184">
        <f>J250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86"/>
      <c r="C108" s="187"/>
      <c r="D108" s="188" t="s">
        <v>198</v>
      </c>
      <c r="E108" s="189"/>
      <c r="F108" s="189"/>
      <c r="G108" s="189"/>
      <c r="H108" s="189"/>
      <c r="I108" s="189"/>
      <c r="J108" s="190">
        <f>J251</f>
        <v>0</v>
      </c>
      <c r="K108" s="187"/>
      <c r="L108" s="19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7"/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65"/>
      <c r="C110" s="66"/>
      <c r="D110" s="66"/>
      <c r="E110" s="66"/>
      <c r="F110" s="66"/>
      <c r="G110" s="66"/>
      <c r="H110" s="66"/>
      <c r="I110" s="66"/>
      <c r="J110" s="66"/>
      <c r="K110" s="66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4" s="2" customFormat="1" ht="6.96" customHeight="1">
      <c r="A114" s="37"/>
      <c r="B114" s="67"/>
      <c r="C114" s="68"/>
      <c r="D114" s="68"/>
      <c r="E114" s="68"/>
      <c r="F114" s="68"/>
      <c r="G114" s="68"/>
      <c r="H114" s="68"/>
      <c r="I114" s="68"/>
      <c r="J114" s="68"/>
      <c r="K114" s="68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24.96" customHeight="1">
      <c r="A115" s="37"/>
      <c r="B115" s="38"/>
      <c r="C115" s="21" t="s">
        <v>133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0" t="s">
        <v>16</v>
      </c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6.5" customHeight="1">
      <c r="A118" s="37"/>
      <c r="B118" s="38"/>
      <c r="C118" s="39"/>
      <c r="D118" s="39"/>
      <c r="E118" s="175" t="str">
        <f>E7</f>
        <v>PŘESTAVLKY - VRT</v>
      </c>
      <c r="F118" s="30"/>
      <c r="G118" s="30"/>
      <c r="H118" s="30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2" customHeight="1">
      <c r="A119" s="37"/>
      <c r="B119" s="38"/>
      <c r="C119" s="30" t="s">
        <v>118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6.5" customHeight="1">
      <c r="A120" s="37"/>
      <c r="B120" s="38"/>
      <c r="C120" s="39"/>
      <c r="D120" s="39"/>
      <c r="E120" s="75" t="str">
        <f>E9</f>
        <v xml:space="preserve">2020_01_01 - S0 01  Úprava zhlaví vrtu</v>
      </c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6.96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2" customHeight="1">
      <c r="A122" s="37"/>
      <c r="B122" s="38"/>
      <c r="C122" s="30" t="s">
        <v>22</v>
      </c>
      <c r="D122" s="39"/>
      <c r="E122" s="39"/>
      <c r="F122" s="25" t="str">
        <f>F12</f>
        <v>Přestavlky u Čerčan</v>
      </c>
      <c r="G122" s="39"/>
      <c r="H122" s="39"/>
      <c r="I122" s="30" t="s">
        <v>24</v>
      </c>
      <c r="J122" s="78" t="str">
        <f>IF(J12="","",J12)</f>
        <v>7. 5. 2020</v>
      </c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40.05" customHeight="1">
      <c r="A124" s="37"/>
      <c r="B124" s="38"/>
      <c r="C124" s="30" t="s">
        <v>30</v>
      </c>
      <c r="D124" s="39"/>
      <c r="E124" s="39"/>
      <c r="F124" s="25" t="str">
        <f>E15</f>
        <v>Obec Přestavlky u Čerčan</v>
      </c>
      <c r="G124" s="39"/>
      <c r="H124" s="39"/>
      <c r="I124" s="30" t="s">
        <v>37</v>
      </c>
      <c r="J124" s="35" t="str">
        <f>E21</f>
        <v>Vodohospodářský rozvoj a výstavba a.s.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5.15" customHeight="1">
      <c r="A125" s="37"/>
      <c r="B125" s="38"/>
      <c r="C125" s="30" t="s">
        <v>35</v>
      </c>
      <c r="D125" s="39"/>
      <c r="E125" s="39"/>
      <c r="F125" s="25" t="str">
        <f>IF(E18="","",E18)</f>
        <v>Vyplň údaj</v>
      </c>
      <c r="G125" s="39"/>
      <c r="H125" s="39"/>
      <c r="I125" s="30" t="s">
        <v>41</v>
      </c>
      <c r="J125" s="35" t="str">
        <f>E24</f>
        <v>Dvořák</v>
      </c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0.32" customHeight="1">
      <c r="A126" s="37"/>
      <c r="B126" s="38"/>
      <c r="C126" s="39"/>
      <c r="D126" s="39"/>
      <c r="E126" s="39"/>
      <c r="F126" s="39"/>
      <c r="G126" s="39"/>
      <c r="H126" s="39"/>
      <c r="I126" s="39"/>
      <c r="J126" s="39"/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11" customFormat="1" ht="29.28" customHeight="1">
      <c r="A127" s="192"/>
      <c r="B127" s="193"/>
      <c r="C127" s="194" t="s">
        <v>134</v>
      </c>
      <c r="D127" s="195" t="s">
        <v>70</v>
      </c>
      <c r="E127" s="195" t="s">
        <v>66</v>
      </c>
      <c r="F127" s="195" t="s">
        <v>67</v>
      </c>
      <c r="G127" s="195" t="s">
        <v>135</v>
      </c>
      <c r="H127" s="195" t="s">
        <v>136</v>
      </c>
      <c r="I127" s="195" t="s">
        <v>137</v>
      </c>
      <c r="J127" s="196" t="s">
        <v>127</v>
      </c>
      <c r="K127" s="197" t="s">
        <v>138</v>
      </c>
      <c r="L127" s="198"/>
      <c r="M127" s="99" t="s">
        <v>1</v>
      </c>
      <c r="N127" s="100" t="s">
        <v>49</v>
      </c>
      <c r="O127" s="100" t="s">
        <v>139</v>
      </c>
      <c r="P127" s="100" t="s">
        <v>140</v>
      </c>
      <c r="Q127" s="100" t="s">
        <v>141</v>
      </c>
      <c r="R127" s="100" t="s">
        <v>142</v>
      </c>
      <c r="S127" s="100" t="s">
        <v>143</v>
      </c>
      <c r="T127" s="101" t="s">
        <v>144</v>
      </c>
      <c r="U127" s="192"/>
      <c r="V127" s="192"/>
      <c r="W127" s="192"/>
      <c r="X127" s="192"/>
      <c r="Y127" s="192"/>
      <c r="Z127" s="192"/>
      <c r="AA127" s="192"/>
      <c r="AB127" s="192"/>
      <c r="AC127" s="192"/>
      <c r="AD127" s="192"/>
      <c r="AE127" s="192"/>
    </row>
    <row r="128" s="2" customFormat="1" ht="22.8" customHeight="1">
      <c r="A128" s="37"/>
      <c r="B128" s="38"/>
      <c r="C128" s="106" t="s">
        <v>145</v>
      </c>
      <c r="D128" s="39"/>
      <c r="E128" s="39"/>
      <c r="F128" s="39"/>
      <c r="G128" s="39"/>
      <c r="H128" s="39"/>
      <c r="I128" s="39"/>
      <c r="J128" s="199">
        <f>BK128</f>
        <v>0</v>
      </c>
      <c r="K128" s="39"/>
      <c r="L128" s="43"/>
      <c r="M128" s="102"/>
      <c r="N128" s="200"/>
      <c r="O128" s="103"/>
      <c r="P128" s="201">
        <f>P129+P239+P250</f>
        <v>0</v>
      </c>
      <c r="Q128" s="103"/>
      <c r="R128" s="201">
        <f>R129+R239+R250</f>
        <v>3.7078378700000001</v>
      </c>
      <c r="S128" s="103"/>
      <c r="T128" s="202">
        <f>T129+T239+T250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5" t="s">
        <v>84</v>
      </c>
      <c r="AU128" s="15" t="s">
        <v>129</v>
      </c>
      <c r="BK128" s="203">
        <f>BK129+BK239+BK250</f>
        <v>0</v>
      </c>
    </row>
    <row r="129" s="12" customFormat="1" ht="25.92" customHeight="1">
      <c r="A129" s="12"/>
      <c r="B129" s="204"/>
      <c r="C129" s="205"/>
      <c r="D129" s="206" t="s">
        <v>84</v>
      </c>
      <c r="E129" s="207" t="s">
        <v>146</v>
      </c>
      <c r="F129" s="207" t="s">
        <v>147</v>
      </c>
      <c r="G129" s="205"/>
      <c r="H129" s="205"/>
      <c r="I129" s="208"/>
      <c r="J129" s="209">
        <f>BK129</f>
        <v>0</v>
      </c>
      <c r="K129" s="205"/>
      <c r="L129" s="210"/>
      <c r="M129" s="211"/>
      <c r="N129" s="212"/>
      <c r="O129" s="212"/>
      <c r="P129" s="213">
        <f>P130+P200+P215+P219+P223+P230+P234</f>
        <v>0</v>
      </c>
      <c r="Q129" s="212"/>
      <c r="R129" s="213">
        <f>R130+R200+R215+R219+R223+R230+R234</f>
        <v>3.6981078700000003</v>
      </c>
      <c r="S129" s="212"/>
      <c r="T129" s="214">
        <f>T130+T200+T215+T219+T223+T230+T234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93</v>
      </c>
      <c r="AT129" s="216" t="s">
        <v>84</v>
      </c>
      <c r="AU129" s="216" t="s">
        <v>85</v>
      </c>
      <c r="AY129" s="215" t="s">
        <v>148</v>
      </c>
      <c r="BK129" s="217">
        <f>BK130+BK200+BK215+BK219+BK223+BK230+BK234</f>
        <v>0</v>
      </c>
    </row>
    <row r="130" s="12" customFormat="1" ht="22.8" customHeight="1">
      <c r="A130" s="12"/>
      <c r="B130" s="204"/>
      <c r="C130" s="205"/>
      <c r="D130" s="206" t="s">
        <v>84</v>
      </c>
      <c r="E130" s="218" t="s">
        <v>93</v>
      </c>
      <c r="F130" s="218" t="s">
        <v>199</v>
      </c>
      <c r="G130" s="205"/>
      <c r="H130" s="205"/>
      <c r="I130" s="208"/>
      <c r="J130" s="219">
        <f>BK130</f>
        <v>0</v>
      </c>
      <c r="K130" s="205"/>
      <c r="L130" s="210"/>
      <c r="M130" s="211"/>
      <c r="N130" s="212"/>
      <c r="O130" s="212"/>
      <c r="P130" s="213">
        <f>SUM(P131:P199)</f>
        <v>0</v>
      </c>
      <c r="Q130" s="212"/>
      <c r="R130" s="213">
        <f>SUM(R131:R199)</f>
        <v>0.031530000000000002</v>
      </c>
      <c r="S130" s="212"/>
      <c r="T130" s="214">
        <f>SUM(T131:T199)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15" t="s">
        <v>93</v>
      </c>
      <c r="AT130" s="216" t="s">
        <v>84</v>
      </c>
      <c r="AU130" s="216" t="s">
        <v>93</v>
      </c>
      <c r="AY130" s="215" t="s">
        <v>148</v>
      </c>
      <c r="BK130" s="217">
        <f>SUM(BK131:BK199)</f>
        <v>0</v>
      </c>
    </row>
    <row r="131" s="2" customFormat="1" ht="24.15" customHeight="1">
      <c r="A131" s="37"/>
      <c r="B131" s="38"/>
      <c r="C131" s="220" t="s">
        <v>93</v>
      </c>
      <c r="D131" s="220" t="s">
        <v>152</v>
      </c>
      <c r="E131" s="221" t="s">
        <v>200</v>
      </c>
      <c r="F131" s="222" t="s">
        <v>201</v>
      </c>
      <c r="G131" s="223" t="s">
        <v>202</v>
      </c>
      <c r="H131" s="224">
        <v>4</v>
      </c>
      <c r="I131" s="225"/>
      <c r="J131" s="226">
        <f>ROUND(I131*H131,2)</f>
        <v>0</v>
      </c>
      <c r="K131" s="227"/>
      <c r="L131" s="43"/>
      <c r="M131" s="228" t="s">
        <v>1</v>
      </c>
      <c r="N131" s="229" t="s">
        <v>50</v>
      </c>
      <c r="O131" s="90"/>
      <c r="P131" s="230">
        <f>O131*H131</f>
        <v>0</v>
      </c>
      <c r="Q131" s="230">
        <v>4.0000000000000003E-05</v>
      </c>
      <c r="R131" s="230">
        <f>Q131*H131</f>
        <v>0.00016000000000000001</v>
      </c>
      <c r="S131" s="230">
        <v>0</v>
      </c>
      <c r="T131" s="23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2" t="s">
        <v>166</v>
      </c>
      <c r="AT131" s="232" t="s">
        <v>152</v>
      </c>
      <c r="AU131" s="232" t="s">
        <v>95</v>
      </c>
      <c r="AY131" s="15" t="s">
        <v>148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5" t="s">
        <v>93</v>
      </c>
      <c r="BK131" s="233">
        <f>ROUND(I131*H131,2)</f>
        <v>0</v>
      </c>
      <c r="BL131" s="15" t="s">
        <v>166</v>
      </c>
      <c r="BM131" s="232" t="s">
        <v>203</v>
      </c>
    </row>
    <row r="132" s="2" customFormat="1">
      <c r="A132" s="37"/>
      <c r="B132" s="38"/>
      <c r="C132" s="39"/>
      <c r="D132" s="234" t="s">
        <v>158</v>
      </c>
      <c r="E132" s="39"/>
      <c r="F132" s="235" t="s">
        <v>204</v>
      </c>
      <c r="G132" s="39"/>
      <c r="H132" s="39"/>
      <c r="I132" s="236"/>
      <c r="J132" s="39"/>
      <c r="K132" s="39"/>
      <c r="L132" s="43"/>
      <c r="M132" s="237"/>
      <c r="N132" s="238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5" t="s">
        <v>158</v>
      </c>
      <c r="AU132" s="15" t="s">
        <v>95</v>
      </c>
    </row>
    <row r="133" s="13" customFormat="1">
      <c r="A133" s="13"/>
      <c r="B133" s="243"/>
      <c r="C133" s="244"/>
      <c r="D133" s="234" t="s">
        <v>205</v>
      </c>
      <c r="E133" s="245" t="s">
        <v>1</v>
      </c>
      <c r="F133" s="246" t="s">
        <v>206</v>
      </c>
      <c r="G133" s="244"/>
      <c r="H133" s="247">
        <v>4</v>
      </c>
      <c r="I133" s="248"/>
      <c r="J133" s="244"/>
      <c r="K133" s="244"/>
      <c r="L133" s="249"/>
      <c r="M133" s="250"/>
      <c r="N133" s="251"/>
      <c r="O133" s="251"/>
      <c r="P133" s="251"/>
      <c r="Q133" s="251"/>
      <c r="R133" s="251"/>
      <c r="S133" s="251"/>
      <c r="T133" s="252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3" t="s">
        <v>205</v>
      </c>
      <c r="AU133" s="253" t="s">
        <v>95</v>
      </c>
      <c r="AV133" s="13" t="s">
        <v>95</v>
      </c>
      <c r="AW133" s="13" t="s">
        <v>40</v>
      </c>
      <c r="AX133" s="13" t="s">
        <v>93</v>
      </c>
      <c r="AY133" s="253" t="s">
        <v>148</v>
      </c>
    </row>
    <row r="134" s="2" customFormat="1" ht="24.15" customHeight="1">
      <c r="A134" s="37"/>
      <c r="B134" s="38"/>
      <c r="C134" s="220" t="s">
        <v>95</v>
      </c>
      <c r="D134" s="220" t="s">
        <v>152</v>
      </c>
      <c r="E134" s="221" t="s">
        <v>207</v>
      </c>
      <c r="F134" s="222" t="s">
        <v>208</v>
      </c>
      <c r="G134" s="223" t="s">
        <v>209</v>
      </c>
      <c r="H134" s="224">
        <v>2</v>
      </c>
      <c r="I134" s="225"/>
      <c r="J134" s="226">
        <f>ROUND(I134*H134,2)</f>
        <v>0</v>
      </c>
      <c r="K134" s="227"/>
      <c r="L134" s="43"/>
      <c r="M134" s="228" t="s">
        <v>1</v>
      </c>
      <c r="N134" s="229" t="s">
        <v>50</v>
      </c>
      <c r="O134" s="90"/>
      <c r="P134" s="230">
        <f>O134*H134</f>
        <v>0</v>
      </c>
      <c r="Q134" s="230">
        <v>0</v>
      </c>
      <c r="R134" s="230">
        <f>Q134*H134</f>
        <v>0</v>
      </c>
      <c r="S134" s="230">
        <v>0</v>
      </c>
      <c r="T134" s="231">
        <f>S134*H134</f>
        <v>0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2" t="s">
        <v>166</v>
      </c>
      <c r="AT134" s="232" t="s">
        <v>152</v>
      </c>
      <c r="AU134" s="232" t="s">
        <v>95</v>
      </c>
      <c r="AY134" s="15" t="s">
        <v>148</v>
      </c>
      <c r="BE134" s="233">
        <f>IF(N134="základní",J134,0)</f>
        <v>0</v>
      </c>
      <c r="BF134" s="233">
        <f>IF(N134="snížená",J134,0)</f>
        <v>0</v>
      </c>
      <c r="BG134" s="233">
        <f>IF(N134="zákl. přenesená",J134,0)</f>
        <v>0</v>
      </c>
      <c r="BH134" s="233">
        <f>IF(N134="sníž. přenesená",J134,0)</f>
        <v>0</v>
      </c>
      <c r="BI134" s="233">
        <f>IF(N134="nulová",J134,0)</f>
        <v>0</v>
      </c>
      <c r="BJ134" s="15" t="s">
        <v>93</v>
      </c>
      <c r="BK134" s="233">
        <f>ROUND(I134*H134,2)</f>
        <v>0</v>
      </c>
      <c r="BL134" s="15" t="s">
        <v>166</v>
      </c>
      <c r="BM134" s="232" t="s">
        <v>210</v>
      </c>
    </row>
    <row r="135" s="2" customFormat="1">
      <c r="A135" s="37"/>
      <c r="B135" s="38"/>
      <c r="C135" s="39"/>
      <c r="D135" s="234" t="s">
        <v>158</v>
      </c>
      <c r="E135" s="39"/>
      <c r="F135" s="235" t="s">
        <v>211</v>
      </c>
      <c r="G135" s="39"/>
      <c r="H135" s="39"/>
      <c r="I135" s="236"/>
      <c r="J135" s="39"/>
      <c r="K135" s="39"/>
      <c r="L135" s="43"/>
      <c r="M135" s="237"/>
      <c r="N135" s="238"/>
      <c r="O135" s="90"/>
      <c r="P135" s="90"/>
      <c r="Q135" s="90"/>
      <c r="R135" s="90"/>
      <c r="S135" s="90"/>
      <c r="T135" s="91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T135" s="15" t="s">
        <v>158</v>
      </c>
      <c r="AU135" s="15" t="s">
        <v>95</v>
      </c>
    </row>
    <row r="136" s="13" customFormat="1">
      <c r="A136" s="13"/>
      <c r="B136" s="243"/>
      <c r="C136" s="244"/>
      <c r="D136" s="234" t="s">
        <v>205</v>
      </c>
      <c r="E136" s="245" t="s">
        <v>1</v>
      </c>
      <c r="F136" s="246" t="s">
        <v>95</v>
      </c>
      <c r="G136" s="244"/>
      <c r="H136" s="247">
        <v>2</v>
      </c>
      <c r="I136" s="248"/>
      <c r="J136" s="244"/>
      <c r="K136" s="244"/>
      <c r="L136" s="249"/>
      <c r="M136" s="250"/>
      <c r="N136" s="251"/>
      <c r="O136" s="251"/>
      <c r="P136" s="251"/>
      <c r="Q136" s="251"/>
      <c r="R136" s="251"/>
      <c r="S136" s="251"/>
      <c r="T136" s="252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3" t="s">
        <v>205</v>
      </c>
      <c r="AU136" s="253" t="s">
        <v>95</v>
      </c>
      <c r="AV136" s="13" t="s">
        <v>95</v>
      </c>
      <c r="AW136" s="13" t="s">
        <v>40</v>
      </c>
      <c r="AX136" s="13" t="s">
        <v>93</v>
      </c>
      <c r="AY136" s="253" t="s">
        <v>148</v>
      </c>
    </row>
    <row r="137" s="2" customFormat="1" ht="24.15" customHeight="1">
      <c r="A137" s="37"/>
      <c r="B137" s="38"/>
      <c r="C137" s="220" t="s">
        <v>162</v>
      </c>
      <c r="D137" s="220" t="s">
        <v>152</v>
      </c>
      <c r="E137" s="221" t="s">
        <v>212</v>
      </c>
      <c r="F137" s="222" t="s">
        <v>213</v>
      </c>
      <c r="G137" s="223" t="s">
        <v>214</v>
      </c>
      <c r="H137" s="224">
        <v>8</v>
      </c>
      <c r="I137" s="225"/>
      <c r="J137" s="226">
        <f>ROUND(I137*H137,2)</f>
        <v>0</v>
      </c>
      <c r="K137" s="227"/>
      <c r="L137" s="43"/>
      <c r="M137" s="228" t="s">
        <v>1</v>
      </c>
      <c r="N137" s="229" t="s">
        <v>50</v>
      </c>
      <c r="O137" s="90"/>
      <c r="P137" s="230">
        <f>O137*H137</f>
        <v>0</v>
      </c>
      <c r="Q137" s="230">
        <v>0.00013999999999999999</v>
      </c>
      <c r="R137" s="230">
        <f>Q137*H137</f>
        <v>0.0011199999999999999</v>
      </c>
      <c r="S137" s="230">
        <v>0</v>
      </c>
      <c r="T137" s="23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2" t="s">
        <v>166</v>
      </c>
      <c r="AT137" s="232" t="s">
        <v>152</v>
      </c>
      <c r="AU137" s="232" t="s">
        <v>95</v>
      </c>
      <c r="AY137" s="15" t="s">
        <v>148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5" t="s">
        <v>93</v>
      </c>
      <c r="BK137" s="233">
        <f>ROUND(I137*H137,2)</f>
        <v>0</v>
      </c>
      <c r="BL137" s="15" t="s">
        <v>166</v>
      </c>
      <c r="BM137" s="232" t="s">
        <v>215</v>
      </c>
    </row>
    <row r="138" s="2" customFormat="1">
      <c r="A138" s="37"/>
      <c r="B138" s="38"/>
      <c r="C138" s="39"/>
      <c r="D138" s="234" t="s">
        <v>158</v>
      </c>
      <c r="E138" s="39"/>
      <c r="F138" s="235" t="s">
        <v>216</v>
      </c>
      <c r="G138" s="39"/>
      <c r="H138" s="39"/>
      <c r="I138" s="236"/>
      <c r="J138" s="39"/>
      <c r="K138" s="39"/>
      <c r="L138" s="43"/>
      <c r="M138" s="237"/>
      <c r="N138" s="238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5" t="s">
        <v>158</v>
      </c>
      <c r="AU138" s="15" t="s">
        <v>95</v>
      </c>
    </row>
    <row r="139" s="13" customFormat="1">
      <c r="A139" s="13"/>
      <c r="B139" s="243"/>
      <c r="C139" s="244"/>
      <c r="D139" s="234" t="s">
        <v>205</v>
      </c>
      <c r="E139" s="245" t="s">
        <v>1</v>
      </c>
      <c r="F139" s="246" t="s">
        <v>217</v>
      </c>
      <c r="G139" s="244"/>
      <c r="H139" s="247">
        <v>8</v>
      </c>
      <c r="I139" s="248"/>
      <c r="J139" s="244"/>
      <c r="K139" s="244"/>
      <c r="L139" s="249"/>
      <c r="M139" s="250"/>
      <c r="N139" s="251"/>
      <c r="O139" s="251"/>
      <c r="P139" s="251"/>
      <c r="Q139" s="251"/>
      <c r="R139" s="251"/>
      <c r="S139" s="251"/>
      <c r="T139" s="252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3" t="s">
        <v>205</v>
      </c>
      <c r="AU139" s="253" t="s">
        <v>95</v>
      </c>
      <c r="AV139" s="13" t="s">
        <v>95</v>
      </c>
      <c r="AW139" s="13" t="s">
        <v>40</v>
      </c>
      <c r="AX139" s="13" t="s">
        <v>93</v>
      </c>
      <c r="AY139" s="253" t="s">
        <v>148</v>
      </c>
    </row>
    <row r="140" s="2" customFormat="1" ht="24.15" customHeight="1">
      <c r="A140" s="37"/>
      <c r="B140" s="38"/>
      <c r="C140" s="220" t="s">
        <v>166</v>
      </c>
      <c r="D140" s="220" t="s">
        <v>152</v>
      </c>
      <c r="E140" s="221" t="s">
        <v>218</v>
      </c>
      <c r="F140" s="222" t="s">
        <v>219</v>
      </c>
      <c r="G140" s="223" t="s">
        <v>214</v>
      </c>
      <c r="H140" s="224">
        <v>8</v>
      </c>
      <c r="I140" s="225"/>
      <c r="J140" s="226">
        <f>ROUND(I140*H140,2)</f>
        <v>0</v>
      </c>
      <c r="K140" s="227"/>
      <c r="L140" s="43"/>
      <c r="M140" s="228" t="s">
        <v>1</v>
      </c>
      <c r="N140" s="229" t="s">
        <v>50</v>
      </c>
      <c r="O140" s="90"/>
      <c r="P140" s="230">
        <f>O140*H140</f>
        <v>0</v>
      </c>
      <c r="Q140" s="230">
        <v>0</v>
      </c>
      <c r="R140" s="230">
        <f>Q140*H140</f>
        <v>0</v>
      </c>
      <c r="S140" s="230">
        <v>0</v>
      </c>
      <c r="T140" s="231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2" t="s">
        <v>166</v>
      </c>
      <c r="AT140" s="232" t="s">
        <v>152</v>
      </c>
      <c r="AU140" s="232" t="s">
        <v>95</v>
      </c>
      <c r="AY140" s="15" t="s">
        <v>148</v>
      </c>
      <c r="BE140" s="233">
        <f>IF(N140="základní",J140,0)</f>
        <v>0</v>
      </c>
      <c r="BF140" s="233">
        <f>IF(N140="snížená",J140,0)</f>
        <v>0</v>
      </c>
      <c r="BG140" s="233">
        <f>IF(N140="zákl. přenesená",J140,0)</f>
        <v>0</v>
      </c>
      <c r="BH140" s="233">
        <f>IF(N140="sníž. přenesená",J140,0)</f>
        <v>0</v>
      </c>
      <c r="BI140" s="233">
        <f>IF(N140="nulová",J140,0)</f>
        <v>0</v>
      </c>
      <c r="BJ140" s="15" t="s">
        <v>93</v>
      </c>
      <c r="BK140" s="233">
        <f>ROUND(I140*H140,2)</f>
        <v>0</v>
      </c>
      <c r="BL140" s="15" t="s">
        <v>166</v>
      </c>
      <c r="BM140" s="232" t="s">
        <v>220</v>
      </c>
    </row>
    <row r="141" s="2" customFormat="1">
      <c r="A141" s="37"/>
      <c r="B141" s="38"/>
      <c r="C141" s="39"/>
      <c r="D141" s="234" t="s">
        <v>158</v>
      </c>
      <c r="E141" s="39"/>
      <c r="F141" s="235" t="s">
        <v>221</v>
      </c>
      <c r="G141" s="39"/>
      <c r="H141" s="39"/>
      <c r="I141" s="236"/>
      <c r="J141" s="39"/>
      <c r="K141" s="39"/>
      <c r="L141" s="43"/>
      <c r="M141" s="237"/>
      <c r="N141" s="238"/>
      <c r="O141" s="90"/>
      <c r="P141" s="90"/>
      <c r="Q141" s="90"/>
      <c r="R141" s="90"/>
      <c r="S141" s="90"/>
      <c r="T141" s="91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T141" s="15" t="s">
        <v>158</v>
      </c>
      <c r="AU141" s="15" t="s">
        <v>95</v>
      </c>
    </row>
    <row r="142" s="13" customFormat="1">
      <c r="A142" s="13"/>
      <c r="B142" s="243"/>
      <c r="C142" s="244"/>
      <c r="D142" s="234" t="s">
        <v>205</v>
      </c>
      <c r="E142" s="245" t="s">
        <v>1</v>
      </c>
      <c r="F142" s="246" t="s">
        <v>217</v>
      </c>
      <c r="G142" s="244"/>
      <c r="H142" s="247">
        <v>8</v>
      </c>
      <c r="I142" s="248"/>
      <c r="J142" s="244"/>
      <c r="K142" s="244"/>
      <c r="L142" s="249"/>
      <c r="M142" s="250"/>
      <c r="N142" s="251"/>
      <c r="O142" s="251"/>
      <c r="P142" s="251"/>
      <c r="Q142" s="251"/>
      <c r="R142" s="251"/>
      <c r="S142" s="251"/>
      <c r="T142" s="252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253" t="s">
        <v>205</v>
      </c>
      <c r="AU142" s="253" t="s">
        <v>95</v>
      </c>
      <c r="AV142" s="13" t="s">
        <v>95</v>
      </c>
      <c r="AW142" s="13" t="s">
        <v>40</v>
      </c>
      <c r="AX142" s="13" t="s">
        <v>93</v>
      </c>
      <c r="AY142" s="253" t="s">
        <v>148</v>
      </c>
    </row>
    <row r="143" s="2" customFormat="1" ht="24.15" customHeight="1">
      <c r="A143" s="37"/>
      <c r="B143" s="38"/>
      <c r="C143" s="220" t="s">
        <v>151</v>
      </c>
      <c r="D143" s="220" t="s">
        <v>152</v>
      </c>
      <c r="E143" s="221" t="s">
        <v>222</v>
      </c>
      <c r="F143" s="222" t="s">
        <v>223</v>
      </c>
      <c r="G143" s="223" t="s">
        <v>224</v>
      </c>
      <c r="H143" s="224">
        <v>12.25</v>
      </c>
      <c r="I143" s="225"/>
      <c r="J143" s="226">
        <f>ROUND(I143*H143,2)</f>
        <v>0</v>
      </c>
      <c r="K143" s="227"/>
      <c r="L143" s="43"/>
      <c r="M143" s="228" t="s">
        <v>1</v>
      </c>
      <c r="N143" s="229" t="s">
        <v>50</v>
      </c>
      <c r="O143" s="90"/>
      <c r="P143" s="230">
        <f>O143*H143</f>
        <v>0</v>
      </c>
      <c r="Q143" s="230">
        <v>0</v>
      </c>
      <c r="R143" s="230">
        <f>Q143*H143</f>
        <v>0</v>
      </c>
      <c r="S143" s="230">
        <v>0</v>
      </c>
      <c r="T143" s="23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2" t="s">
        <v>166</v>
      </c>
      <c r="AT143" s="232" t="s">
        <v>152</v>
      </c>
      <c r="AU143" s="232" t="s">
        <v>95</v>
      </c>
      <c r="AY143" s="15" t="s">
        <v>148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5" t="s">
        <v>93</v>
      </c>
      <c r="BK143" s="233">
        <f>ROUND(I143*H143,2)</f>
        <v>0</v>
      </c>
      <c r="BL143" s="15" t="s">
        <v>166</v>
      </c>
      <c r="BM143" s="232" t="s">
        <v>225</v>
      </c>
    </row>
    <row r="144" s="2" customFormat="1">
      <c r="A144" s="37"/>
      <c r="B144" s="38"/>
      <c r="C144" s="39"/>
      <c r="D144" s="234" t="s">
        <v>158</v>
      </c>
      <c r="E144" s="39"/>
      <c r="F144" s="235" t="s">
        <v>226</v>
      </c>
      <c r="G144" s="39"/>
      <c r="H144" s="39"/>
      <c r="I144" s="236"/>
      <c r="J144" s="39"/>
      <c r="K144" s="39"/>
      <c r="L144" s="43"/>
      <c r="M144" s="237"/>
      <c r="N144" s="238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5" t="s">
        <v>158</v>
      </c>
      <c r="AU144" s="15" t="s">
        <v>95</v>
      </c>
    </row>
    <row r="145" s="13" customFormat="1">
      <c r="A145" s="13"/>
      <c r="B145" s="243"/>
      <c r="C145" s="244"/>
      <c r="D145" s="234" t="s">
        <v>205</v>
      </c>
      <c r="E145" s="245" t="s">
        <v>1</v>
      </c>
      <c r="F145" s="246" t="s">
        <v>227</v>
      </c>
      <c r="G145" s="244"/>
      <c r="H145" s="247">
        <v>12.25</v>
      </c>
      <c r="I145" s="248"/>
      <c r="J145" s="244"/>
      <c r="K145" s="244"/>
      <c r="L145" s="249"/>
      <c r="M145" s="250"/>
      <c r="N145" s="251"/>
      <c r="O145" s="251"/>
      <c r="P145" s="251"/>
      <c r="Q145" s="251"/>
      <c r="R145" s="251"/>
      <c r="S145" s="251"/>
      <c r="T145" s="252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3" t="s">
        <v>205</v>
      </c>
      <c r="AU145" s="253" t="s">
        <v>95</v>
      </c>
      <c r="AV145" s="13" t="s">
        <v>95</v>
      </c>
      <c r="AW145" s="13" t="s">
        <v>40</v>
      </c>
      <c r="AX145" s="13" t="s">
        <v>93</v>
      </c>
      <c r="AY145" s="253" t="s">
        <v>148</v>
      </c>
    </row>
    <row r="146" s="2" customFormat="1" ht="24.15" customHeight="1">
      <c r="A146" s="37"/>
      <c r="B146" s="38"/>
      <c r="C146" s="220" t="s">
        <v>174</v>
      </c>
      <c r="D146" s="220" t="s">
        <v>152</v>
      </c>
      <c r="E146" s="221" t="s">
        <v>228</v>
      </c>
      <c r="F146" s="222" t="s">
        <v>229</v>
      </c>
      <c r="G146" s="223" t="s">
        <v>230</v>
      </c>
      <c r="H146" s="224">
        <v>3.9380000000000002</v>
      </c>
      <c r="I146" s="225"/>
      <c r="J146" s="226">
        <f>ROUND(I146*H146,2)</f>
        <v>0</v>
      </c>
      <c r="K146" s="227"/>
      <c r="L146" s="43"/>
      <c r="M146" s="228" t="s">
        <v>1</v>
      </c>
      <c r="N146" s="229" t="s">
        <v>50</v>
      </c>
      <c r="O146" s="90"/>
      <c r="P146" s="230">
        <f>O146*H146</f>
        <v>0</v>
      </c>
      <c r="Q146" s="230">
        <v>0</v>
      </c>
      <c r="R146" s="230">
        <f>Q146*H146</f>
        <v>0</v>
      </c>
      <c r="S146" s="230">
        <v>0</v>
      </c>
      <c r="T146" s="23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2" t="s">
        <v>166</v>
      </c>
      <c r="AT146" s="232" t="s">
        <v>152</v>
      </c>
      <c r="AU146" s="232" t="s">
        <v>95</v>
      </c>
      <c r="AY146" s="15" t="s">
        <v>148</v>
      </c>
      <c r="BE146" s="233">
        <f>IF(N146="základní",J146,0)</f>
        <v>0</v>
      </c>
      <c r="BF146" s="233">
        <f>IF(N146="snížená",J146,0)</f>
        <v>0</v>
      </c>
      <c r="BG146" s="233">
        <f>IF(N146="zákl. přenesená",J146,0)</f>
        <v>0</v>
      </c>
      <c r="BH146" s="233">
        <f>IF(N146="sníž. přenesená",J146,0)</f>
        <v>0</v>
      </c>
      <c r="BI146" s="233">
        <f>IF(N146="nulová",J146,0)</f>
        <v>0</v>
      </c>
      <c r="BJ146" s="15" t="s">
        <v>93</v>
      </c>
      <c r="BK146" s="233">
        <f>ROUND(I146*H146,2)</f>
        <v>0</v>
      </c>
      <c r="BL146" s="15" t="s">
        <v>166</v>
      </c>
      <c r="BM146" s="232" t="s">
        <v>231</v>
      </c>
    </row>
    <row r="147" s="2" customFormat="1">
      <c r="A147" s="37"/>
      <c r="B147" s="38"/>
      <c r="C147" s="39"/>
      <c r="D147" s="234" t="s">
        <v>158</v>
      </c>
      <c r="E147" s="39"/>
      <c r="F147" s="235" t="s">
        <v>232</v>
      </c>
      <c r="G147" s="39"/>
      <c r="H147" s="39"/>
      <c r="I147" s="236"/>
      <c r="J147" s="39"/>
      <c r="K147" s="39"/>
      <c r="L147" s="43"/>
      <c r="M147" s="237"/>
      <c r="N147" s="238"/>
      <c r="O147" s="90"/>
      <c r="P147" s="90"/>
      <c r="Q147" s="90"/>
      <c r="R147" s="90"/>
      <c r="S147" s="90"/>
      <c r="T147" s="91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15" t="s">
        <v>158</v>
      </c>
      <c r="AU147" s="15" t="s">
        <v>95</v>
      </c>
    </row>
    <row r="148" s="13" customFormat="1">
      <c r="A148" s="13"/>
      <c r="B148" s="243"/>
      <c r="C148" s="244"/>
      <c r="D148" s="234" t="s">
        <v>205</v>
      </c>
      <c r="E148" s="245" t="s">
        <v>1</v>
      </c>
      <c r="F148" s="246" t="s">
        <v>233</v>
      </c>
      <c r="G148" s="244"/>
      <c r="H148" s="247">
        <v>3.9380000000000002</v>
      </c>
      <c r="I148" s="248"/>
      <c r="J148" s="244"/>
      <c r="K148" s="244"/>
      <c r="L148" s="249"/>
      <c r="M148" s="250"/>
      <c r="N148" s="251"/>
      <c r="O148" s="251"/>
      <c r="P148" s="251"/>
      <c r="Q148" s="251"/>
      <c r="R148" s="251"/>
      <c r="S148" s="251"/>
      <c r="T148" s="252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3" t="s">
        <v>205</v>
      </c>
      <c r="AU148" s="253" t="s">
        <v>95</v>
      </c>
      <c r="AV148" s="13" t="s">
        <v>95</v>
      </c>
      <c r="AW148" s="13" t="s">
        <v>40</v>
      </c>
      <c r="AX148" s="13" t="s">
        <v>93</v>
      </c>
      <c r="AY148" s="253" t="s">
        <v>148</v>
      </c>
    </row>
    <row r="149" s="2" customFormat="1" ht="24.15" customHeight="1">
      <c r="A149" s="37"/>
      <c r="B149" s="38"/>
      <c r="C149" s="220" t="s">
        <v>178</v>
      </c>
      <c r="D149" s="220" t="s">
        <v>152</v>
      </c>
      <c r="E149" s="221" t="s">
        <v>234</v>
      </c>
      <c r="F149" s="222" t="s">
        <v>235</v>
      </c>
      <c r="G149" s="223" t="s">
        <v>230</v>
      </c>
      <c r="H149" s="224">
        <v>5.25</v>
      </c>
      <c r="I149" s="225"/>
      <c r="J149" s="226">
        <f>ROUND(I149*H149,2)</f>
        <v>0</v>
      </c>
      <c r="K149" s="227"/>
      <c r="L149" s="43"/>
      <c r="M149" s="228" t="s">
        <v>1</v>
      </c>
      <c r="N149" s="229" t="s">
        <v>50</v>
      </c>
      <c r="O149" s="90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2" t="s">
        <v>166</v>
      </c>
      <c r="AT149" s="232" t="s">
        <v>152</v>
      </c>
      <c r="AU149" s="232" t="s">
        <v>95</v>
      </c>
      <c r="AY149" s="15" t="s">
        <v>148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5" t="s">
        <v>93</v>
      </c>
      <c r="BK149" s="233">
        <f>ROUND(I149*H149,2)</f>
        <v>0</v>
      </c>
      <c r="BL149" s="15" t="s">
        <v>166</v>
      </c>
      <c r="BM149" s="232" t="s">
        <v>236</v>
      </c>
    </row>
    <row r="150" s="2" customFormat="1">
      <c r="A150" s="37"/>
      <c r="B150" s="38"/>
      <c r="C150" s="39"/>
      <c r="D150" s="234" t="s">
        <v>158</v>
      </c>
      <c r="E150" s="39"/>
      <c r="F150" s="235" t="s">
        <v>237</v>
      </c>
      <c r="G150" s="39"/>
      <c r="H150" s="39"/>
      <c r="I150" s="236"/>
      <c r="J150" s="39"/>
      <c r="K150" s="39"/>
      <c r="L150" s="43"/>
      <c r="M150" s="237"/>
      <c r="N150" s="238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5" t="s">
        <v>158</v>
      </c>
      <c r="AU150" s="15" t="s">
        <v>95</v>
      </c>
    </row>
    <row r="151" s="13" customFormat="1">
      <c r="A151" s="13"/>
      <c r="B151" s="243"/>
      <c r="C151" s="244"/>
      <c r="D151" s="234" t="s">
        <v>205</v>
      </c>
      <c r="E151" s="245" t="s">
        <v>1</v>
      </c>
      <c r="F151" s="246" t="s">
        <v>238</v>
      </c>
      <c r="G151" s="244"/>
      <c r="H151" s="247">
        <v>5.25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205</v>
      </c>
      <c r="AU151" s="253" t="s">
        <v>95</v>
      </c>
      <c r="AV151" s="13" t="s">
        <v>95</v>
      </c>
      <c r="AW151" s="13" t="s">
        <v>40</v>
      </c>
      <c r="AX151" s="13" t="s">
        <v>93</v>
      </c>
      <c r="AY151" s="253" t="s">
        <v>148</v>
      </c>
    </row>
    <row r="152" s="2" customFormat="1" ht="24.15" customHeight="1">
      <c r="A152" s="37"/>
      <c r="B152" s="38"/>
      <c r="C152" s="220" t="s">
        <v>182</v>
      </c>
      <c r="D152" s="220" t="s">
        <v>152</v>
      </c>
      <c r="E152" s="221" t="s">
        <v>239</v>
      </c>
      <c r="F152" s="222" t="s">
        <v>240</v>
      </c>
      <c r="G152" s="223" t="s">
        <v>230</v>
      </c>
      <c r="H152" s="224">
        <v>3.9380000000000002</v>
      </c>
      <c r="I152" s="225"/>
      <c r="J152" s="226">
        <f>ROUND(I152*H152,2)</f>
        <v>0</v>
      </c>
      <c r="K152" s="227"/>
      <c r="L152" s="43"/>
      <c r="M152" s="228" t="s">
        <v>1</v>
      </c>
      <c r="N152" s="229" t="s">
        <v>50</v>
      </c>
      <c r="O152" s="90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2" t="s">
        <v>166</v>
      </c>
      <c r="AT152" s="232" t="s">
        <v>152</v>
      </c>
      <c r="AU152" s="232" t="s">
        <v>95</v>
      </c>
      <c r="AY152" s="15" t="s">
        <v>148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5" t="s">
        <v>93</v>
      </c>
      <c r="BK152" s="233">
        <f>ROUND(I152*H152,2)</f>
        <v>0</v>
      </c>
      <c r="BL152" s="15" t="s">
        <v>166</v>
      </c>
      <c r="BM152" s="232" t="s">
        <v>241</v>
      </c>
    </row>
    <row r="153" s="2" customFormat="1">
      <c r="A153" s="37"/>
      <c r="B153" s="38"/>
      <c r="C153" s="39"/>
      <c r="D153" s="234" t="s">
        <v>158</v>
      </c>
      <c r="E153" s="39"/>
      <c r="F153" s="235" t="s">
        <v>242</v>
      </c>
      <c r="G153" s="39"/>
      <c r="H153" s="39"/>
      <c r="I153" s="236"/>
      <c r="J153" s="39"/>
      <c r="K153" s="39"/>
      <c r="L153" s="43"/>
      <c r="M153" s="237"/>
      <c r="N153" s="238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5" t="s">
        <v>158</v>
      </c>
      <c r="AU153" s="15" t="s">
        <v>95</v>
      </c>
    </row>
    <row r="154" s="13" customFormat="1">
      <c r="A154" s="13"/>
      <c r="B154" s="243"/>
      <c r="C154" s="244"/>
      <c r="D154" s="234" t="s">
        <v>205</v>
      </c>
      <c r="E154" s="245" t="s">
        <v>1</v>
      </c>
      <c r="F154" s="246" t="s">
        <v>233</v>
      </c>
      <c r="G154" s="244"/>
      <c r="H154" s="247">
        <v>3.9380000000000002</v>
      </c>
      <c r="I154" s="248"/>
      <c r="J154" s="244"/>
      <c r="K154" s="244"/>
      <c r="L154" s="249"/>
      <c r="M154" s="250"/>
      <c r="N154" s="251"/>
      <c r="O154" s="251"/>
      <c r="P154" s="251"/>
      <c r="Q154" s="251"/>
      <c r="R154" s="251"/>
      <c r="S154" s="251"/>
      <c r="T154" s="252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3" t="s">
        <v>205</v>
      </c>
      <c r="AU154" s="253" t="s">
        <v>95</v>
      </c>
      <c r="AV154" s="13" t="s">
        <v>95</v>
      </c>
      <c r="AW154" s="13" t="s">
        <v>40</v>
      </c>
      <c r="AX154" s="13" t="s">
        <v>93</v>
      </c>
      <c r="AY154" s="253" t="s">
        <v>148</v>
      </c>
    </row>
    <row r="155" s="2" customFormat="1" ht="14.4" customHeight="1">
      <c r="A155" s="37"/>
      <c r="B155" s="38"/>
      <c r="C155" s="220" t="s">
        <v>243</v>
      </c>
      <c r="D155" s="220" t="s">
        <v>152</v>
      </c>
      <c r="E155" s="221" t="s">
        <v>244</v>
      </c>
      <c r="F155" s="222" t="s">
        <v>245</v>
      </c>
      <c r="G155" s="223" t="s">
        <v>224</v>
      </c>
      <c r="H155" s="224">
        <v>20</v>
      </c>
      <c r="I155" s="225"/>
      <c r="J155" s="226">
        <f>ROUND(I155*H155,2)</f>
        <v>0</v>
      </c>
      <c r="K155" s="227"/>
      <c r="L155" s="43"/>
      <c r="M155" s="228" t="s">
        <v>1</v>
      </c>
      <c r="N155" s="229" t="s">
        <v>50</v>
      </c>
      <c r="O155" s="90"/>
      <c r="P155" s="230">
        <f>O155*H155</f>
        <v>0</v>
      </c>
      <c r="Q155" s="230">
        <v>0.00084000000000000003</v>
      </c>
      <c r="R155" s="230">
        <f>Q155*H155</f>
        <v>0.016800000000000002</v>
      </c>
      <c r="S155" s="230">
        <v>0</v>
      </c>
      <c r="T155" s="231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2" t="s">
        <v>166</v>
      </c>
      <c r="AT155" s="232" t="s">
        <v>152</v>
      </c>
      <c r="AU155" s="232" t="s">
        <v>95</v>
      </c>
      <c r="AY155" s="15" t="s">
        <v>148</v>
      </c>
      <c r="BE155" s="233">
        <f>IF(N155="základní",J155,0)</f>
        <v>0</v>
      </c>
      <c r="BF155" s="233">
        <f>IF(N155="snížená",J155,0)</f>
        <v>0</v>
      </c>
      <c r="BG155" s="233">
        <f>IF(N155="zákl. přenesená",J155,0)</f>
        <v>0</v>
      </c>
      <c r="BH155" s="233">
        <f>IF(N155="sníž. přenesená",J155,0)</f>
        <v>0</v>
      </c>
      <c r="BI155" s="233">
        <f>IF(N155="nulová",J155,0)</f>
        <v>0</v>
      </c>
      <c r="BJ155" s="15" t="s">
        <v>93</v>
      </c>
      <c r="BK155" s="233">
        <f>ROUND(I155*H155,2)</f>
        <v>0</v>
      </c>
      <c r="BL155" s="15" t="s">
        <v>166</v>
      </c>
      <c r="BM155" s="232" t="s">
        <v>246</v>
      </c>
    </row>
    <row r="156" s="2" customFormat="1">
      <c r="A156" s="37"/>
      <c r="B156" s="38"/>
      <c r="C156" s="39"/>
      <c r="D156" s="234" t="s">
        <v>158</v>
      </c>
      <c r="E156" s="39"/>
      <c r="F156" s="235" t="s">
        <v>245</v>
      </c>
      <c r="G156" s="39"/>
      <c r="H156" s="39"/>
      <c r="I156" s="236"/>
      <c r="J156" s="39"/>
      <c r="K156" s="39"/>
      <c r="L156" s="43"/>
      <c r="M156" s="237"/>
      <c r="N156" s="238"/>
      <c r="O156" s="90"/>
      <c r="P156" s="90"/>
      <c r="Q156" s="90"/>
      <c r="R156" s="90"/>
      <c r="S156" s="90"/>
      <c r="T156" s="91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T156" s="15" t="s">
        <v>158</v>
      </c>
      <c r="AU156" s="15" t="s">
        <v>95</v>
      </c>
    </row>
    <row r="157" s="13" customFormat="1">
      <c r="A157" s="13"/>
      <c r="B157" s="243"/>
      <c r="C157" s="244"/>
      <c r="D157" s="234" t="s">
        <v>205</v>
      </c>
      <c r="E157" s="245" t="s">
        <v>1</v>
      </c>
      <c r="F157" s="246" t="s">
        <v>247</v>
      </c>
      <c r="G157" s="244"/>
      <c r="H157" s="247">
        <v>20</v>
      </c>
      <c r="I157" s="248"/>
      <c r="J157" s="244"/>
      <c r="K157" s="244"/>
      <c r="L157" s="249"/>
      <c r="M157" s="250"/>
      <c r="N157" s="251"/>
      <c r="O157" s="251"/>
      <c r="P157" s="251"/>
      <c r="Q157" s="251"/>
      <c r="R157" s="251"/>
      <c r="S157" s="251"/>
      <c r="T157" s="25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3" t="s">
        <v>205</v>
      </c>
      <c r="AU157" s="253" t="s">
        <v>95</v>
      </c>
      <c r="AV157" s="13" t="s">
        <v>95</v>
      </c>
      <c r="AW157" s="13" t="s">
        <v>40</v>
      </c>
      <c r="AX157" s="13" t="s">
        <v>93</v>
      </c>
      <c r="AY157" s="253" t="s">
        <v>148</v>
      </c>
    </row>
    <row r="158" s="2" customFormat="1" ht="24.15" customHeight="1">
      <c r="A158" s="37"/>
      <c r="B158" s="38"/>
      <c r="C158" s="220" t="s">
        <v>248</v>
      </c>
      <c r="D158" s="220" t="s">
        <v>152</v>
      </c>
      <c r="E158" s="221" t="s">
        <v>249</v>
      </c>
      <c r="F158" s="222" t="s">
        <v>250</v>
      </c>
      <c r="G158" s="223" t="s">
        <v>224</v>
      </c>
      <c r="H158" s="224">
        <v>20</v>
      </c>
      <c r="I158" s="225"/>
      <c r="J158" s="226">
        <f>ROUND(I158*H158,2)</f>
        <v>0</v>
      </c>
      <c r="K158" s="227"/>
      <c r="L158" s="43"/>
      <c r="M158" s="228" t="s">
        <v>1</v>
      </c>
      <c r="N158" s="229" t="s">
        <v>50</v>
      </c>
      <c r="O158" s="90"/>
      <c r="P158" s="230">
        <f>O158*H158</f>
        <v>0</v>
      </c>
      <c r="Q158" s="230">
        <v>0</v>
      </c>
      <c r="R158" s="230">
        <f>Q158*H158</f>
        <v>0</v>
      </c>
      <c r="S158" s="230">
        <v>0</v>
      </c>
      <c r="T158" s="23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2" t="s">
        <v>166</v>
      </c>
      <c r="AT158" s="232" t="s">
        <v>152</v>
      </c>
      <c r="AU158" s="232" t="s">
        <v>95</v>
      </c>
      <c r="AY158" s="15" t="s">
        <v>148</v>
      </c>
      <c r="BE158" s="233">
        <f>IF(N158="základní",J158,0)</f>
        <v>0</v>
      </c>
      <c r="BF158" s="233">
        <f>IF(N158="snížená",J158,0)</f>
        <v>0</v>
      </c>
      <c r="BG158" s="233">
        <f>IF(N158="zákl. přenesená",J158,0)</f>
        <v>0</v>
      </c>
      <c r="BH158" s="233">
        <f>IF(N158="sníž. přenesená",J158,0)</f>
        <v>0</v>
      </c>
      <c r="BI158" s="233">
        <f>IF(N158="nulová",J158,0)</f>
        <v>0</v>
      </c>
      <c r="BJ158" s="15" t="s">
        <v>93</v>
      </c>
      <c r="BK158" s="233">
        <f>ROUND(I158*H158,2)</f>
        <v>0</v>
      </c>
      <c r="BL158" s="15" t="s">
        <v>166</v>
      </c>
      <c r="BM158" s="232" t="s">
        <v>251</v>
      </c>
    </row>
    <row r="159" s="2" customFormat="1">
      <c r="A159" s="37"/>
      <c r="B159" s="38"/>
      <c r="C159" s="39"/>
      <c r="D159" s="234" t="s">
        <v>158</v>
      </c>
      <c r="E159" s="39"/>
      <c r="F159" s="235" t="s">
        <v>250</v>
      </c>
      <c r="G159" s="39"/>
      <c r="H159" s="39"/>
      <c r="I159" s="236"/>
      <c r="J159" s="39"/>
      <c r="K159" s="39"/>
      <c r="L159" s="43"/>
      <c r="M159" s="237"/>
      <c r="N159" s="238"/>
      <c r="O159" s="90"/>
      <c r="P159" s="90"/>
      <c r="Q159" s="90"/>
      <c r="R159" s="90"/>
      <c r="S159" s="90"/>
      <c r="T159" s="91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5" t="s">
        <v>158</v>
      </c>
      <c r="AU159" s="15" t="s">
        <v>95</v>
      </c>
    </row>
    <row r="160" s="13" customFormat="1">
      <c r="A160" s="13"/>
      <c r="B160" s="243"/>
      <c r="C160" s="244"/>
      <c r="D160" s="234" t="s">
        <v>205</v>
      </c>
      <c r="E160" s="245" t="s">
        <v>1</v>
      </c>
      <c r="F160" s="246" t="s">
        <v>252</v>
      </c>
      <c r="G160" s="244"/>
      <c r="H160" s="247">
        <v>20</v>
      </c>
      <c r="I160" s="248"/>
      <c r="J160" s="244"/>
      <c r="K160" s="244"/>
      <c r="L160" s="249"/>
      <c r="M160" s="250"/>
      <c r="N160" s="251"/>
      <c r="O160" s="251"/>
      <c r="P160" s="251"/>
      <c r="Q160" s="251"/>
      <c r="R160" s="251"/>
      <c r="S160" s="251"/>
      <c r="T160" s="25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3" t="s">
        <v>205</v>
      </c>
      <c r="AU160" s="253" t="s">
        <v>95</v>
      </c>
      <c r="AV160" s="13" t="s">
        <v>95</v>
      </c>
      <c r="AW160" s="13" t="s">
        <v>40</v>
      </c>
      <c r="AX160" s="13" t="s">
        <v>93</v>
      </c>
      <c r="AY160" s="253" t="s">
        <v>148</v>
      </c>
    </row>
    <row r="161" s="2" customFormat="1" ht="14.4" customHeight="1">
      <c r="A161" s="37"/>
      <c r="B161" s="38"/>
      <c r="C161" s="220" t="s">
        <v>253</v>
      </c>
      <c r="D161" s="220" t="s">
        <v>152</v>
      </c>
      <c r="E161" s="221" t="s">
        <v>254</v>
      </c>
      <c r="F161" s="222" t="s">
        <v>255</v>
      </c>
      <c r="G161" s="223" t="s">
        <v>224</v>
      </c>
      <c r="H161" s="224">
        <v>3</v>
      </c>
      <c r="I161" s="225"/>
      <c r="J161" s="226">
        <f>ROUND(I161*H161,2)</f>
        <v>0</v>
      </c>
      <c r="K161" s="227"/>
      <c r="L161" s="43"/>
      <c r="M161" s="228" t="s">
        <v>1</v>
      </c>
      <c r="N161" s="229" t="s">
        <v>50</v>
      </c>
      <c r="O161" s="90"/>
      <c r="P161" s="230">
        <f>O161*H161</f>
        <v>0</v>
      </c>
      <c r="Q161" s="230">
        <v>0.00069999999999999999</v>
      </c>
      <c r="R161" s="230">
        <f>Q161*H161</f>
        <v>0.0020999999999999999</v>
      </c>
      <c r="S161" s="230">
        <v>0</v>
      </c>
      <c r="T161" s="23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2" t="s">
        <v>166</v>
      </c>
      <c r="AT161" s="232" t="s">
        <v>152</v>
      </c>
      <c r="AU161" s="232" t="s">
        <v>95</v>
      </c>
      <c r="AY161" s="15" t="s">
        <v>148</v>
      </c>
      <c r="BE161" s="233">
        <f>IF(N161="základní",J161,0)</f>
        <v>0</v>
      </c>
      <c r="BF161" s="233">
        <f>IF(N161="snížená",J161,0)</f>
        <v>0</v>
      </c>
      <c r="BG161" s="233">
        <f>IF(N161="zákl. přenesená",J161,0)</f>
        <v>0</v>
      </c>
      <c r="BH161" s="233">
        <f>IF(N161="sníž. přenesená",J161,0)</f>
        <v>0</v>
      </c>
      <c r="BI161" s="233">
        <f>IF(N161="nulová",J161,0)</f>
        <v>0</v>
      </c>
      <c r="BJ161" s="15" t="s">
        <v>93</v>
      </c>
      <c r="BK161" s="233">
        <f>ROUND(I161*H161,2)</f>
        <v>0</v>
      </c>
      <c r="BL161" s="15" t="s">
        <v>166</v>
      </c>
      <c r="BM161" s="232" t="s">
        <v>256</v>
      </c>
    </row>
    <row r="162" s="2" customFormat="1">
      <c r="A162" s="37"/>
      <c r="B162" s="38"/>
      <c r="C162" s="39"/>
      <c r="D162" s="234" t="s">
        <v>158</v>
      </c>
      <c r="E162" s="39"/>
      <c r="F162" s="235" t="s">
        <v>257</v>
      </c>
      <c r="G162" s="39"/>
      <c r="H162" s="39"/>
      <c r="I162" s="236"/>
      <c r="J162" s="39"/>
      <c r="K162" s="39"/>
      <c r="L162" s="43"/>
      <c r="M162" s="237"/>
      <c r="N162" s="238"/>
      <c r="O162" s="90"/>
      <c r="P162" s="90"/>
      <c r="Q162" s="90"/>
      <c r="R162" s="90"/>
      <c r="S162" s="90"/>
      <c r="T162" s="91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15" t="s">
        <v>158</v>
      </c>
      <c r="AU162" s="15" t="s">
        <v>95</v>
      </c>
    </row>
    <row r="163" s="13" customFormat="1">
      <c r="A163" s="13"/>
      <c r="B163" s="243"/>
      <c r="C163" s="244"/>
      <c r="D163" s="234" t="s">
        <v>205</v>
      </c>
      <c r="E163" s="245" t="s">
        <v>1</v>
      </c>
      <c r="F163" s="246" t="s">
        <v>258</v>
      </c>
      <c r="G163" s="244"/>
      <c r="H163" s="247">
        <v>3</v>
      </c>
      <c r="I163" s="248"/>
      <c r="J163" s="244"/>
      <c r="K163" s="244"/>
      <c r="L163" s="249"/>
      <c r="M163" s="250"/>
      <c r="N163" s="251"/>
      <c r="O163" s="251"/>
      <c r="P163" s="251"/>
      <c r="Q163" s="251"/>
      <c r="R163" s="251"/>
      <c r="S163" s="251"/>
      <c r="T163" s="252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3" t="s">
        <v>205</v>
      </c>
      <c r="AU163" s="253" t="s">
        <v>95</v>
      </c>
      <c r="AV163" s="13" t="s">
        <v>95</v>
      </c>
      <c r="AW163" s="13" t="s">
        <v>40</v>
      </c>
      <c r="AX163" s="13" t="s">
        <v>93</v>
      </c>
      <c r="AY163" s="253" t="s">
        <v>148</v>
      </c>
    </row>
    <row r="164" s="2" customFormat="1" ht="14.4" customHeight="1">
      <c r="A164" s="37"/>
      <c r="B164" s="38"/>
      <c r="C164" s="220" t="s">
        <v>259</v>
      </c>
      <c r="D164" s="220" t="s">
        <v>152</v>
      </c>
      <c r="E164" s="221" t="s">
        <v>260</v>
      </c>
      <c r="F164" s="222" t="s">
        <v>261</v>
      </c>
      <c r="G164" s="223" t="s">
        <v>224</v>
      </c>
      <c r="H164" s="224">
        <v>3</v>
      </c>
      <c r="I164" s="225"/>
      <c r="J164" s="226">
        <f>ROUND(I164*H164,2)</f>
        <v>0</v>
      </c>
      <c r="K164" s="227"/>
      <c r="L164" s="43"/>
      <c r="M164" s="228" t="s">
        <v>1</v>
      </c>
      <c r="N164" s="229" t="s">
        <v>50</v>
      </c>
      <c r="O164" s="90"/>
      <c r="P164" s="230">
        <f>O164*H164</f>
        <v>0</v>
      </c>
      <c r="Q164" s="230">
        <v>0</v>
      </c>
      <c r="R164" s="230">
        <f>Q164*H164</f>
        <v>0</v>
      </c>
      <c r="S164" s="230">
        <v>0</v>
      </c>
      <c r="T164" s="231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2" t="s">
        <v>166</v>
      </c>
      <c r="AT164" s="232" t="s">
        <v>152</v>
      </c>
      <c r="AU164" s="232" t="s">
        <v>95</v>
      </c>
      <c r="AY164" s="15" t="s">
        <v>148</v>
      </c>
      <c r="BE164" s="233">
        <f>IF(N164="základní",J164,0)</f>
        <v>0</v>
      </c>
      <c r="BF164" s="233">
        <f>IF(N164="snížená",J164,0)</f>
        <v>0</v>
      </c>
      <c r="BG164" s="233">
        <f>IF(N164="zákl. přenesená",J164,0)</f>
        <v>0</v>
      </c>
      <c r="BH164" s="233">
        <f>IF(N164="sníž. přenesená",J164,0)</f>
        <v>0</v>
      </c>
      <c r="BI164" s="233">
        <f>IF(N164="nulová",J164,0)</f>
        <v>0</v>
      </c>
      <c r="BJ164" s="15" t="s">
        <v>93</v>
      </c>
      <c r="BK164" s="233">
        <f>ROUND(I164*H164,2)</f>
        <v>0</v>
      </c>
      <c r="BL164" s="15" t="s">
        <v>166</v>
      </c>
      <c r="BM164" s="232" t="s">
        <v>262</v>
      </c>
    </row>
    <row r="165" s="2" customFormat="1">
      <c r="A165" s="37"/>
      <c r="B165" s="38"/>
      <c r="C165" s="39"/>
      <c r="D165" s="234" t="s">
        <v>158</v>
      </c>
      <c r="E165" s="39"/>
      <c r="F165" s="235" t="s">
        <v>263</v>
      </c>
      <c r="G165" s="39"/>
      <c r="H165" s="39"/>
      <c r="I165" s="236"/>
      <c r="J165" s="39"/>
      <c r="K165" s="39"/>
      <c r="L165" s="43"/>
      <c r="M165" s="237"/>
      <c r="N165" s="238"/>
      <c r="O165" s="90"/>
      <c r="P165" s="90"/>
      <c r="Q165" s="90"/>
      <c r="R165" s="90"/>
      <c r="S165" s="90"/>
      <c r="T165" s="91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T165" s="15" t="s">
        <v>158</v>
      </c>
      <c r="AU165" s="15" t="s">
        <v>95</v>
      </c>
    </row>
    <row r="166" s="13" customFormat="1">
      <c r="A166" s="13"/>
      <c r="B166" s="243"/>
      <c r="C166" s="244"/>
      <c r="D166" s="234" t="s">
        <v>205</v>
      </c>
      <c r="E166" s="245" t="s">
        <v>1</v>
      </c>
      <c r="F166" s="246" t="s">
        <v>258</v>
      </c>
      <c r="G166" s="244"/>
      <c r="H166" s="247">
        <v>3</v>
      </c>
      <c r="I166" s="248"/>
      <c r="J166" s="244"/>
      <c r="K166" s="244"/>
      <c r="L166" s="249"/>
      <c r="M166" s="250"/>
      <c r="N166" s="251"/>
      <c r="O166" s="251"/>
      <c r="P166" s="251"/>
      <c r="Q166" s="251"/>
      <c r="R166" s="251"/>
      <c r="S166" s="251"/>
      <c r="T166" s="25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3" t="s">
        <v>205</v>
      </c>
      <c r="AU166" s="253" t="s">
        <v>95</v>
      </c>
      <c r="AV166" s="13" t="s">
        <v>95</v>
      </c>
      <c r="AW166" s="13" t="s">
        <v>40</v>
      </c>
      <c r="AX166" s="13" t="s">
        <v>93</v>
      </c>
      <c r="AY166" s="253" t="s">
        <v>148</v>
      </c>
    </row>
    <row r="167" s="2" customFormat="1" ht="24.15" customHeight="1">
      <c r="A167" s="37"/>
      <c r="B167" s="38"/>
      <c r="C167" s="220" t="s">
        <v>264</v>
      </c>
      <c r="D167" s="220" t="s">
        <v>152</v>
      </c>
      <c r="E167" s="221" t="s">
        <v>265</v>
      </c>
      <c r="F167" s="222" t="s">
        <v>266</v>
      </c>
      <c r="G167" s="223" t="s">
        <v>230</v>
      </c>
      <c r="H167" s="224">
        <v>1.9350000000000001</v>
      </c>
      <c r="I167" s="225"/>
      <c r="J167" s="226">
        <f>ROUND(I167*H167,2)</f>
        <v>0</v>
      </c>
      <c r="K167" s="227"/>
      <c r="L167" s="43"/>
      <c r="M167" s="228" t="s">
        <v>1</v>
      </c>
      <c r="N167" s="229" t="s">
        <v>50</v>
      </c>
      <c r="O167" s="90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2" t="s">
        <v>166</v>
      </c>
      <c r="AT167" s="232" t="s">
        <v>152</v>
      </c>
      <c r="AU167" s="232" t="s">
        <v>95</v>
      </c>
      <c r="AY167" s="15" t="s">
        <v>148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5" t="s">
        <v>93</v>
      </c>
      <c r="BK167" s="233">
        <f>ROUND(I167*H167,2)</f>
        <v>0</v>
      </c>
      <c r="BL167" s="15" t="s">
        <v>166</v>
      </c>
      <c r="BM167" s="232" t="s">
        <v>267</v>
      </c>
    </row>
    <row r="168" s="2" customFormat="1">
      <c r="A168" s="37"/>
      <c r="B168" s="38"/>
      <c r="C168" s="39"/>
      <c r="D168" s="234" t="s">
        <v>158</v>
      </c>
      <c r="E168" s="39"/>
      <c r="F168" s="235" t="s">
        <v>268</v>
      </c>
      <c r="G168" s="39"/>
      <c r="H168" s="39"/>
      <c r="I168" s="236"/>
      <c r="J168" s="39"/>
      <c r="K168" s="39"/>
      <c r="L168" s="43"/>
      <c r="M168" s="237"/>
      <c r="N168" s="238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5" t="s">
        <v>158</v>
      </c>
      <c r="AU168" s="15" t="s">
        <v>95</v>
      </c>
    </row>
    <row r="169" s="13" customFormat="1">
      <c r="A169" s="13"/>
      <c r="B169" s="243"/>
      <c r="C169" s="244"/>
      <c r="D169" s="234" t="s">
        <v>205</v>
      </c>
      <c r="E169" s="245" t="s">
        <v>1</v>
      </c>
      <c r="F169" s="246" t="s">
        <v>269</v>
      </c>
      <c r="G169" s="244"/>
      <c r="H169" s="247">
        <v>1.9350000000000001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205</v>
      </c>
      <c r="AU169" s="253" t="s">
        <v>95</v>
      </c>
      <c r="AV169" s="13" t="s">
        <v>95</v>
      </c>
      <c r="AW169" s="13" t="s">
        <v>40</v>
      </c>
      <c r="AX169" s="13" t="s">
        <v>93</v>
      </c>
      <c r="AY169" s="253" t="s">
        <v>148</v>
      </c>
    </row>
    <row r="170" s="2" customFormat="1" ht="37.8" customHeight="1">
      <c r="A170" s="37"/>
      <c r="B170" s="38"/>
      <c r="C170" s="220" t="s">
        <v>270</v>
      </c>
      <c r="D170" s="220" t="s">
        <v>152</v>
      </c>
      <c r="E170" s="221" t="s">
        <v>271</v>
      </c>
      <c r="F170" s="222" t="s">
        <v>272</v>
      </c>
      <c r="G170" s="223" t="s">
        <v>230</v>
      </c>
      <c r="H170" s="224">
        <v>1.9350000000000001</v>
      </c>
      <c r="I170" s="225"/>
      <c r="J170" s="226">
        <f>ROUND(I170*H170,2)</f>
        <v>0</v>
      </c>
      <c r="K170" s="227"/>
      <c r="L170" s="43"/>
      <c r="M170" s="228" t="s">
        <v>1</v>
      </c>
      <c r="N170" s="229" t="s">
        <v>50</v>
      </c>
      <c r="O170" s="90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2" t="s">
        <v>166</v>
      </c>
      <c r="AT170" s="232" t="s">
        <v>152</v>
      </c>
      <c r="AU170" s="232" t="s">
        <v>95</v>
      </c>
      <c r="AY170" s="15" t="s">
        <v>148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5" t="s">
        <v>93</v>
      </c>
      <c r="BK170" s="233">
        <f>ROUND(I170*H170,2)</f>
        <v>0</v>
      </c>
      <c r="BL170" s="15" t="s">
        <v>166</v>
      </c>
      <c r="BM170" s="232" t="s">
        <v>273</v>
      </c>
    </row>
    <row r="171" s="2" customFormat="1">
      <c r="A171" s="37"/>
      <c r="B171" s="38"/>
      <c r="C171" s="39"/>
      <c r="D171" s="234" t="s">
        <v>158</v>
      </c>
      <c r="E171" s="39"/>
      <c r="F171" s="235" t="s">
        <v>274</v>
      </c>
      <c r="G171" s="39"/>
      <c r="H171" s="39"/>
      <c r="I171" s="236"/>
      <c r="J171" s="39"/>
      <c r="K171" s="39"/>
      <c r="L171" s="43"/>
      <c r="M171" s="237"/>
      <c r="N171" s="238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5" t="s">
        <v>158</v>
      </c>
      <c r="AU171" s="15" t="s">
        <v>95</v>
      </c>
    </row>
    <row r="172" s="13" customFormat="1">
      <c r="A172" s="13"/>
      <c r="B172" s="243"/>
      <c r="C172" s="244"/>
      <c r="D172" s="234" t="s">
        <v>205</v>
      </c>
      <c r="E172" s="245" t="s">
        <v>1</v>
      </c>
      <c r="F172" s="246" t="s">
        <v>269</v>
      </c>
      <c r="G172" s="244"/>
      <c r="H172" s="247">
        <v>1.9350000000000001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205</v>
      </c>
      <c r="AU172" s="253" t="s">
        <v>95</v>
      </c>
      <c r="AV172" s="13" t="s">
        <v>95</v>
      </c>
      <c r="AW172" s="13" t="s">
        <v>40</v>
      </c>
      <c r="AX172" s="13" t="s">
        <v>93</v>
      </c>
      <c r="AY172" s="253" t="s">
        <v>148</v>
      </c>
    </row>
    <row r="173" s="2" customFormat="1" ht="24.15" customHeight="1">
      <c r="A173" s="37"/>
      <c r="B173" s="38"/>
      <c r="C173" s="220" t="s">
        <v>8</v>
      </c>
      <c r="D173" s="220" t="s">
        <v>152</v>
      </c>
      <c r="E173" s="221" t="s">
        <v>275</v>
      </c>
      <c r="F173" s="222" t="s">
        <v>276</v>
      </c>
      <c r="G173" s="223" t="s">
        <v>230</v>
      </c>
      <c r="H173" s="224">
        <v>4.5149999999999997</v>
      </c>
      <c r="I173" s="225"/>
      <c r="J173" s="226">
        <f>ROUND(I173*H173,2)</f>
        <v>0</v>
      </c>
      <c r="K173" s="227"/>
      <c r="L173" s="43"/>
      <c r="M173" s="228" t="s">
        <v>1</v>
      </c>
      <c r="N173" s="229" t="s">
        <v>50</v>
      </c>
      <c r="O173" s="90"/>
      <c r="P173" s="230">
        <f>O173*H173</f>
        <v>0</v>
      </c>
      <c r="Q173" s="230">
        <v>0</v>
      </c>
      <c r="R173" s="230">
        <f>Q173*H173</f>
        <v>0</v>
      </c>
      <c r="S173" s="230">
        <v>0</v>
      </c>
      <c r="T173" s="23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2" t="s">
        <v>166</v>
      </c>
      <c r="AT173" s="232" t="s">
        <v>152</v>
      </c>
      <c r="AU173" s="232" t="s">
        <v>95</v>
      </c>
      <c r="AY173" s="15" t="s">
        <v>148</v>
      </c>
      <c r="BE173" s="233">
        <f>IF(N173="základní",J173,0)</f>
        <v>0</v>
      </c>
      <c r="BF173" s="233">
        <f>IF(N173="snížená",J173,0)</f>
        <v>0</v>
      </c>
      <c r="BG173" s="233">
        <f>IF(N173="zákl. přenesená",J173,0)</f>
        <v>0</v>
      </c>
      <c r="BH173" s="233">
        <f>IF(N173="sníž. přenesená",J173,0)</f>
        <v>0</v>
      </c>
      <c r="BI173" s="233">
        <f>IF(N173="nulová",J173,0)</f>
        <v>0</v>
      </c>
      <c r="BJ173" s="15" t="s">
        <v>93</v>
      </c>
      <c r="BK173" s="233">
        <f>ROUND(I173*H173,2)</f>
        <v>0</v>
      </c>
      <c r="BL173" s="15" t="s">
        <v>166</v>
      </c>
      <c r="BM173" s="232" t="s">
        <v>277</v>
      </c>
    </row>
    <row r="174" s="2" customFormat="1">
      <c r="A174" s="37"/>
      <c r="B174" s="38"/>
      <c r="C174" s="39"/>
      <c r="D174" s="234" t="s">
        <v>158</v>
      </c>
      <c r="E174" s="39"/>
      <c r="F174" s="235" t="s">
        <v>278</v>
      </c>
      <c r="G174" s="39"/>
      <c r="H174" s="39"/>
      <c r="I174" s="236"/>
      <c r="J174" s="39"/>
      <c r="K174" s="39"/>
      <c r="L174" s="43"/>
      <c r="M174" s="237"/>
      <c r="N174" s="238"/>
      <c r="O174" s="90"/>
      <c r="P174" s="90"/>
      <c r="Q174" s="90"/>
      <c r="R174" s="90"/>
      <c r="S174" s="90"/>
      <c r="T174" s="91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15" t="s">
        <v>158</v>
      </c>
      <c r="AU174" s="15" t="s">
        <v>95</v>
      </c>
    </row>
    <row r="175" s="13" customFormat="1">
      <c r="A175" s="13"/>
      <c r="B175" s="243"/>
      <c r="C175" s="244"/>
      <c r="D175" s="234" t="s">
        <v>205</v>
      </c>
      <c r="E175" s="245" t="s">
        <v>1</v>
      </c>
      <c r="F175" s="246" t="s">
        <v>279</v>
      </c>
      <c r="G175" s="244"/>
      <c r="H175" s="247">
        <v>4.5149999999999997</v>
      </c>
      <c r="I175" s="248"/>
      <c r="J175" s="244"/>
      <c r="K175" s="244"/>
      <c r="L175" s="249"/>
      <c r="M175" s="250"/>
      <c r="N175" s="251"/>
      <c r="O175" s="251"/>
      <c r="P175" s="251"/>
      <c r="Q175" s="251"/>
      <c r="R175" s="251"/>
      <c r="S175" s="251"/>
      <c r="T175" s="252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3" t="s">
        <v>205</v>
      </c>
      <c r="AU175" s="253" t="s">
        <v>95</v>
      </c>
      <c r="AV175" s="13" t="s">
        <v>95</v>
      </c>
      <c r="AW175" s="13" t="s">
        <v>40</v>
      </c>
      <c r="AX175" s="13" t="s">
        <v>93</v>
      </c>
      <c r="AY175" s="253" t="s">
        <v>148</v>
      </c>
    </row>
    <row r="176" s="2" customFormat="1" ht="37.8" customHeight="1">
      <c r="A176" s="37"/>
      <c r="B176" s="38"/>
      <c r="C176" s="220" t="s">
        <v>280</v>
      </c>
      <c r="D176" s="220" t="s">
        <v>152</v>
      </c>
      <c r="E176" s="221" t="s">
        <v>281</v>
      </c>
      <c r="F176" s="222" t="s">
        <v>282</v>
      </c>
      <c r="G176" s="223" t="s">
        <v>230</v>
      </c>
      <c r="H176" s="224">
        <v>4.5149999999999997</v>
      </c>
      <c r="I176" s="225"/>
      <c r="J176" s="226">
        <f>ROUND(I176*H176,2)</f>
        <v>0</v>
      </c>
      <c r="K176" s="227"/>
      <c r="L176" s="43"/>
      <c r="M176" s="228" t="s">
        <v>1</v>
      </c>
      <c r="N176" s="229" t="s">
        <v>50</v>
      </c>
      <c r="O176" s="90"/>
      <c r="P176" s="230">
        <f>O176*H176</f>
        <v>0</v>
      </c>
      <c r="Q176" s="230">
        <v>0</v>
      </c>
      <c r="R176" s="230">
        <f>Q176*H176</f>
        <v>0</v>
      </c>
      <c r="S176" s="230">
        <v>0</v>
      </c>
      <c r="T176" s="231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2" t="s">
        <v>166</v>
      </c>
      <c r="AT176" s="232" t="s">
        <v>152</v>
      </c>
      <c r="AU176" s="232" t="s">
        <v>95</v>
      </c>
      <c r="AY176" s="15" t="s">
        <v>148</v>
      </c>
      <c r="BE176" s="233">
        <f>IF(N176="základní",J176,0)</f>
        <v>0</v>
      </c>
      <c r="BF176" s="233">
        <f>IF(N176="snížená",J176,0)</f>
        <v>0</v>
      </c>
      <c r="BG176" s="233">
        <f>IF(N176="zákl. přenesená",J176,0)</f>
        <v>0</v>
      </c>
      <c r="BH176" s="233">
        <f>IF(N176="sníž. přenesená",J176,0)</f>
        <v>0</v>
      </c>
      <c r="BI176" s="233">
        <f>IF(N176="nulová",J176,0)</f>
        <v>0</v>
      </c>
      <c r="BJ176" s="15" t="s">
        <v>93</v>
      </c>
      <c r="BK176" s="233">
        <f>ROUND(I176*H176,2)</f>
        <v>0</v>
      </c>
      <c r="BL176" s="15" t="s">
        <v>166</v>
      </c>
      <c r="BM176" s="232" t="s">
        <v>283</v>
      </c>
    </row>
    <row r="177" s="2" customFormat="1">
      <c r="A177" s="37"/>
      <c r="B177" s="38"/>
      <c r="C177" s="39"/>
      <c r="D177" s="234" t="s">
        <v>158</v>
      </c>
      <c r="E177" s="39"/>
      <c r="F177" s="235" t="s">
        <v>284</v>
      </c>
      <c r="G177" s="39"/>
      <c r="H177" s="39"/>
      <c r="I177" s="236"/>
      <c r="J177" s="39"/>
      <c r="K177" s="39"/>
      <c r="L177" s="43"/>
      <c r="M177" s="237"/>
      <c r="N177" s="238"/>
      <c r="O177" s="90"/>
      <c r="P177" s="90"/>
      <c r="Q177" s="90"/>
      <c r="R177" s="90"/>
      <c r="S177" s="90"/>
      <c r="T177" s="91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T177" s="15" t="s">
        <v>158</v>
      </c>
      <c r="AU177" s="15" t="s">
        <v>95</v>
      </c>
    </row>
    <row r="178" s="13" customFormat="1">
      <c r="A178" s="13"/>
      <c r="B178" s="243"/>
      <c r="C178" s="244"/>
      <c r="D178" s="234" t="s">
        <v>205</v>
      </c>
      <c r="E178" s="245" t="s">
        <v>1</v>
      </c>
      <c r="F178" s="246" t="s">
        <v>279</v>
      </c>
      <c r="G178" s="244"/>
      <c r="H178" s="247">
        <v>4.5149999999999997</v>
      </c>
      <c r="I178" s="248"/>
      <c r="J178" s="244"/>
      <c r="K178" s="244"/>
      <c r="L178" s="249"/>
      <c r="M178" s="250"/>
      <c r="N178" s="251"/>
      <c r="O178" s="251"/>
      <c r="P178" s="251"/>
      <c r="Q178" s="251"/>
      <c r="R178" s="251"/>
      <c r="S178" s="251"/>
      <c r="T178" s="25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3" t="s">
        <v>205</v>
      </c>
      <c r="AU178" s="253" t="s">
        <v>95</v>
      </c>
      <c r="AV178" s="13" t="s">
        <v>95</v>
      </c>
      <c r="AW178" s="13" t="s">
        <v>40</v>
      </c>
      <c r="AX178" s="13" t="s">
        <v>93</v>
      </c>
      <c r="AY178" s="253" t="s">
        <v>148</v>
      </c>
    </row>
    <row r="179" s="2" customFormat="1" ht="14.4" customHeight="1">
      <c r="A179" s="37"/>
      <c r="B179" s="38"/>
      <c r="C179" s="220" t="s">
        <v>285</v>
      </c>
      <c r="D179" s="220" t="s">
        <v>152</v>
      </c>
      <c r="E179" s="221" t="s">
        <v>286</v>
      </c>
      <c r="F179" s="222" t="s">
        <v>287</v>
      </c>
      <c r="G179" s="223" t="s">
        <v>230</v>
      </c>
      <c r="H179" s="224">
        <v>6.4500000000000002</v>
      </c>
      <c r="I179" s="225"/>
      <c r="J179" s="226">
        <f>ROUND(I179*H179,2)</f>
        <v>0</v>
      </c>
      <c r="K179" s="227"/>
      <c r="L179" s="43"/>
      <c r="M179" s="228" t="s">
        <v>1</v>
      </c>
      <c r="N179" s="229" t="s">
        <v>50</v>
      </c>
      <c r="O179" s="90"/>
      <c r="P179" s="230">
        <f>O179*H179</f>
        <v>0</v>
      </c>
      <c r="Q179" s="230">
        <v>0</v>
      </c>
      <c r="R179" s="230">
        <f>Q179*H179</f>
        <v>0</v>
      </c>
      <c r="S179" s="230">
        <v>0</v>
      </c>
      <c r="T179" s="23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2" t="s">
        <v>166</v>
      </c>
      <c r="AT179" s="232" t="s">
        <v>152</v>
      </c>
      <c r="AU179" s="232" t="s">
        <v>95</v>
      </c>
      <c r="AY179" s="15" t="s">
        <v>148</v>
      </c>
      <c r="BE179" s="233">
        <f>IF(N179="základní",J179,0)</f>
        <v>0</v>
      </c>
      <c r="BF179" s="233">
        <f>IF(N179="snížená",J179,0)</f>
        <v>0</v>
      </c>
      <c r="BG179" s="233">
        <f>IF(N179="zákl. přenesená",J179,0)</f>
        <v>0</v>
      </c>
      <c r="BH179" s="233">
        <f>IF(N179="sníž. přenesená",J179,0)</f>
        <v>0</v>
      </c>
      <c r="BI179" s="233">
        <f>IF(N179="nulová",J179,0)</f>
        <v>0</v>
      </c>
      <c r="BJ179" s="15" t="s">
        <v>93</v>
      </c>
      <c r="BK179" s="233">
        <f>ROUND(I179*H179,2)</f>
        <v>0</v>
      </c>
      <c r="BL179" s="15" t="s">
        <v>166</v>
      </c>
      <c r="BM179" s="232" t="s">
        <v>288</v>
      </c>
    </row>
    <row r="180" s="2" customFormat="1">
      <c r="A180" s="37"/>
      <c r="B180" s="38"/>
      <c r="C180" s="39"/>
      <c r="D180" s="234" t="s">
        <v>158</v>
      </c>
      <c r="E180" s="39"/>
      <c r="F180" s="235" t="s">
        <v>289</v>
      </c>
      <c r="G180" s="39"/>
      <c r="H180" s="39"/>
      <c r="I180" s="236"/>
      <c r="J180" s="39"/>
      <c r="K180" s="39"/>
      <c r="L180" s="43"/>
      <c r="M180" s="237"/>
      <c r="N180" s="238"/>
      <c r="O180" s="90"/>
      <c r="P180" s="90"/>
      <c r="Q180" s="90"/>
      <c r="R180" s="90"/>
      <c r="S180" s="90"/>
      <c r="T180" s="91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T180" s="15" t="s">
        <v>158</v>
      </c>
      <c r="AU180" s="15" t="s">
        <v>95</v>
      </c>
    </row>
    <row r="181" s="13" customFormat="1">
      <c r="A181" s="13"/>
      <c r="B181" s="243"/>
      <c r="C181" s="244"/>
      <c r="D181" s="234" t="s">
        <v>205</v>
      </c>
      <c r="E181" s="245" t="s">
        <v>1</v>
      </c>
      <c r="F181" s="246" t="s">
        <v>290</v>
      </c>
      <c r="G181" s="244"/>
      <c r="H181" s="247">
        <v>6.4500000000000002</v>
      </c>
      <c r="I181" s="248"/>
      <c r="J181" s="244"/>
      <c r="K181" s="244"/>
      <c r="L181" s="249"/>
      <c r="M181" s="250"/>
      <c r="N181" s="251"/>
      <c r="O181" s="251"/>
      <c r="P181" s="251"/>
      <c r="Q181" s="251"/>
      <c r="R181" s="251"/>
      <c r="S181" s="251"/>
      <c r="T181" s="25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53" t="s">
        <v>205</v>
      </c>
      <c r="AU181" s="253" t="s">
        <v>95</v>
      </c>
      <c r="AV181" s="13" t="s">
        <v>95</v>
      </c>
      <c r="AW181" s="13" t="s">
        <v>40</v>
      </c>
      <c r="AX181" s="13" t="s">
        <v>93</v>
      </c>
      <c r="AY181" s="253" t="s">
        <v>148</v>
      </c>
    </row>
    <row r="182" s="2" customFormat="1" ht="24.15" customHeight="1">
      <c r="A182" s="37"/>
      <c r="B182" s="38"/>
      <c r="C182" s="220" t="s">
        <v>291</v>
      </c>
      <c r="D182" s="220" t="s">
        <v>152</v>
      </c>
      <c r="E182" s="221" t="s">
        <v>292</v>
      </c>
      <c r="F182" s="222" t="s">
        <v>293</v>
      </c>
      <c r="G182" s="223" t="s">
        <v>294</v>
      </c>
      <c r="H182" s="224">
        <v>12.9</v>
      </c>
      <c r="I182" s="225"/>
      <c r="J182" s="226">
        <f>ROUND(I182*H182,2)</f>
        <v>0</v>
      </c>
      <c r="K182" s="227"/>
      <c r="L182" s="43"/>
      <c r="M182" s="228" t="s">
        <v>1</v>
      </c>
      <c r="N182" s="229" t="s">
        <v>50</v>
      </c>
      <c r="O182" s="90"/>
      <c r="P182" s="230">
        <f>O182*H182</f>
        <v>0</v>
      </c>
      <c r="Q182" s="230">
        <v>0</v>
      </c>
      <c r="R182" s="230">
        <f>Q182*H182</f>
        <v>0</v>
      </c>
      <c r="S182" s="230">
        <v>0</v>
      </c>
      <c r="T182" s="231">
        <f>S182*H182</f>
        <v>0</v>
      </c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R182" s="232" t="s">
        <v>166</v>
      </c>
      <c r="AT182" s="232" t="s">
        <v>152</v>
      </c>
      <c r="AU182" s="232" t="s">
        <v>95</v>
      </c>
      <c r="AY182" s="15" t="s">
        <v>148</v>
      </c>
      <c r="BE182" s="233">
        <f>IF(N182="základní",J182,0)</f>
        <v>0</v>
      </c>
      <c r="BF182" s="233">
        <f>IF(N182="snížená",J182,0)</f>
        <v>0</v>
      </c>
      <c r="BG182" s="233">
        <f>IF(N182="zákl. přenesená",J182,0)</f>
        <v>0</v>
      </c>
      <c r="BH182" s="233">
        <f>IF(N182="sníž. přenesená",J182,0)</f>
        <v>0</v>
      </c>
      <c r="BI182" s="233">
        <f>IF(N182="nulová",J182,0)</f>
        <v>0</v>
      </c>
      <c r="BJ182" s="15" t="s">
        <v>93</v>
      </c>
      <c r="BK182" s="233">
        <f>ROUND(I182*H182,2)</f>
        <v>0</v>
      </c>
      <c r="BL182" s="15" t="s">
        <v>166</v>
      </c>
      <c r="BM182" s="232" t="s">
        <v>295</v>
      </c>
    </row>
    <row r="183" s="2" customFormat="1">
      <c r="A183" s="37"/>
      <c r="B183" s="38"/>
      <c r="C183" s="39"/>
      <c r="D183" s="234" t="s">
        <v>158</v>
      </c>
      <c r="E183" s="39"/>
      <c r="F183" s="235" t="s">
        <v>296</v>
      </c>
      <c r="G183" s="39"/>
      <c r="H183" s="39"/>
      <c r="I183" s="236"/>
      <c r="J183" s="39"/>
      <c r="K183" s="39"/>
      <c r="L183" s="43"/>
      <c r="M183" s="237"/>
      <c r="N183" s="238"/>
      <c r="O183" s="90"/>
      <c r="P183" s="90"/>
      <c r="Q183" s="90"/>
      <c r="R183" s="90"/>
      <c r="S183" s="90"/>
      <c r="T183" s="91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T183" s="15" t="s">
        <v>158</v>
      </c>
      <c r="AU183" s="15" t="s">
        <v>95</v>
      </c>
    </row>
    <row r="184" s="13" customFormat="1">
      <c r="A184" s="13"/>
      <c r="B184" s="243"/>
      <c r="C184" s="244"/>
      <c r="D184" s="234" t="s">
        <v>205</v>
      </c>
      <c r="E184" s="245" t="s">
        <v>1</v>
      </c>
      <c r="F184" s="246" t="s">
        <v>297</v>
      </c>
      <c r="G184" s="244"/>
      <c r="H184" s="247">
        <v>12.9</v>
      </c>
      <c r="I184" s="248"/>
      <c r="J184" s="244"/>
      <c r="K184" s="244"/>
      <c r="L184" s="249"/>
      <c r="M184" s="250"/>
      <c r="N184" s="251"/>
      <c r="O184" s="251"/>
      <c r="P184" s="251"/>
      <c r="Q184" s="251"/>
      <c r="R184" s="251"/>
      <c r="S184" s="251"/>
      <c r="T184" s="25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3" t="s">
        <v>205</v>
      </c>
      <c r="AU184" s="253" t="s">
        <v>95</v>
      </c>
      <c r="AV184" s="13" t="s">
        <v>95</v>
      </c>
      <c r="AW184" s="13" t="s">
        <v>40</v>
      </c>
      <c r="AX184" s="13" t="s">
        <v>93</v>
      </c>
      <c r="AY184" s="253" t="s">
        <v>148</v>
      </c>
    </row>
    <row r="185" s="2" customFormat="1" ht="14.4" customHeight="1">
      <c r="A185" s="37"/>
      <c r="B185" s="38"/>
      <c r="C185" s="220" t="s">
        <v>298</v>
      </c>
      <c r="D185" s="220" t="s">
        <v>152</v>
      </c>
      <c r="E185" s="221" t="s">
        <v>299</v>
      </c>
      <c r="F185" s="222" t="s">
        <v>300</v>
      </c>
      <c r="G185" s="223" t="s">
        <v>230</v>
      </c>
      <c r="H185" s="224">
        <v>4.6749999999999998</v>
      </c>
      <c r="I185" s="225"/>
      <c r="J185" s="226">
        <f>ROUND(I185*H185,2)</f>
        <v>0</v>
      </c>
      <c r="K185" s="227"/>
      <c r="L185" s="43"/>
      <c r="M185" s="228" t="s">
        <v>1</v>
      </c>
      <c r="N185" s="229" t="s">
        <v>50</v>
      </c>
      <c r="O185" s="90"/>
      <c r="P185" s="230">
        <f>O185*H185</f>
        <v>0</v>
      </c>
      <c r="Q185" s="230">
        <v>0</v>
      </c>
      <c r="R185" s="230">
        <f>Q185*H185</f>
        <v>0</v>
      </c>
      <c r="S185" s="230">
        <v>0</v>
      </c>
      <c r="T185" s="231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2" t="s">
        <v>166</v>
      </c>
      <c r="AT185" s="232" t="s">
        <v>152</v>
      </c>
      <c r="AU185" s="232" t="s">
        <v>95</v>
      </c>
      <c r="AY185" s="15" t="s">
        <v>148</v>
      </c>
      <c r="BE185" s="233">
        <f>IF(N185="základní",J185,0)</f>
        <v>0</v>
      </c>
      <c r="BF185" s="233">
        <f>IF(N185="snížená",J185,0)</f>
        <v>0</v>
      </c>
      <c r="BG185" s="233">
        <f>IF(N185="zákl. přenesená",J185,0)</f>
        <v>0</v>
      </c>
      <c r="BH185" s="233">
        <f>IF(N185="sníž. přenesená",J185,0)</f>
        <v>0</v>
      </c>
      <c r="BI185" s="233">
        <f>IF(N185="nulová",J185,0)</f>
        <v>0</v>
      </c>
      <c r="BJ185" s="15" t="s">
        <v>93</v>
      </c>
      <c r="BK185" s="233">
        <f>ROUND(I185*H185,2)</f>
        <v>0</v>
      </c>
      <c r="BL185" s="15" t="s">
        <v>166</v>
      </c>
      <c r="BM185" s="232" t="s">
        <v>301</v>
      </c>
    </row>
    <row r="186" s="2" customFormat="1">
      <c r="A186" s="37"/>
      <c r="B186" s="38"/>
      <c r="C186" s="39"/>
      <c r="D186" s="234" t="s">
        <v>158</v>
      </c>
      <c r="E186" s="39"/>
      <c r="F186" s="235" t="s">
        <v>300</v>
      </c>
      <c r="G186" s="39"/>
      <c r="H186" s="39"/>
      <c r="I186" s="236"/>
      <c r="J186" s="39"/>
      <c r="K186" s="39"/>
      <c r="L186" s="43"/>
      <c r="M186" s="237"/>
      <c r="N186" s="238"/>
      <c r="O186" s="90"/>
      <c r="P186" s="90"/>
      <c r="Q186" s="90"/>
      <c r="R186" s="90"/>
      <c r="S186" s="90"/>
      <c r="T186" s="91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T186" s="15" t="s">
        <v>158</v>
      </c>
      <c r="AU186" s="15" t="s">
        <v>95</v>
      </c>
    </row>
    <row r="187" s="13" customFormat="1">
      <c r="A187" s="13"/>
      <c r="B187" s="243"/>
      <c r="C187" s="244"/>
      <c r="D187" s="234" t="s">
        <v>205</v>
      </c>
      <c r="E187" s="245" t="s">
        <v>1</v>
      </c>
      <c r="F187" s="246" t="s">
        <v>302</v>
      </c>
      <c r="G187" s="244"/>
      <c r="H187" s="247">
        <v>-6.4500000000000002</v>
      </c>
      <c r="I187" s="248"/>
      <c r="J187" s="244"/>
      <c r="K187" s="244"/>
      <c r="L187" s="249"/>
      <c r="M187" s="250"/>
      <c r="N187" s="251"/>
      <c r="O187" s="251"/>
      <c r="P187" s="251"/>
      <c r="Q187" s="251"/>
      <c r="R187" s="251"/>
      <c r="S187" s="251"/>
      <c r="T187" s="252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3" t="s">
        <v>205</v>
      </c>
      <c r="AU187" s="253" t="s">
        <v>95</v>
      </c>
      <c r="AV187" s="13" t="s">
        <v>95</v>
      </c>
      <c r="AW187" s="13" t="s">
        <v>40</v>
      </c>
      <c r="AX187" s="13" t="s">
        <v>85</v>
      </c>
      <c r="AY187" s="253" t="s">
        <v>148</v>
      </c>
    </row>
    <row r="188" s="13" customFormat="1">
      <c r="A188" s="13"/>
      <c r="B188" s="243"/>
      <c r="C188" s="244"/>
      <c r="D188" s="234" t="s">
        <v>205</v>
      </c>
      <c r="E188" s="245" t="s">
        <v>1</v>
      </c>
      <c r="F188" s="246" t="s">
        <v>303</v>
      </c>
      <c r="G188" s="244"/>
      <c r="H188" s="247">
        <v>11.125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205</v>
      </c>
      <c r="AU188" s="253" t="s">
        <v>95</v>
      </c>
      <c r="AV188" s="13" t="s">
        <v>95</v>
      </c>
      <c r="AW188" s="13" t="s">
        <v>40</v>
      </c>
      <c r="AX188" s="13" t="s">
        <v>85</v>
      </c>
      <c r="AY188" s="253" t="s">
        <v>148</v>
      </c>
    </row>
    <row r="189" s="2" customFormat="1" ht="24.15" customHeight="1">
      <c r="A189" s="37"/>
      <c r="B189" s="38"/>
      <c r="C189" s="220" t="s">
        <v>304</v>
      </c>
      <c r="D189" s="220" t="s">
        <v>152</v>
      </c>
      <c r="E189" s="221" t="s">
        <v>305</v>
      </c>
      <c r="F189" s="222" t="s">
        <v>306</v>
      </c>
      <c r="G189" s="223" t="s">
        <v>230</v>
      </c>
      <c r="H189" s="224">
        <v>2</v>
      </c>
      <c r="I189" s="225"/>
      <c r="J189" s="226">
        <f>ROUND(I189*H189,2)</f>
        <v>0</v>
      </c>
      <c r="K189" s="227"/>
      <c r="L189" s="43"/>
      <c r="M189" s="228" t="s">
        <v>1</v>
      </c>
      <c r="N189" s="229" t="s">
        <v>50</v>
      </c>
      <c r="O189" s="90"/>
      <c r="P189" s="230">
        <f>O189*H189</f>
        <v>0</v>
      </c>
      <c r="Q189" s="230">
        <v>0</v>
      </c>
      <c r="R189" s="230">
        <f>Q189*H189</f>
        <v>0</v>
      </c>
      <c r="S189" s="230">
        <v>0</v>
      </c>
      <c r="T189" s="23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2" t="s">
        <v>166</v>
      </c>
      <c r="AT189" s="232" t="s">
        <v>152</v>
      </c>
      <c r="AU189" s="232" t="s">
        <v>95</v>
      </c>
      <c r="AY189" s="15" t="s">
        <v>148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5" t="s">
        <v>93</v>
      </c>
      <c r="BK189" s="233">
        <f>ROUND(I189*H189,2)</f>
        <v>0</v>
      </c>
      <c r="BL189" s="15" t="s">
        <v>166</v>
      </c>
      <c r="BM189" s="232" t="s">
        <v>307</v>
      </c>
    </row>
    <row r="190" s="2" customFormat="1">
      <c r="A190" s="37"/>
      <c r="B190" s="38"/>
      <c r="C190" s="39"/>
      <c r="D190" s="234" t="s">
        <v>158</v>
      </c>
      <c r="E190" s="39"/>
      <c r="F190" s="235" t="s">
        <v>308</v>
      </c>
      <c r="G190" s="39"/>
      <c r="H190" s="39"/>
      <c r="I190" s="236"/>
      <c r="J190" s="39"/>
      <c r="K190" s="39"/>
      <c r="L190" s="43"/>
      <c r="M190" s="237"/>
      <c r="N190" s="238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5" t="s">
        <v>158</v>
      </c>
      <c r="AU190" s="15" t="s">
        <v>95</v>
      </c>
    </row>
    <row r="191" s="13" customFormat="1">
      <c r="A191" s="13"/>
      <c r="B191" s="243"/>
      <c r="C191" s="244"/>
      <c r="D191" s="234" t="s">
        <v>205</v>
      </c>
      <c r="E191" s="245" t="s">
        <v>1</v>
      </c>
      <c r="F191" s="246" t="s">
        <v>95</v>
      </c>
      <c r="G191" s="244"/>
      <c r="H191" s="247">
        <v>2</v>
      </c>
      <c r="I191" s="248"/>
      <c r="J191" s="244"/>
      <c r="K191" s="244"/>
      <c r="L191" s="249"/>
      <c r="M191" s="250"/>
      <c r="N191" s="251"/>
      <c r="O191" s="251"/>
      <c r="P191" s="251"/>
      <c r="Q191" s="251"/>
      <c r="R191" s="251"/>
      <c r="S191" s="251"/>
      <c r="T191" s="25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3" t="s">
        <v>205</v>
      </c>
      <c r="AU191" s="253" t="s">
        <v>95</v>
      </c>
      <c r="AV191" s="13" t="s">
        <v>95</v>
      </c>
      <c r="AW191" s="13" t="s">
        <v>40</v>
      </c>
      <c r="AX191" s="13" t="s">
        <v>93</v>
      </c>
      <c r="AY191" s="253" t="s">
        <v>148</v>
      </c>
    </row>
    <row r="192" s="2" customFormat="1" ht="24.15" customHeight="1">
      <c r="A192" s="37"/>
      <c r="B192" s="38"/>
      <c r="C192" s="220" t="s">
        <v>7</v>
      </c>
      <c r="D192" s="220" t="s">
        <v>152</v>
      </c>
      <c r="E192" s="221" t="s">
        <v>309</v>
      </c>
      <c r="F192" s="222" t="s">
        <v>310</v>
      </c>
      <c r="G192" s="223" t="s">
        <v>224</v>
      </c>
      <c r="H192" s="224">
        <v>6.0960000000000001</v>
      </c>
      <c r="I192" s="225"/>
      <c r="J192" s="226">
        <f>ROUND(I192*H192,2)</f>
        <v>0</v>
      </c>
      <c r="K192" s="227"/>
      <c r="L192" s="43"/>
      <c r="M192" s="228" t="s">
        <v>1</v>
      </c>
      <c r="N192" s="229" t="s">
        <v>50</v>
      </c>
      <c r="O192" s="90"/>
      <c r="P192" s="230">
        <f>O192*H192</f>
        <v>0</v>
      </c>
      <c r="Q192" s="230">
        <v>0</v>
      </c>
      <c r="R192" s="230">
        <f>Q192*H192</f>
        <v>0</v>
      </c>
      <c r="S192" s="230">
        <v>0</v>
      </c>
      <c r="T192" s="231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2" t="s">
        <v>166</v>
      </c>
      <c r="AT192" s="232" t="s">
        <v>152</v>
      </c>
      <c r="AU192" s="232" t="s">
        <v>95</v>
      </c>
      <c r="AY192" s="15" t="s">
        <v>148</v>
      </c>
      <c r="BE192" s="233">
        <f>IF(N192="základní",J192,0)</f>
        <v>0</v>
      </c>
      <c r="BF192" s="233">
        <f>IF(N192="snížená",J192,0)</f>
        <v>0</v>
      </c>
      <c r="BG192" s="233">
        <f>IF(N192="zákl. přenesená",J192,0)</f>
        <v>0</v>
      </c>
      <c r="BH192" s="233">
        <f>IF(N192="sníž. přenesená",J192,0)</f>
        <v>0</v>
      </c>
      <c r="BI192" s="233">
        <f>IF(N192="nulová",J192,0)</f>
        <v>0</v>
      </c>
      <c r="BJ192" s="15" t="s">
        <v>93</v>
      </c>
      <c r="BK192" s="233">
        <f>ROUND(I192*H192,2)</f>
        <v>0</v>
      </c>
      <c r="BL192" s="15" t="s">
        <v>166</v>
      </c>
      <c r="BM192" s="232" t="s">
        <v>311</v>
      </c>
    </row>
    <row r="193" s="2" customFormat="1">
      <c r="A193" s="37"/>
      <c r="B193" s="38"/>
      <c r="C193" s="39"/>
      <c r="D193" s="234" t="s">
        <v>158</v>
      </c>
      <c r="E193" s="39"/>
      <c r="F193" s="235" t="s">
        <v>312</v>
      </c>
      <c r="G193" s="39"/>
      <c r="H193" s="39"/>
      <c r="I193" s="236"/>
      <c r="J193" s="39"/>
      <c r="K193" s="39"/>
      <c r="L193" s="43"/>
      <c r="M193" s="237"/>
      <c r="N193" s="238"/>
      <c r="O193" s="90"/>
      <c r="P193" s="90"/>
      <c r="Q193" s="90"/>
      <c r="R193" s="90"/>
      <c r="S193" s="90"/>
      <c r="T193" s="91"/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T193" s="15" t="s">
        <v>158</v>
      </c>
      <c r="AU193" s="15" t="s">
        <v>95</v>
      </c>
    </row>
    <row r="194" s="13" customFormat="1">
      <c r="A194" s="13"/>
      <c r="B194" s="243"/>
      <c r="C194" s="244"/>
      <c r="D194" s="234" t="s">
        <v>205</v>
      </c>
      <c r="E194" s="245" t="s">
        <v>1</v>
      </c>
      <c r="F194" s="246" t="s">
        <v>313</v>
      </c>
      <c r="G194" s="244"/>
      <c r="H194" s="247">
        <v>6.0960000000000001</v>
      </c>
      <c r="I194" s="248"/>
      <c r="J194" s="244"/>
      <c r="K194" s="244"/>
      <c r="L194" s="249"/>
      <c r="M194" s="250"/>
      <c r="N194" s="251"/>
      <c r="O194" s="251"/>
      <c r="P194" s="251"/>
      <c r="Q194" s="251"/>
      <c r="R194" s="251"/>
      <c r="S194" s="251"/>
      <c r="T194" s="252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53" t="s">
        <v>205</v>
      </c>
      <c r="AU194" s="253" t="s">
        <v>95</v>
      </c>
      <c r="AV194" s="13" t="s">
        <v>95</v>
      </c>
      <c r="AW194" s="13" t="s">
        <v>40</v>
      </c>
      <c r="AX194" s="13" t="s">
        <v>93</v>
      </c>
      <c r="AY194" s="253" t="s">
        <v>148</v>
      </c>
    </row>
    <row r="195" s="2" customFormat="1" ht="14.4" customHeight="1">
      <c r="A195" s="37"/>
      <c r="B195" s="38"/>
      <c r="C195" s="220" t="s">
        <v>314</v>
      </c>
      <c r="D195" s="220" t="s">
        <v>152</v>
      </c>
      <c r="E195" s="221" t="s">
        <v>315</v>
      </c>
      <c r="F195" s="222" t="s">
        <v>316</v>
      </c>
      <c r="G195" s="223" t="s">
        <v>224</v>
      </c>
      <c r="H195" s="224">
        <v>5</v>
      </c>
      <c r="I195" s="225"/>
      <c r="J195" s="226">
        <f>ROUND(I195*H195,2)</f>
        <v>0</v>
      </c>
      <c r="K195" s="227"/>
      <c r="L195" s="43"/>
      <c r="M195" s="228" t="s">
        <v>1</v>
      </c>
      <c r="N195" s="229" t="s">
        <v>50</v>
      </c>
      <c r="O195" s="90"/>
      <c r="P195" s="230">
        <f>O195*H195</f>
        <v>0</v>
      </c>
      <c r="Q195" s="230">
        <v>0.0012700000000000001</v>
      </c>
      <c r="R195" s="230">
        <f>Q195*H195</f>
        <v>0.0063500000000000006</v>
      </c>
      <c r="S195" s="230">
        <v>0</v>
      </c>
      <c r="T195" s="23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2" t="s">
        <v>166</v>
      </c>
      <c r="AT195" s="232" t="s">
        <v>152</v>
      </c>
      <c r="AU195" s="232" t="s">
        <v>95</v>
      </c>
      <c r="AY195" s="15" t="s">
        <v>148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5" t="s">
        <v>93</v>
      </c>
      <c r="BK195" s="233">
        <f>ROUND(I195*H195,2)</f>
        <v>0</v>
      </c>
      <c r="BL195" s="15" t="s">
        <v>166</v>
      </c>
      <c r="BM195" s="232" t="s">
        <v>317</v>
      </c>
    </row>
    <row r="196" s="2" customFormat="1">
      <c r="A196" s="37"/>
      <c r="B196" s="38"/>
      <c r="C196" s="39"/>
      <c r="D196" s="234" t="s">
        <v>158</v>
      </c>
      <c r="E196" s="39"/>
      <c r="F196" s="235" t="s">
        <v>318</v>
      </c>
      <c r="G196" s="39"/>
      <c r="H196" s="39"/>
      <c r="I196" s="236"/>
      <c r="J196" s="39"/>
      <c r="K196" s="39"/>
      <c r="L196" s="43"/>
      <c r="M196" s="237"/>
      <c r="N196" s="238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5" t="s">
        <v>158</v>
      </c>
      <c r="AU196" s="15" t="s">
        <v>95</v>
      </c>
    </row>
    <row r="197" s="13" customFormat="1">
      <c r="A197" s="13"/>
      <c r="B197" s="243"/>
      <c r="C197" s="244"/>
      <c r="D197" s="234" t="s">
        <v>205</v>
      </c>
      <c r="E197" s="245" t="s">
        <v>1</v>
      </c>
      <c r="F197" s="246" t="s">
        <v>319</v>
      </c>
      <c r="G197" s="244"/>
      <c r="H197" s="247">
        <v>5</v>
      </c>
      <c r="I197" s="248"/>
      <c r="J197" s="244"/>
      <c r="K197" s="244"/>
      <c r="L197" s="249"/>
      <c r="M197" s="250"/>
      <c r="N197" s="251"/>
      <c r="O197" s="251"/>
      <c r="P197" s="251"/>
      <c r="Q197" s="251"/>
      <c r="R197" s="251"/>
      <c r="S197" s="251"/>
      <c r="T197" s="252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3" t="s">
        <v>205</v>
      </c>
      <c r="AU197" s="253" t="s">
        <v>95</v>
      </c>
      <c r="AV197" s="13" t="s">
        <v>95</v>
      </c>
      <c r="AW197" s="13" t="s">
        <v>40</v>
      </c>
      <c r="AX197" s="13" t="s">
        <v>93</v>
      </c>
      <c r="AY197" s="253" t="s">
        <v>148</v>
      </c>
    </row>
    <row r="198" s="2" customFormat="1" ht="14.4" customHeight="1">
      <c r="A198" s="37"/>
      <c r="B198" s="38"/>
      <c r="C198" s="254" t="s">
        <v>320</v>
      </c>
      <c r="D198" s="254" t="s">
        <v>321</v>
      </c>
      <c r="E198" s="255" t="s">
        <v>322</v>
      </c>
      <c r="F198" s="256" t="s">
        <v>323</v>
      </c>
      <c r="G198" s="257" t="s">
        <v>324</v>
      </c>
      <c r="H198" s="258">
        <v>5</v>
      </c>
      <c r="I198" s="259"/>
      <c r="J198" s="260">
        <f>ROUND(I198*H198,2)</f>
        <v>0</v>
      </c>
      <c r="K198" s="261"/>
      <c r="L198" s="262"/>
      <c r="M198" s="263" t="s">
        <v>1</v>
      </c>
      <c r="N198" s="264" t="s">
        <v>50</v>
      </c>
      <c r="O198" s="90"/>
      <c r="P198" s="230">
        <f>O198*H198</f>
        <v>0</v>
      </c>
      <c r="Q198" s="230">
        <v>0.001</v>
      </c>
      <c r="R198" s="230">
        <f>Q198*H198</f>
        <v>0.0050000000000000001</v>
      </c>
      <c r="S198" s="230">
        <v>0</v>
      </c>
      <c r="T198" s="23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2" t="s">
        <v>182</v>
      </c>
      <c r="AT198" s="232" t="s">
        <v>321</v>
      </c>
      <c r="AU198" s="232" t="s">
        <v>95</v>
      </c>
      <c r="AY198" s="15" t="s">
        <v>148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5" t="s">
        <v>93</v>
      </c>
      <c r="BK198" s="233">
        <f>ROUND(I198*H198,2)</f>
        <v>0</v>
      </c>
      <c r="BL198" s="15" t="s">
        <v>166</v>
      </c>
      <c r="BM198" s="232" t="s">
        <v>325</v>
      </c>
    </row>
    <row r="199" s="2" customFormat="1">
      <c r="A199" s="37"/>
      <c r="B199" s="38"/>
      <c r="C199" s="39"/>
      <c r="D199" s="234" t="s">
        <v>158</v>
      </c>
      <c r="E199" s="39"/>
      <c r="F199" s="235" t="s">
        <v>323</v>
      </c>
      <c r="G199" s="39"/>
      <c r="H199" s="39"/>
      <c r="I199" s="236"/>
      <c r="J199" s="39"/>
      <c r="K199" s="39"/>
      <c r="L199" s="43"/>
      <c r="M199" s="237"/>
      <c r="N199" s="238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5" t="s">
        <v>158</v>
      </c>
      <c r="AU199" s="15" t="s">
        <v>95</v>
      </c>
    </row>
    <row r="200" s="12" customFormat="1" ht="22.8" customHeight="1">
      <c r="A200" s="12"/>
      <c r="B200" s="204"/>
      <c r="C200" s="205"/>
      <c r="D200" s="206" t="s">
        <v>84</v>
      </c>
      <c r="E200" s="218" t="s">
        <v>95</v>
      </c>
      <c r="F200" s="218" t="s">
        <v>326</v>
      </c>
      <c r="G200" s="205"/>
      <c r="H200" s="205"/>
      <c r="I200" s="208"/>
      <c r="J200" s="219">
        <f>BK200</f>
        <v>0</v>
      </c>
      <c r="K200" s="205"/>
      <c r="L200" s="210"/>
      <c r="M200" s="211"/>
      <c r="N200" s="212"/>
      <c r="O200" s="212"/>
      <c r="P200" s="213">
        <f>SUM(P201:P214)</f>
        <v>0</v>
      </c>
      <c r="Q200" s="212"/>
      <c r="R200" s="213">
        <f>SUM(R201:R214)</f>
        <v>0.17607787</v>
      </c>
      <c r="S200" s="212"/>
      <c r="T200" s="214">
        <f>SUM(T201:T214)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215" t="s">
        <v>93</v>
      </c>
      <c r="AT200" s="216" t="s">
        <v>84</v>
      </c>
      <c r="AU200" s="216" t="s">
        <v>93</v>
      </c>
      <c r="AY200" s="215" t="s">
        <v>148</v>
      </c>
      <c r="BK200" s="217">
        <f>SUM(BK201:BK214)</f>
        <v>0</v>
      </c>
    </row>
    <row r="201" s="2" customFormat="1" ht="14.4" customHeight="1">
      <c r="A201" s="37"/>
      <c r="B201" s="38"/>
      <c r="C201" s="220" t="s">
        <v>327</v>
      </c>
      <c r="D201" s="220" t="s">
        <v>152</v>
      </c>
      <c r="E201" s="221" t="s">
        <v>328</v>
      </c>
      <c r="F201" s="222" t="s">
        <v>329</v>
      </c>
      <c r="G201" s="223" t="s">
        <v>330</v>
      </c>
      <c r="H201" s="224">
        <v>1</v>
      </c>
      <c r="I201" s="225"/>
      <c r="J201" s="226">
        <f>ROUND(I201*H201,2)</f>
        <v>0</v>
      </c>
      <c r="K201" s="227"/>
      <c r="L201" s="43"/>
      <c r="M201" s="228" t="s">
        <v>1</v>
      </c>
      <c r="N201" s="229" t="s">
        <v>50</v>
      </c>
      <c r="O201" s="90"/>
      <c r="P201" s="230">
        <f>O201*H201</f>
        <v>0</v>
      </c>
      <c r="Q201" s="230">
        <v>0.029950000000000001</v>
      </c>
      <c r="R201" s="230">
        <f>Q201*H201</f>
        <v>0.029950000000000001</v>
      </c>
      <c r="S201" s="230">
        <v>0</v>
      </c>
      <c r="T201" s="23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2" t="s">
        <v>166</v>
      </c>
      <c r="AT201" s="232" t="s">
        <v>152</v>
      </c>
      <c r="AU201" s="232" t="s">
        <v>95</v>
      </c>
      <c r="AY201" s="15" t="s">
        <v>148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5" t="s">
        <v>93</v>
      </c>
      <c r="BK201" s="233">
        <f>ROUND(I201*H201,2)</f>
        <v>0</v>
      </c>
      <c r="BL201" s="15" t="s">
        <v>166</v>
      </c>
      <c r="BM201" s="232" t="s">
        <v>331</v>
      </c>
    </row>
    <row r="202" s="2" customFormat="1">
      <c r="A202" s="37"/>
      <c r="B202" s="38"/>
      <c r="C202" s="39"/>
      <c r="D202" s="234" t="s">
        <v>158</v>
      </c>
      <c r="E202" s="39"/>
      <c r="F202" s="235" t="s">
        <v>329</v>
      </c>
      <c r="G202" s="39"/>
      <c r="H202" s="39"/>
      <c r="I202" s="236"/>
      <c r="J202" s="39"/>
      <c r="K202" s="39"/>
      <c r="L202" s="43"/>
      <c r="M202" s="237"/>
      <c r="N202" s="238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5" t="s">
        <v>158</v>
      </c>
      <c r="AU202" s="15" t="s">
        <v>95</v>
      </c>
    </row>
    <row r="203" s="2" customFormat="1" ht="14.4" customHeight="1">
      <c r="A203" s="37"/>
      <c r="B203" s="38"/>
      <c r="C203" s="220" t="s">
        <v>332</v>
      </c>
      <c r="D203" s="220" t="s">
        <v>152</v>
      </c>
      <c r="E203" s="221" t="s">
        <v>333</v>
      </c>
      <c r="F203" s="222" t="s">
        <v>334</v>
      </c>
      <c r="G203" s="223" t="s">
        <v>214</v>
      </c>
      <c r="H203" s="224">
        <v>40</v>
      </c>
      <c r="I203" s="225"/>
      <c r="J203" s="226">
        <f>ROUND(I203*H203,2)</f>
        <v>0</v>
      </c>
      <c r="K203" s="227"/>
      <c r="L203" s="43"/>
      <c r="M203" s="228" t="s">
        <v>1</v>
      </c>
      <c r="N203" s="229" t="s">
        <v>50</v>
      </c>
      <c r="O203" s="90"/>
      <c r="P203" s="230">
        <f>O203*H203</f>
        <v>0</v>
      </c>
      <c r="Q203" s="230">
        <v>8.0000000000000007E-05</v>
      </c>
      <c r="R203" s="230">
        <f>Q203*H203</f>
        <v>0.0032000000000000002</v>
      </c>
      <c r="S203" s="230">
        <v>0</v>
      </c>
      <c r="T203" s="231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2" t="s">
        <v>166</v>
      </c>
      <c r="AT203" s="232" t="s">
        <v>152</v>
      </c>
      <c r="AU203" s="232" t="s">
        <v>95</v>
      </c>
      <c r="AY203" s="15" t="s">
        <v>148</v>
      </c>
      <c r="BE203" s="233">
        <f>IF(N203="základní",J203,0)</f>
        <v>0</v>
      </c>
      <c r="BF203" s="233">
        <f>IF(N203="snížená",J203,0)</f>
        <v>0</v>
      </c>
      <c r="BG203" s="233">
        <f>IF(N203="zákl. přenesená",J203,0)</f>
        <v>0</v>
      </c>
      <c r="BH203" s="233">
        <f>IF(N203="sníž. přenesená",J203,0)</f>
        <v>0</v>
      </c>
      <c r="BI203" s="233">
        <f>IF(N203="nulová",J203,0)</f>
        <v>0</v>
      </c>
      <c r="BJ203" s="15" t="s">
        <v>93</v>
      </c>
      <c r="BK203" s="233">
        <f>ROUND(I203*H203,2)</f>
        <v>0</v>
      </c>
      <c r="BL203" s="15" t="s">
        <v>166</v>
      </c>
      <c r="BM203" s="232" t="s">
        <v>335</v>
      </c>
    </row>
    <row r="204" s="2" customFormat="1">
      <c r="A204" s="37"/>
      <c r="B204" s="38"/>
      <c r="C204" s="39"/>
      <c r="D204" s="234" t="s">
        <v>158</v>
      </c>
      <c r="E204" s="39"/>
      <c r="F204" s="235" t="s">
        <v>336</v>
      </c>
      <c r="G204" s="39"/>
      <c r="H204" s="39"/>
      <c r="I204" s="236"/>
      <c r="J204" s="39"/>
      <c r="K204" s="39"/>
      <c r="L204" s="43"/>
      <c r="M204" s="237"/>
      <c r="N204" s="238"/>
      <c r="O204" s="90"/>
      <c r="P204" s="90"/>
      <c r="Q204" s="90"/>
      <c r="R204" s="90"/>
      <c r="S204" s="90"/>
      <c r="T204" s="91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15" t="s">
        <v>158</v>
      </c>
      <c r="AU204" s="15" t="s">
        <v>95</v>
      </c>
    </row>
    <row r="205" s="13" customFormat="1">
      <c r="A205" s="13"/>
      <c r="B205" s="243"/>
      <c r="C205" s="244"/>
      <c r="D205" s="234" t="s">
        <v>205</v>
      </c>
      <c r="E205" s="245" t="s">
        <v>1</v>
      </c>
      <c r="F205" s="246" t="s">
        <v>337</v>
      </c>
      <c r="G205" s="244"/>
      <c r="H205" s="247">
        <v>40</v>
      </c>
      <c r="I205" s="248"/>
      <c r="J205" s="244"/>
      <c r="K205" s="244"/>
      <c r="L205" s="249"/>
      <c r="M205" s="250"/>
      <c r="N205" s="251"/>
      <c r="O205" s="251"/>
      <c r="P205" s="251"/>
      <c r="Q205" s="251"/>
      <c r="R205" s="251"/>
      <c r="S205" s="251"/>
      <c r="T205" s="252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3" t="s">
        <v>205</v>
      </c>
      <c r="AU205" s="253" t="s">
        <v>95</v>
      </c>
      <c r="AV205" s="13" t="s">
        <v>95</v>
      </c>
      <c r="AW205" s="13" t="s">
        <v>40</v>
      </c>
      <c r="AX205" s="13" t="s">
        <v>93</v>
      </c>
      <c r="AY205" s="253" t="s">
        <v>148</v>
      </c>
    </row>
    <row r="206" s="2" customFormat="1" ht="14.4" customHeight="1">
      <c r="A206" s="37"/>
      <c r="B206" s="38"/>
      <c r="C206" s="220" t="s">
        <v>338</v>
      </c>
      <c r="D206" s="220" t="s">
        <v>152</v>
      </c>
      <c r="E206" s="221" t="s">
        <v>339</v>
      </c>
      <c r="F206" s="222" t="s">
        <v>340</v>
      </c>
      <c r="G206" s="223" t="s">
        <v>224</v>
      </c>
      <c r="H206" s="224">
        <v>1.5</v>
      </c>
      <c r="I206" s="225"/>
      <c r="J206" s="226">
        <f>ROUND(I206*H206,2)</f>
        <v>0</v>
      </c>
      <c r="K206" s="227"/>
      <c r="L206" s="43"/>
      <c r="M206" s="228" t="s">
        <v>1</v>
      </c>
      <c r="N206" s="229" t="s">
        <v>50</v>
      </c>
      <c r="O206" s="90"/>
      <c r="P206" s="230">
        <f>O206*H206</f>
        <v>0</v>
      </c>
      <c r="Q206" s="230">
        <v>0.00247</v>
      </c>
      <c r="R206" s="230">
        <f>Q206*H206</f>
        <v>0.003705</v>
      </c>
      <c r="S206" s="230">
        <v>0</v>
      </c>
      <c r="T206" s="231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2" t="s">
        <v>166</v>
      </c>
      <c r="AT206" s="232" t="s">
        <v>152</v>
      </c>
      <c r="AU206" s="232" t="s">
        <v>95</v>
      </c>
      <c r="AY206" s="15" t="s">
        <v>148</v>
      </c>
      <c r="BE206" s="233">
        <f>IF(N206="základní",J206,0)</f>
        <v>0</v>
      </c>
      <c r="BF206" s="233">
        <f>IF(N206="snížená",J206,0)</f>
        <v>0</v>
      </c>
      <c r="BG206" s="233">
        <f>IF(N206="zákl. přenesená",J206,0)</f>
        <v>0</v>
      </c>
      <c r="BH206" s="233">
        <f>IF(N206="sníž. přenesená",J206,0)</f>
        <v>0</v>
      </c>
      <c r="BI206" s="233">
        <f>IF(N206="nulová",J206,0)</f>
        <v>0</v>
      </c>
      <c r="BJ206" s="15" t="s">
        <v>93</v>
      </c>
      <c r="BK206" s="233">
        <f>ROUND(I206*H206,2)</f>
        <v>0</v>
      </c>
      <c r="BL206" s="15" t="s">
        <v>166</v>
      </c>
      <c r="BM206" s="232" t="s">
        <v>341</v>
      </c>
    </row>
    <row r="207" s="2" customFormat="1">
      <c r="A207" s="37"/>
      <c r="B207" s="38"/>
      <c r="C207" s="39"/>
      <c r="D207" s="234" t="s">
        <v>158</v>
      </c>
      <c r="E207" s="39"/>
      <c r="F207" s="235" t="s">
        <v>342</v>
      </c>
      <c r="G207" s="39"/>
      <c r="H207" s="39"/>
      <c r="I207" s="236"/>
      <c r="J207" s="39"/>
      <c r="K207" s="39"/>
      <c r="L207" s="43"/>
      <c r="M207" s="237"/>
      <c r="N207" s="238"/>
      <c r="O207" s="90"/>
      <c r="P207" s="90"/>
      <c r="Q207" s="90"/>
      <c r="R207" s="90"/>
      <c r="S207" s="90"/>
      <c r="T207" s="91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T207" s="15" t="s">
        <v>158</v>
      </c>
      <c r="AU207" s="15" t="s">
        <v>95</v>
      </c>
    </row>
    <row r="208" s="13" customFormat="1">
      <c r="A208" s="13"/>
      <c r="B208" s="243"/>
      <c r="C208" s="244"/>
      <c r="D208" s="234" t="s">
        <v>205</v>
      </c>
      <c r="E208" s="245" t="s">
        <v>1</v>
      </c>
      <c r="F208" s="246" t="s">
        <v>343</v>
      </c>
      <c r="G208" s="244"/>
      <c r="H208" s="247">
        <v>1.5</v>
      </c>
      <c r="I208" s="248"/>
      <c r="J208" s="244"/>
      <c r="K208" s="244"/>
      <c r="L208" s="249"/>
      <c r="M208" s="250"/>
      <c r="N208" s="251"/>
      <c r="O208" s="251"/>
      <c r="P208" s="251"/>
      <c r="Q208" s="251"/>
      <c r="R208" s="251"/>
      <c r="S208" s="251"/>
      <c r="T208" s="252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53" t="s">
        <v>205</v>
      </c>
      <c r="AU208" s="253" t="s">
        <v>95</v>
      </c>
      <c r="AV208" s="13" t="s">
        <v>95</v>
      </c>
      <c r="AW208" s="13" t="s">
        <v>40</v>
      </c>
      <c r="AX208" s="13" t="s">
        <v>93</v>
      </c>
      <c r="AY208" s="253" t="s">
        <v>148</v>
      </c>
    </row>
    <row r="209" s="2" customFormat="1" ht="14.4" customHeight="1">
      <c r="A209" s="37"/>
      <c r="B209" s="38"/>
      <c r="C209" s="220" t="s">
        <v>344</v>
      </c>
      <c r="D209" s="220" t="s">
        <v>152</v>
      </c>
      <c r="E209" s="221" t="s">
        <v>345</v>
      </c>
      <c r="F209" s="222" t="s">
        <v>346</v>
      </c>
      <c r="G209" s="223" t="s">
        <v>224</v>
      </c>
      <c r="H209" s="224">
        <v>1.5</v>
      </c>
      <c r="I209" s="225"/>
      <c r="J209" s="226">
        <f>ROUND(I209*H209,2)</f>
        <v>0</v>
      </c>
      <c r="K209" s="227"/>
      <c r="L209" s="43"/>
      <c r="M209" s="228" t="s">
        <v>1</v>
      </c>
      <c r="N209" s="229" t="s">
        <v>50</v>
      </c>
      <c r="O209" s="90"/>
      <c r="P209" s="230">
        <f>O209*H209</f>
        <v>0</v>
      </c>
      <c r="Q209" s="230">
        <v>0</v>
      </c>
      <c r="R209" s="230">
        <f>Q209*H209</f>
        <v>0</v>
      </c>
      <c r="S209" s="230">
        <v>0</v>
      </c>
      <c r="T209" s="231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2" t="s">
        <v>166</v>
      </c>
      <c r="AT209" s="232" t="s">
        <v>152</v>
      </c>
      <c r="AU209" s="232" t="s">
        <v>95</v>
      </c>
      <c r="AY209" s="15" t="s">
        <v>148</v>
      </c>
      <c r="BE209" s="233">
        <f>IF(N209="základní",J209,0)</f>
        <v>0</v>
      </c>
      <c r="BF209" s="233">
        <f>IF(N209="snížená",J209,0)</f>
        <v>0</v>
      </c>
      <c r="BG209" s="233">
        <f>IF(N209="zákl. přenesená",J209,0)</f>
        <v>0</v>
      </c>
      <c r="BH209" s="233">
        <f>IF(N209="sníž. přenesená",J209,0)</f>
        <v>0</v>
      </c>
      <c r="BI209" s="233">
        <f>IF(N209="nulová",J209,0)</f>
        <v>0</v>
      </c>
      <c r="BJ209" s="15" t="s">
        <v>93</v>
      </c>
      <c r="BK209" s="233">
        <f>ROUND(I209*H209,2)</f>
        <v>0</v>
      </c>
      <c r="BL209" s="15" t="s">
        <v>166</v>
      </c>
      <c r="BM209" s="232" t="s">
        <v>347</v>
      </c>
    </row>
    <row r="210" s="2" customFormat="1">
      <c r="A210" s="37"/>
      <c r="B210" s="38"/>
      <c r="C210" s="39"/>
      <c r="D210" s="234" t="s">
        <v>158</v>
      </c>
      <c r="E210" s="39"/>
      <c r="F210" s="235" t="s">
        <v>348</v>
      </c>
      <c r="G210" s="39"/>
      <c r="H210" s="39"/>
      <c r="I210" s="236"/>
      <c r="J210" s="39"/>
      <c r="K210" s="39"/>
      <c r="L210" s="43"/>
      <c r="M210" s="237"/>
      <c r="N210" s="238"/>
      <c r="O210" s="90"/>
      <c r="P210" s="90"/>
      <c r="Q210" s="90"/>
      <c r="R210" s="90"/>
      <c r="S210" s="90"/>
      <c r="T210" s="91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T210" s="15" t="s">
        <v>158</v>
      </c>
      <c r="AU210" s="15" t="s">
        <v>95</v>
      </c>
    </row>
    <row r="211" s="13" customFormat="1">
      <c r="A211" s="13"/>
      <c r="B211" s="243"/>
      <c r="C211" s="244"/>
      <c r="D211" s="234" t="s">
        <v>205</v>
      </c>
      <c r="E211" s="245" t="s">
        <v>1</v>
      </c>
      <c r="F211" s="246" t="s">
        <v>343</v>
      </c>
      <c r="G211" s="244"/>
      <c r="H211" s="247">
        <v>1.5</v>
      </c>
      <c r="I211" s="248"/>
      <c r="J211" s="244"/>
      <c r="K211" s="244"/>
      <c r="L211" s="249"/>
      <c r="M211" s="250"/>
      <c r="N211" s="251"/>
      <c r="O211" s="251"/>
      <c r="P211" s="251"/>
      <c r="Q211" s="251"/>
      <c r="R211" s="251"/>
      <c r="S211" s="251"/>
      <c r="T211" s="252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3" t="s">
        <v>205</v>
      </c>
      <c r="AU211" s="253" t="s">
        <v>95</v>
      </c>
      <c r="AV211" s="13" t="s">
        <v>95</v>
      </c>
      <c r="AW211" s="13" t="s">
        <v>40</v>
      </c>
      <c r="AX211" s="13" t="s">
        <v>93</v>
      </c>
      <c r="AY211" s="253" t="s">
        <v>148</v>
      </c>
    </row>
    <row r="212" s="2" customFormat="1" ht="14.4" customHeight="1">
      <c r="A212" s="37"/>
      <c r="B212" s="38"/>
      <c r="C212" s="220" t="s">
        <v>349</v>
      </c>
      <c r="D212" s="220" t="s">
        <v>152</v>
      </c>
      <c r="E212" s="221" t="s">
        <v>350</v>
      </c>
      <c r="F212" s="222" t="s">
        <v>351</v>
      </c>
      <c r="G212" s="223" t="s">
        <v>294</v>
      </c>
      <c r="H212" s="224">
        <v>0.13100000000000001</v>
      </c>
      <c r="I212" s="225"/>
      <c r="J212" s="226">
        <f>ROUND(I212*H212,2)</f>
        <v>0</v>
      </c>
      <c r="K212" s="227"/>
      <c r="L212" s="43"/>
      <c r="M212" s="228" t="s">
        <v>1</v>
      </c>
      <c r="N212" s="229" t="s">
        <v>50</v>
      </c>
      <c r="O212" s="90"/>
      <c r="P212" s="230">
        <f>O212*H212</f>
        <v>0</v>
      </c>
      <c r="Q212" s="230">
        <v>1.06277</v>
      </c>
      <c r="R212" s="230">
        <f>Q212*H212</f>
        <v>0.13922287</v>
      </c>
      <c r="S212" s="230">
        <v>0</v>
      </c>
      <c r="T212" s="23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2" t="s">
        <v>166</v>
      </c>
      <c r="AT212" s="232" t="s">
        <v>152</v>
      </c>
      <c r="AU212" s="232" t="s">
        <v>95</v>
      </c>
      <c r="AY212" s="15" t="s">
        <v>148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5" t="s">
        <v>93</v>
      </c>
      <c r="BK212" s="233">
        <f>ROUND(I212*H212,2)</f>
        <v>0</v>
      </c>
      <c r="BL212" s="15" t="s">
        <v>166</v>
      </c>
      <c r="BM212" s="232" t="s">
        <v>352</v>
      </c>
    </row>
    <row r="213" s="2" customFormat="1">
      <c r="A213" s="37"/>
      <c r="B213" s="38"/>
      <c r="C213" s="39"/>
      <c r="D213" s="234" t="s">
        <v>158</v>
      </c>
      <c r="E213" s="39"/>
      <c r="F213" s="235" t="s">
        <v>353</v>
      </c>
      <c r="G213" s="39"/>
      <c r="H213" s="39"/>
      <c r="I213" s="236"/>
      <c r="J213" s="39"/>
      <c r="K213" s="39"/>
      <c r="L213" s="43"/>
      <c r="M213" s="237"/>
      <c r="N213" s="238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5" t="s">
        <v>158</v>
      </c>
      <c r="AU213" s="15" t="s">
        <v>95</v>
      </c>
    </row>
    <row r="214" s="13" customFormat="1">
      <c r="A214" s="13"/>
      <c r="B214" s="243"/>
      <c r="C214" s="244"/>
      <c r="D214" s="234" t="s">
        <v>205</v>
      </c>
      <c r="E214" s="245" t="s">
        <v>1</v>
      </c>
      <c r="F214" s="246" t="s">
        <v>354</v>
      </c>
      <c r="G214" s="244"/>
      <c r="H214" s="247">
        <v>0.13100000000000001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3" t="s">
        <v>205</v>
      </c>
      <c r="AU214" s="253" t="s">
        <v>95</v>
      </c>
      <c r="AV214" s="13" t="s">
        <v>95</v>
      </c>
      <c r="AW214" s="13" t="s">
        <v>40</v>
      </c>
      <c r="AX214" s="13" t="s">
        <v>93</v>
      </c>
      <c r="AY214" s="253" t="s">
        <v>148</v>
      </c>
    </row>
    <row r="215" s="12" customFormat="1" ht="22.8" customHeight="1">
      <c r="A215" s="12"/>
      <c r="B215" s="204"/>
      <c r="C215" s="205"/>
      <c r="D215" s="206" t="s">
        <v>84</v>
      </c>
      <c r="E215" s="218" t="s">
        <v>162</v>
      </c>
      <c r="F215" s="218" t="s">
        <v>355</v>
      </c>
      <c r="G215" s="205"/>
      <c r="H215" s="205"/>
      <c r="I215" s="208"/>
      <c r="J215" s="219">
        <f>BK215</f>
        <v>0</v>
      </c>
      <c r="K215" s="205"/>
      <c r="L215" s="210"/>
      <c r="M215" s="211"/>
      <c r="N215" s="212"/>
      <c r="O215" s="212"/>
      <c r="P215" s="213">
        <f>SUM(P216:P218)</f>
        <v>0</v>
      </c>
      <c r="Q215" s="212"/>
      <c r="R215" s="213">
        <f>SUM(R216:R218)</f>
        <v>0</v>
      </c>
      <c r="S215" s="212"/>
      <c r="T215" s="214">
        <f>SUM(T216:T218)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15" t="s">
        <v>93</v>
      </c>
      <c r="AT215" s="216" t="s">
        <v>84</v>
      </c>
      <c r="AU215" s="216" t="s">
        <v>93</v>
      </c>
      <c r="AY215" s="215" t="s">
        <v>148</v>
      </c>
      <c r="BK215" s="217">
        <f>SUM(BK216:BK218)</f>
        <v>0</v>
      </c>
    </row>
    <row r="216" s="2" customFormat="1" ht="14.4" customHeight="1">
      <c r="A216" s="37"/>
      <c r="B216" s="38"/>
      <c r="C216" s="220" t="s">
        <v>356</v>
      </c>
      <c r="D216" s="220" t="s">
        <v>152</v>
      </c>
      <c r="E216" s="221" t="s">
        <v>357</v>
      </c>
      <c r="F216" s="222" t="s">
        <v>358</v>
      </c>
      <c r="G216" s="223" t="s">
        <v>214</v>
      </c>
      <c r="H216" s="224">
        <v>40</v>
      </c>
      <c r="I216" s="225"/>
      <c r="J216" s="226">
        <f>ROUND(I216*H216,2)</f>
        <v>0</v>
      </c>
      <c r="K216" s="227"/>
      <c r="L216" s="43"/>
      <c r="M216" s="228" t="s">
        <v>1</v>
      </c>
      <c r="N216" s="229" t="s">
        <v>50</v>
      </c>
      <c r="O216" s="90"/>
      <c r="P216" s="230">
        <f>O216*H216</f>
        <v>0</v>
      </c>
      <c r="Q216" s="230">
        <v>0</v>
      </c>
      <c r="R216" s="230">
        <f>Q216*H216</f>
        <v>0</v>
      </c>
      <c r="S216" s="230">
        <v>0</v>
      </c>
      <c r="T216" s="23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2" t="s">
        <v>166</v>
      </c>
      <c r="AT216" s="232" t="s">
        <v>152</v>
      </c>
      <c r="AU216" s="232" t="s">
        <v>95</v>
      </c>
      <c r="AY216" s="15" t="s">
        <v>148</v>
      </c>
      <c r="BE216" s="233">
        <f>IF(N216="základní",J216,0)</f>
        <v>0</v>
      </c>
      <c r="BF216" s="233">
        <f>IF(N216="snížená",J216,0)</f>
        <v>0</v>
      </c>
      <c r="BG216" s="233">
        <f>IF(N216="zákl. přenesená",J216,0)</f>
        <v>0</v>
      </c>
      <c r="BH216" s="233">
        <f>IF(N216="sníž. přenesená",J216,0)</f>
        <v>0</v>
      </c>
      <c r="BI216" s="233">
        <f>IF(N216="nulová",J216,0)</f>
        <v>0</v>
      </c>
      <c r="BJ216" s="15" t="s">
        <v>93</v>
      </c>
      <c r="BK216" s="233">
        <f>ROUND(I216*H216,2)</f>
        <v>0</v>
      </c>
      <c r="BL216" s="15" t="s">
        <v>166</v>
      </c>
      <c r="BM216" s="232" t="s">
        <v>359</v>
      </c>
    </row>
    <row r="217" s="2" customFormat="1">
      <c r="A217" s="37"/>
      <c r="B217" s="38"/>
      <c r="C217" s="39"/>
      <c r="D217" s="234" t="s">
        <v>158</v>
      </c>
      <c r="E217" s="39"/>
      <c r="F217" s="235" t="s">
        <v>360</v>
      </c>
      <c r="G217" s="39"/>
      <c r="H217" s="39"/>
      <c r="I217" s="236"/>
      <c r="J217" s="39"/>
      <c r="K217" s="39"/>
      <c r="L217" s="43"/>
      <c r="M217" s="237"/>
      <c r="N217" s="238"/>
      <c r="O217" s="90"/>
      <c r="P217" s="90"/>
      <c r="Q217" s="90"/>
      <c r="R217" s="90"/>
      <c r="S217" s="90"/>
      <c r="T217" s="91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15" t="s">
        <v>158</v>
      </c>
      <c r="AU217" s="15" t="s">
        <v>95</v>
      </c>
    </row>
    <row r="218" s="13" customFormat="1">
      <c r="A218" s="13"/>
      <c r="B218" s="243"/>
      <c r="C218" s="244"/>
      <c r="D218" s="234" t="s">
        <v>205</v>
      </c>
      <c r="E218" s="245" t="s">
        <v>1</v>
      </c>
      <c r="F218" s="246" t="s">
        <v>337</v>
      </c>
      <c r="G218" s="244"/>
      <c r="H218" s="247">
        <v>40</v>
      </c>
      <c r="I218" s="248"/>
      <c r="J218" s="244"/>
      <c r="K218" s="244"/>
      <c r="L218" s="249"/>
      <c r="M218" s="250"/>
      <c r="N218" s="251"/>
      <c r="O218" s="251"/>
      <c r="P218" s="251"/>
      <c r="Q218" s="251"/>
      <c r="R218" s="251"/>
      <c r="S218" s="251"/>
      <c r="T218" s="25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53" t="s">
        <v>205</v>
      </c>
      <c r="AU218" s="253" t="s">
        <v>95</v>
      </c>
      <c r="AV218" s="13" t="s">
        <v>95</v>
      </c>
      <c r="AW218" s="13" t="s">
        <v>40</v>
      </c>
      <c r="AX218" s="13" t="s">
        <v>93</v>
      </c>
      <c r="AY218" s="253" t="s">
        <v>148</v>
      </c>
    </row>
    <row r="219" s="12" customFormat="1" ht="22.8" customHeight="1">
      <c r="A219" s="12"/>
      <c r="B219" s="204"/>
      <c r="C219" s="205"/>
      <c r="D219" s="206" t="s">
        <v>84</v>
      </c>
      <c r="E219" s="218" t="s">
        <v>166</v>
      </c>
      <c r="F219" s="218" t="s">
        <v>361</v>
      </c>
      <c r="G219" s="205"/>
      <c r="H219" s="205"/>
      <c r="I219" s="208"/>
      <c r="J219" s="219">
        <f>BK219</f>
        <v>0</v>
      </c>
      <c r="K219" s="205"/>
      <c r="L219" s="210"/>
      <c r="M219" s="211"/>
      <c r="N219" s="212"/>
      <c r="O219" s="212"/>
      <c r="P219" s="213">
        <f>SUM(P220:P222)</f>
        <v>0</v>
      </c>
      <c r="Q219" s="212"/>
      <c r="R219" s="213">
        <f>SUM(R220:R222)</f>
        <v>0</v>
      </c>
      <c r="S219" s="212"/>
      <c r="T219" s="214">
        <f>SUM(T220:T222)</f>
        <v>0</v>
      </c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R219" s="215" t="s">
        <v>93</v>
      </c>
      <c r="AT219" s="216" t="s">
        <v>84</v>
      </c>
      <c r="AU219" s="216" t="s">
        <v>93</v>
      </c>
      <c r="AY219" s="215" t="s">
        <v>148</v>
      </c>
      <c r="BK219" s="217">
        <f>SUM(BK220:BK222)</f>
        <v>0</v>
      </c>
    </row>
    <row r="220" s="2" customFormat="1" ht="24.15" customHeight="1">
      <c r="A220" s="37"/>
      <c r="B220" s="38"/>
      <c r="C220" s="220" t="s">
        <v>362</v>
      </c>
      <c r="D220" s="220" t="s">
        <v>152</v>
      </c>
      <c r="E220" s="221" t="s">
        <v>363</v>
      </c>
      <c r="F220" s="222" t="s">
        <v>364</v>
      </c>
      <c r="G220" s="223" t="s">
        <v>230</v>
      </c>
      <c r="H220" s="224">
        <v>0.93799999999999994</v>
      </c>
      <c r="I220" s="225"/>
      <c r="J220" s="226">
        <f>ROUND(I220*H220,2)</f>
        <v>0</v>
      </c>
      <c r="K220" s="227"/>
      <c r="L220" s="43"/>
      <c r="M220" s="228" t="s">
        <v>1</v>
      </c>
      <c r="N220" s="229" t="s">
        <v>50</v>
      </c>
      <c r="O220" s="90"/>
      <c r="P220" s="230">
        <f>O220*H220</f>
        <v>0</v>
      </c>
      <c r="Q220" s="230">
        <v>0</v>
      </c>
      <c r="R220" s="230">
        <f>Q220*H220</f>
        <v>0</v>
      </c>
      <c r="S220" s="230">
        <v>0</v>
      </c>
      <c r="T220" s="231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2" t="s">
        <v>166</v>
      </c>
      <c r="AT220" s="232" t="s">
        <v>152</v>
      </c>
      <c r="AU220" s="232" t="s">
        <v>95</v>
      </c>
      <c r="AY220" s="15" t="s">
        <v>148</v>
      </c>
      <c r="BE220" s="233">
        <f>IF(N220="základní",J220,0)</f>
        <v>0</v>
      </c>
      <c r="BF220" s="233">
        <f>IF(N220="snížená",J220,0)</f>
        <v>0</v>
      </c>
      <c r="BG220" s="233">
        <f>IF(N220="zákl. přenesená",J220,0)</f>
        <v>0</v>
      </c>
      <c r="BH220" s="233">
        <f>IF(N220="sníž. přenesená",J220,0)</f>
        <v>0</v>
      </c>
      <c r="BI220" s="233">
        <f>IF(N220="nulová",J220,0)</f>
        <v>0</v>
      </c>
      <c r="BJ220" s="15" t="s">
        <v>93</v>
      </c>
      <c r="BK220" s="233">
        <f>ROUND(I220*H220,2)</f>
        <v>0</v>
      </c>
      <c r="BL220" s="15" t="s">
        <v>166</v>
      </c>
      <c r="BM220" s="232" t="s">
        <v>365</v>
      </c>
    </row>
    <row r="221" s="2" customFormat="1">
      <c r="A221" s="37"/>
      <c r="B221" s="38"/>
      <c r="C221" s="39"/>
      <c r="D221" s="234" t="s">
        <v>158</v>
      </c>
      <c r="E221" s="39"/>
      <c r="F221" s="235" t="s">
        <v>366</v>
      </c>
      <c r="G221" s="39"/>
      <c r="H221" s="39"/>
      <c r="I221" s="236"/>
      <c r="J221" s="39"/>
      <c r="K221" s="39"/>
      <c r="L221" s="43"/>
      <c r="M221" s="237"/>
      <c r="N221" s="238"/>
      <c r="O221" s="90"/>
      <c r="P221" s="90"/>
      <c r="Q221" s="90"/>
      <c r="R221" s="90"/>
      <c r="S221" s="90"/>
      <c r="T221" s="91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15" t="s">
        <v>158</v>
      </c>
      <c r="AU221" s="15" t="s">
        <v>95</v>
      </c>
    </row>
    <row r="222" s="13" customFormat="1">
      <c r="A222" s="13"/>
      <c r="B222" s="243"/>
      <c r="C222" s="244"/>
      <c r="D222" s="234" t="s">
        <v>205</v>
      </c>
      <c r="E222" s="245" t="s">
        <v>1</v>
      </c>
      <c r="F222" s="246" t="s">
        <v>367</v>
      </c>
      <c r="G222" s="244"/>
      <c r="H222" s="247">
        <v>0.93799999999999994</v>
      </c>
      <c r="I222" s="248"/>
      <c r="J222" s="244"/>
      <c r="K222" s="244"/>
      <c r="L222" s="249"/>
      <c r="M222" s="250"/>
      <c r="N222" s="251"/>
      <c r="O222" s="251"/>
      <c r="P222" s="251"/>
      <c r="Q222" s="251"/>
      <c r="R222" s="251"/>
      <c r="S222" s="251"/>
      <c r="T222" s="252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53" t="s">
        <v>205</v>
      </c>
      <c r="AU222" s="253" t="s">
        <v>95</v>
      </c>
      <c r="AV222" s="13" t="s">
        <v>95</v>
      </c>
      <c r="AW222" s="13" t="s">
        <v>40</v>
      </c>
      <c r="AX222" s="13" t="s">
        <v>93</v>
      </c>
      <c r="AY222" s="253" t="s">
        <v>148</v>
      </c>
    </row>
    <row r="223" s="12" customFormat="1" ht="22.8" customHeight="1">
      <c r="A223" s="12"/>
      <c r="B223" s="204"/>
      <c r="C223" s="205"/>
      <c r="D223" s="206" t="s">
        <v>84</v>
      </c>
      <c r="E223" s="218" t="s">
        <v>151</v>
      </c>
      <c r="F223" s="218" t="s">
        <v>368</v>
      </c>
      <c r="G223" s="205"/>
      <c r="H223" s="205"/>
      <c r="I223" s="208"/>
      <c r="J223" s="219">
        <f>BK223</f>
        <v>0</v>
      </c>
      <c r="K223" s="205"/>
      <c r="L223" s="210"/>
      <c r="M223" s="211"/>
      <c r="N223" s="212"/>
      <c r="O223" s="212"/>
      <c r="P223" s="213">
        <f>SUM(P224:P229)</f>
        <v>0</v>
      </c>
      <c r="Q223" s="212"/>
      <c r="R223" s="213">
        <f>SUM(R224:R229)</f>
        <v>1.3905000000000001</v>
      </c>
      <c r="S223" s="212"/>
      <c r="T223" s="214">
        <f>SUM(T224:T229)</f>
        <v>0</v>
      </c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R223" s="215" t="s">
        <v>93</v>
      </c>
      <c r="AT223" s="216" t="s">
        <v>84</v>
      </c>
      <c r="AU223" s="216" t="s">
        <v>93</v>
      </c>
      <c r="AY223" s="215" t="s">
        <v>148</v>
      </c>
      <c r="BK223" s="217">
        <f>SUM(BK224:BK229)</f>
        <v>0</v>
      </c>
    </row>
    <row r="224" s="2" customFormat="1" ht="24.15" customHeight="1">
      <c r="A224" s="37"/>
      <c r="B224" s="38"/>
      <c r="C224" s="220" t="s">
        <v>369</v>
      </c>
      <c r="D224" s="220" t="s">
        <v>152</v>
      </c>
      <c r="E224" s="221" t="s">
        <v>370</v>
      </c>
      <c r="F224" s="222" t="s">
        <v>371</v>
      </c>
      <c r="G224" s="223" t="s">
        <v>224</v>
      </c>
      <c r="H224" s="224">
        <v>5</v>
      </c>
      <c r="I224" s="225"/>
      <c r="J224" s="226">
        <f>ROUND(I224*H224,2)</f>
        <v>0</v>
      </c>
      <c r="K224" s="227"/>
      <c r="L224" s="43"/>
      <c r="M224" s="228" t="s">
        <v>1</v>
      </c>
      <c r="N224" s="229" t="s">
        <v>50</v>
      </c>
      <c r="O224" s="90"/>
      <c r="P224" s="230">
        <f>O224*H224</f>
        <v>0</v>
      </c>
      <c r="Q224" s="230">
        <v>0.14610000000000001</v>
      </c>
      <c r="R224" s="230">
        <f>Q224*H224</f>
        <v>0.73050000000000004</v>
      </c>
      <c r="S224" s="230">
        <v>0</v>
      </c>
      <c r="T224" s="23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2" t="s">
        <v>166</v>
      </c>
      <c r="AT224" s="232" t="s">
        <v>152</v>
      </c>
      <c r="AU224" s="232" t="s">
        <v>95</v>
      </c>
      <c r="AY224" s="15" t="s">
        <v>148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5" t="s">
        <v>93</v>
      </c>
      <c r="BK224" s="233">
        <f>ROUND(I224*H224,2)</f>
        <v>0</v>
      </c>
      <c r="BL224" s="15" t="s">
        <v>166</v>
      </c>
      <c r="BM224" s="232" t="s">
        <v>372</v>
      </c>
    </row>
    <row r="225" s="2" customFormat="1">
      <c r="A225" s="37"/>
      <c r="B225" s="38"/>
      <c r="C225" s="39"/>
      <c r="D225" s="234" t="s">
        <v>158</v>
      </c>
      <c r="E225" s="39"/>
      <c r="F225" s="235" t="s">
        <v>373</v>
      </c>
      <c r="G225" s="39"/>
      <c r="H225" s="39"/>
      <c r="I225" s="236"/>
      <c r="J225" s="39"/>
      <c r="K225" s="39"/>
      <c r="L225" s="43"/>
      <c r="M225" s="237"/>
      <c r="N225" s="238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5" t="s">
        <v>158</v>
      </c>
      <c r="AU225" s="15" t="s">
        <v>95</v>
      </c>
    </row>
    <row r="226" s="13" customFormat="1">
      <c r="A226" s="13"/>
      <c r="B226" s="243"/>
      <c r="C226" s="244"/>
      <c r="D226" s="234" t="s">
        <v>205</v>
      </c>
      <c r="E226" s="245" t="s">
        <v>1</v>
      </c>
      <c r="F226" s="246" t="s">
        <v>374</v>
      </c>
      <c r="G226" s="244"/>
      <c r="H226" s="247">
        <v>5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3" t="s">
        <v>205</v>
      </c>
      <c r="AU226" s="253" t="s">
        <v>95</v>
      </c>
      <c r="AV226" s="13" t="s">
        <v>95</v>
      </c>
      <c r="AW226" s="13" t="s">
        <v>40</v>
      </c>
      <c r="AX226" s="13" t="s">
        <v>93</v>
      </c>
      <c r="AY226" s="253" t="s">
        <v>148</v>
      </c>
    </row>
    <row r="227" s="2" customFormat="1" ht="14.4" customHeight="1">
      <c r="A227" s="37"/>
      <c r="B227" s="38"/>
      <c r="C227" s="254" t="s">
        <v>375</v>
      </c>
      <c r="D227" s="254" t="s">
        <v>321</v>
      </c>
      <c r="E227" s="255" t="s">
        <v>376</v>
      </c>
      <c r="F227" s="256" t="s">
        <v>377</v>
      </c>
      <c r="G227" s="257" t="s">
        <v>224</v>
      </c>
      <c r="H227" s="258">
        <v>5</v>
      </c>
      <c r="I227" s="259"/>
      <c r="J227" s="260">
        <f>ROUND(I227*H227,2)</f>
        <v>0</v>
      </c>
      <c r="K227" s="261"/>
      <c r="L227" s="262"/>
      <c r="M227" s="263" t="s">
        <v>1</v>
      </c>
      <c r="N227" s="264" t="s">
        <v>50</v>
      </c>
      <c r="O227" s="90"/>
      <c r="P227" s="230">
        <f>O227*H227</f>
        <v>0</v>
      </c>
      <c r="Q227" s="230">
        <v>0.13200000000000001</v>
      </c>
      <c r="R227" s="230">
        <f>Q227*H227</f>
        <v>0.66000000000000003</v>
      </c>
      <c r="S227" s="230">
        <v>0</v>
      </c>
      <c r="T227" s="23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2" t="s">
        <v>182</v>
      </c>
      <c r="AT227" s="232" t="s">
        <v>321</v>
      </c>
      <c r="AU227" s="232" t="s">
        <v>95</v>
      </c>
      <c r="AY227" s="15" t="s">
        <v>148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5" t="s">
        <v>93</v>
      </c>
      <c r="BK227" s="233">
        <f>ROUND(I227*H227,2)</f>
        <v>0</v>
      </c>
      <c r="BL227" s="15" t="s">
        <v>166</v>
      </c>
      <c r="BM227" s="232" t="s">
        <v>378</v>
      </c>
    </row>
    <row r="228" s="2" customFormat="1">
      <c r="A228" s="37"/>
      <c r="B228" s="38"/>
      <c r="C228" s="39"/>
      <c r="D228" s="234" t="s">
        <v>158</v>
      </c>
      <c r="E228" s="39"/>
      <c r="F228" s="235" t="s">
        <v>377</v>
      </c>
      <c r="G228" s="39"/>
      <c r="H228" s="39"/>
      <c r="I228" s="236"/>
      <c r="J228" s="39"/>
      <c r="K228" s="39"/>
      <c r="L228" s="43"/>
      <c r="M228" s="237"/>
      <c r="N228" s="238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5" t="s">
        <v>158</v>
      </c>
      <c r="AU228" s="15" t="s">
        <v>95</v>
      </c>
    </row>
    <row r="229" s="13" customFormat="1">
      <c r="A229" s="13"/>
      <c r="B229" s="243"/>
      <c r="C229" s="244"/>
      <c r="D229" s="234" t="s">
        <v>205</v>
      </c>
      <c r="E229" s="245" t="s">
        <v>1</v>
      </c>
      <c r="F229" s="246" t="s">
        <v>319</v>
      </c>
      <c r="G229" s="244"/>
      <c r="H229" s="247">
        <v>5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205</v>
      </c>
      <c r="AU229" s="253" t="s">
        <v>95</v>
      </c>
      <c r="AV229" s="13" t="s">
        <v>95</v>
      </c>
      <c r="AW229" s="13" t="s">
        <v>40</v>
      </c>
      <c r="AX229" s="13" t="s">
        <v>93</v>
      </c>
      <c r="AY229" s="253" t="s">
        <v>148</v>
      </c>
    </row>
    <row r="230" s="12" customFormat="1" ht="22.8" customHeight="1">
      <c r="A230" s="12"/>
      <c r="B230" s="204"/>
      <c r="C230" s="205"/>
      <c r="D230" s="206" t="s">
        <v>84</v>
      </c>
      <c r="E230" s="218" t="s">
        <v>182</v>
      </c>
      <c r="F230" s="218" t="s">
        <v>379</v>
      </c>
      <c r="G230" s="205"/>
      <c r="H230" s="205"/>
      <c r="I230" s="208"/>
      <c r="J230" s="219">
        <f>BK230</f>
        <v>0</v>
      </c>
      <c r="K230" s="205"/>
      <c r="L230" s="210"/>
      <c r="M230" s="211"/>
      <c r="N230" s="212"/>
      <c r="O230" s="212"/>
      <c r="P230" s="213">
        <f>SUM(P231:P233)</f>
        <v>0</v>
      </c>
      <c r="Q230" s="212"/>
      <c r="R230" s="213">
        <f>SUM(R231:R233)</f>
        <v>2.1000000000000001</v>
      </c>
      <c r="S230" s="212"/>
      <c r="T230" s="214">
        <f>SUM(T231:T233)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15" t="s">
        <v>93</v>
      </c>
      <c r="AT230" s="216" t="s">
        <v>84</v>
      </c>
      <c r="AU230" s="216" t="s">
        <v>93</v>
      </c>
      <c r="AY230" s="215" t="s">
        <v>148</v>
      </c>
      <c r="BK230" s="217">
        <f>SUM(BK231:BK233)</f>
        <v>0</v>
      </c>
    </row>
    <row r="231" s="2" customFormat="1" ht="49.05" customHeight="1">
      <c r="A231" s="37"/>
      <c r="B231" s="38"/>
      <c r="C231" s="254" t="s">
        <v>380</v>
      </c>
      <c r="D231" s="254" t="s">
        <v>321</v>
      </c>
      <c r="E231" s="255" t="s">
        <v>381</v>
      </c>
      <c r="F231" s="256" t="s">
        <v>382</v>
      </c>
      <c r="G231" s="257" t="s">
        <v>330</v>
      </c>
      <c r="H231" s="258">
        <v>1</v>
      </c>
      <c r="I231" s="259"/>
      <c r="J231" s="260">
        <f>ROUND(I231*H231,2)</f>
        <v>0</v>
      </c>
      <c r="K231" s="261"/>
      <c r="L231" s="262"/>
      <c r="M231" s="263" t="s">
        <v>1</v>
      </c>
      <c r="N231" s="264" t="s">
        <v>50</v>
      </c>
      <c r="O231" s="90"/>
      <c r="P231" s="230">
        <f>O231*H231</f>
        <v>0</v>
      </c>
      <c r="Q231" s="230">
        <v>2.1000000000000001</v>
      </c>
      <c r="R231" s="230">
        <f>Q231*H231</f>
        <v>2.1000000000000001</v>
      </c>
      <c r="S231" s="230">
        <v>0</v>
      </c>
      <c r="T231" s="23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2" t="s">
        <v>182</v>
      </c>
      <c r="AT231" s="232" t="s">
        <v>321</v>
      </c>
      <c r="AU231" s="232" t="s">
        <v>95</v>
      </c>
      <c r="AY231" s="15" t="s">
        <v>148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5" t="s">
        <v>93</v>
      </c>
      <c r="BK231" s="233">
        <f>ROUND(I231*H231,2)</f>
        <v>0</v>
      </c>
      <c r="BL231" s="15" t="s">
        <v>166</v>
      </c>
      <c r="BM231" s="232" t="s">
        <v>383</v>
      </c>
    </row>
    <row r="232" s="2" customFormat="1">
      <c r="A232" s="37"/>
      <c r="B232" s="38"/>
      <c r="C232" s="39"/>
      <c r="D232" s="234" t="s">
        <v>158</v>
      </c>
      <c r="E232" s="39"/>
      <c r="F232" s="235" t="s">
        <v>382</v>
      </c>
      <c r="G232" s="39"/>
      <c r="H232" s="39"/>
      <c r="I232" s="236"/>
      <c r="J232" s="39"/>
      <c r="K232" s="39"/>
      <c r="L232" s="43"/>
      <c r="M232" s="237"/>
      <c r="N232" s="238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5" t="s">
        <v>158</v>
      </c>
      <c r="AU232" s="15" t="s">
        <v>95</v>
      </c>
    </row>
    <row r="233" s="13" customFormat="1">
      <c r="A233" s="13"/>
      <c r="B233" s="243"/>
      <c r="C233" s="244"/>
      <c r="D233" s="234" t="s">
        <v>205</v>
      </c>
      <c r="E233" s="245" t="s">
        <v>1</v>
      </c>
      <c r="F233" s="246" t="s">
        <v>93</v>
      </c>
      <c r="G233" s="244"/>
      <c r="H233" s="247">
        <v>1</v>
      </c>
      <c r="I233" s="248"/>
      <c r="J233" s="244"/>
      <c r="K233" s="244"/>
      <c r="L233" s="249"/>
      <c r="M233" s="250"/>
      <c r="N233" s="251"/>
      <c r="O233" s="251"/>
      <c r="P233" s="251"/>
      <c r="Q233" s="251"/>
      <c r="R233" s="251"/>
      <c r="S233" s="251"/>
      <c r="T233" s="25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3" t="s">
        <v>205</v>
      </c>
      <c r="AU233" s="253" t="s">
        <v>95</v>
      </c>
      <c r="AV233" s="13" t="s">
        <v>95</v>
      </c>
      <c r="AW233" s="13" t="s">
        <v>40</v>
      </c>
      <c r="AX233" s="13" t="s">
        <v>93</v>
      </c>
      <c r="AY233" s="253" t="s">
        <v>148</v>
      </c>
    </row>
    <row r="234" s="12" customFormat="1" ht="22.8" customHeight="1">
      <c r="A234" s="12"/>
      <c r="B234" s="204"/>
      <c r="C234" s="205"/>
      <c r="D234" s="206" t="s">
        <v>84</v>
      </c>
      <c r="E234" s="218" t="s">
        <v>243</v>
      </c>
      <c r="F234" s="218" t="s">
        <v>384</v>
      </c>
      <c r="G234" s="205"/>
      <c r="H234" s="205"/>
      <c r="I234" s="208"/>
      <c r="J234" s="219">
        <f>BK234</f>
        <v>0</v>
      </c>
      <c r="K234" s="205"/>
      <c r="L234" s="210"/>
      <c r="M234" s="211"/>
      <c r="N234" s="212"/>
      <c r="O234" s="212"/>
      <c r="P234" s="213">
        <f>P235</f>
        <v>0</v>
      </c>
      <c r="Q234" s="212"/>
      <c r="R234" s="213">
        <f>R235</f>
        <v>0</v>
      </c>
      <c r="S234" s="212"/>
      <c r="T234" s="214">
        <f>T235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215" t="s">
        <v>93</v>
      </c>
      <c r="AT234" s="216" t="s">
        <v>84</v>
      </c>
      <c r="AU234" s="216" t="s">
        <v>93</v>
      </c>
      <c r="AY234" s="215" t="s">
        <v>148</v>
      </c>
      <c r="BK234" s="217">
        <f>BK235</f>
        <v>0</v>
      </c>
    </row>
    <row r="235" s="12" customFormat="1" ht="20.88" customHeight="1">
      <c r="A235" s="12"/>
      <c r="B235" s="204"/>
      <c r="C235" s="205"/>
      <c r="D235" s="206" t="s">
        <v>84</v>
      </c>
      <c r="E235" s="218" t="s">
        <v>385</v>
      </c>
      <c r="F235" s="218" t="s">
        <v>386</v>
      </c>
      <c r="G235" s="205"/>
      <c r="H235" s="205"/>
      <c r="I235" s="208"/>
      <c r="J235" s="219">
        <f>BK235</f>
        <v>0</v>
      </c>
      <c r="K235" s="205"/>
      <c r="L235" s="210"/>
      <c r="M235" s="211"/>
      <c r="N235" s="212"/>
      <c r="O235" s="212"/>
      <c r="P235" s="213">
        <f>SUM(P236:P238)</f>
        <v>0</v>
      </c>
      <c r="Q235" s="212"/>
      <c r="R235" s="213">
        <f>SUM(R236:R238)</f>
        <v>0</v>
      </c>
      <c r="S235" s="212"/>
      <c r="T235" s="214">
        <f>SUM(T236:T238)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15" t="s">
        <v>93</v>
      </c>
      <c r="AT235" s="216" t="s">
        <v>84</v>
      </c>
      <c r="AU235" s="216" t="s">
        <v>95</v>
      </c>
      <c r="AY235" s="215" t="s">
        <v>148</v>
      </c>
      <c r="BK235" s="217">
        <f>SUM(BK236:BK238)</f>
        <v>0</v>
      </c>
    </row>
    <row r="236" s="2" customFormat="1" ht="24.15" customHeight="1">
      <c r="A236" s="37"/>
      <c r="B236" s="38"/>
      <c r="C236" s="220" t="s">
        <v>387</v>
      </c>
      <c r="D236" s="220" t="s">
        <v>152</v>
      </c>
      <c r="E236" s="221" t="s">
        <v>388</v>
      </c>
      <c r="F236" s="222" t="s">
        <v>389</v>
      </c>
      <c r="G236" s="223" t="s">
        <v>294</v>
      </c>
      <c r="H236" s="224">
        <v>8</v>
      </c>
      <c r="I236" s="225"/>
      <c r="J236" s="226">
        <f>ROUND(I236*H236,2)</f>
        <v>0</v>
      </c>
      <c r="K236" s="227"/>
      <c r="L236" s="43"/>
      <c r="M236" s="228" t="s">
        <v>1</v>
      </c>
      <c r="N236" s="229" t="s">
        <v>50</v>
      </c>
      <c r="O236" s="90"/>
      <c r="P236" s="230">
        <f>O236*H236</f>
        <v>0</v>
      </c>
      <c r="Q236" s="230">
        <v>0</v>
      </c>
      <c r="R236" s="230">
        <f>Q236*H236</f>
        <v>0</v>
      </c>
      <c r="S236" s="230">
        <v>0</v>
      </c>
      <c r="T236" s="231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2" t="s">
        <v>166</v>
      </c>
      <c r="AT236" s="232" t="s">
        <v>152</v>
      </c>
      <c r="AU236" s="232" t="s">
        <v>162</v>
      </c>
      <c r="AY236" s="15" t="s">
        <v>148</v>
      </c>
      <c r="BE236" s="233">
        <f>IF(N236="základní",J236,0)</f>
        <v>0</v>
      </c>
      <c r="BF236" s="233">
        <f>IF(N236="snížená",J236,0)</f>
        <v>0</v>
      </c>
      <c r="BG236" s="233">
        <f>IF(N236="zákl. přenesená",J236,0)</f>
        <v>0</v>
      </c>
      <c r="BH236" s="233">
        <f>IF(N236="sníž. přenesená",J236,0)</f>
        <v>0</v>
      </c>
      <c r="BI236" s="233">
        <f>IF(N236="nulová",J236,0)</f>
        <v>0</v>
      </c>
      <c r="BJ236" s="15" t="s">
        <v>93</v>
      </c>
      <c r="BK236" s="233">
        <f>ROUND(I236*H236,2)</f>
        <v>0</v>
      </c>
      <c r="BL236" s="15" t="s">
        <v>166</v>
      </c>
      <c r="BM236" s="232" t="s">
        <v>390</v>
      </c>
    </row>
    <row r="237" s="2" customFormat="1">
      <c r="A237" s="37"/>
      <c r="B237" s="38"/>
      <c r="C237" s="39"/>
      <c r="D237" s="234" t="s">
        <v>158</v>
      </c>
      <c r="E237" s="39"/>
      <c r="F237" s="235" t="s">
        <v>391</v>
      </c>
      <c r="G237" s="39"/>
      <c r="H237" s="39"/>
      <c r="I237" s="236"/>
      <c r="J237" s="39"/>
      <c r="K237" s="39"/>
      <c r="L237" s="43"/>
      <c r="M237" s="237"/>
      <c r="N237" s="238"/>
      <c r="O237" s="90"/>
      <c r="P237" s="90"/>
      <c r="Q237" s="90"/>
      <c r="R237" s="90"/>
      <c r="S237" s="90"/>
      <c r="T237" s="91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T237" s="15" t="s">
        <v>158</v>
      </c>
      <c r="AU237" s="15" t="s">
        <v>162</v>
      </c>
    </row>
    <row r="238" s="13" customFormat="1">
      <c r="A238" s="13"/>
      <c r="B238" s="243"/>
      <c r="C238" s="244"/>
      <c r="D238" s="234" t="s">
        <v>205</v>
      </c>
      <c r="E238" s="245" t="s">
        <v>1</v>
      </c>
      <c r="F238" s="246" t="s">
        <v>182</v>
      </c>
      <c r="G238" s="244"/>
      <c r="H238" s="247">
        <v>8</v>
      </c>
      <c r="I238" s="248"/>
      <c r="J238" s="244"/>
      <c r="K238" s="244"/>
      <c r="L238" s="249"/>
      <c r="M238" s="250"/>
      <c r="N238" s="251"/>
      <c r="O238" s="251"/>
      <c r="P238" s="251"/>
      <c r="Q238" s="251"/>
      <c r="R238" s="251"/>
      <c r="S238" s="251"/>
      <c r="T238" s="25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3" t="s">
        <v>205</v>
      </c>
      <c r="AU238" s="253" t="s">
        <v>162</v>
      </c>
      <c r="AV238" s="13" t="s">
        <v>95</v>
      </c>
      <c r="AW238" s="13" t="s">
        <v>40</v>
      </c>
      <c r="AX238" s="13" t="s">
        <v>93</v>
      </c>
      <c r="AY238" s="253" t="s">
        <v>148</v>
      </c>
    </row>
    <row r="239" s="12" customFormat="1" ht="25.92" customHeight="1">
      <c r="A239" s="12"/>
      <c r="B239" s="204"/>
      <c r="C239" s="205"/>
      <c r="D239" s="206" t="s">
        <v>84</v>
      </c>
      <c r="E239" s="207" t="s">
        <v>392</v>
      </c>
      <c r="F239" s="207" t="s">
        <v>393</v>
      </c>
      <c r="G239" s="205"/>
      <c r="H239" s="205"/>
      <c r="I239" s="208"/>
      <c r="J239" s="209">
        <f>BK239</f>
        <v>0</v>
      </c>
      <c r="K239" s="205"/>
      <c r="L239" s="210"/>
      <c r="M239" s="211"/>
      <c r="N239" s="212"/>
      <c r="O239" s="212"/>
      <c r="P239" s="213">
        <f>P240</f>
        <v>0</v>
      </c>
      <c r="Q239" s="212"/>
      <c r="R239" s="213">
        <f>R240</f>
        <v>0.0022300000000000002</v>
      </c>
      <c r="S239" s="212"/>
      <c r="T239" s="214">
        <f>T240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15" t="s">
        <v>95</v>
      </c>
      <c r="AT239" s="216" t="s">
        <v>84</v>
      </c>
      <c r="AU239" s="216" t="s">
        <v>85</v>
      </c>
      <c r="AY239" s="215" t="s">
        <v>148</v>
      </c>
      <c r="BK239" s="217">
        <f>BK240</f>
        <v>0</v>
      </c>
    </row>
    <row r="240" s="12" customFormat="1" ht="22.8" customHeight="1">
      <c r="A240" s="12"/>
      <c r="B240" s="204"/>
      <c r="C240" s="205"/>
      <c r="D240" s="206" t="s">
        <v>84</v>
      </c>
      <c r="E240" s="218" t="s">
        <v>394</v>
      </c>
      <c r="F240" s="218" t="s">
        <v>395</v>
      </c>
      <c r="G240" s="205"/>
      <c r="H240" s="205"/>
      <c r="I240" s="208"/>
      <c r="J240" s="219">
        <f>BK240</f>
        <v>0</v>
      </c>
      <c r="K240" s="205"/>
      <c r="L240" s="210"/>
      <c r="M240" s="211"/>
      <c r="N240" s="212"/>
      <c r="O240" s="212"/>
      <c r="P240" s="213">
        <f>SUM(P241:P249)</f>
        <v>0</v>
      </c>
      <c r="Q240" s="212"/>
      <c r="R240" s="213">
        <f>SUM(R241:R249)</f>
        <v>0.0022300000000000002</v>
      </c>
      <c r="S240" s="212"/>
      <c r="T240" s="214">
        <f>SUM(T241:T249)</f>
        <v>0</v>
      </c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R240" s="215" t="s">
        <v>95</v>
      </c>
      <c r="AT240" s="216" t="s">
        <v>84</v>
      </c>
      <c r="AU240" s="216" t="s">
        <v>93</v>
      </c>
      <c r="AY240" s="215" t="s">
        <v>148</v>
      </c>
      <c r="BK240" s="217">
        <f>SUM(BK241:BK249)</f>
        <v>0</v>
      </c>
    </row>
    <row r="241" s="2" customFormat="1" ht="24.15" customHeight="1">
      <c r="A241" s="37"/>
      <c r="B241" s="38"/>
      <c r="C241" s="220" t="s">
        <v>396</v>
      </c>
      <c r="D241" s="220" t="s">
        <v>152</v>
      </c>
      <c r="E241" s="221" t="s">
        <v>397</v>
      </c>
      <c r="F241" s="222" t="s">
        <v>398</v>
      </c>
      <c r="G241" s="223" t="s">
        <v>399</v>
      </c>
      <c r="H241" s="224">
        <v>2</v>
      </c>
      <c r="I241" s="225"/>
      <c r="J241" s="226">
        <f>ROUND(I241*H241,2)</f>
        <v>0</v>
      </c>
      <c r="K241" s="227"/>
      <c r="L241" s="43"/>
      <c r="M241" s="228" t="s">
        <v>1</v>
      </c>
      <c r="N241" s="229" t="s">
        <v>50</v>
      </c>
      <c r="O241" s="90"/>
      <c r="P241" s="230">
        <f>O241*H241</f>
        <v>0</v>
      </c>
      <c r="Q241" s="230">
        <v>0.0011000000000000001</v>
      </c>
      <c r="R241" s="230">
        <f>Q241*H241</f>
        <v>0.0022000000000000001</v>
      </c>
      <c r="S241" s="230">
        <v>0</v>
      </c>
      <c r="T241" s="23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2" t="s">
        <v>280</v>
      </c>
      <c r="AT241" s="232" t="s">
        <v>152</v>
      </c>
      <c r="AU241" s="232" t="s">
        <v>95</v>
      </c>
      <c r="AY241" s="15" t="s">
        <v>148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5" t="s">
        <v>93</v>
      </c>
      <c r="BK241" s="233">
        <f>ROUND(I241*H241,2)</f>
        <v>0</v>
      </c>
      <c r="BL241" s="15" t="s">
        <v>280</v>
      </c>
      <c r="BM241" s="232" t="s">
        <v>400</v>
      </c>
    </row>
    <row r="242" s="2" customFormat="1">
      <c r="A242" s="37"/>
      <c r="B242" s="38"/>
      <c r="C242" s="39"/>
      <c r="D242" s="234" t="s">
        <v>158</v>
      </c>
      <c r="E242" s="39"/>
      <c r="F242" s="235" t="s">
        <v>398</v>
      </c>
      <c r="G242" s="39"/>
      <c r="H242" s="39"/>
      <c r="I242" s="236"/>
      <c r="J242" s="39"/>
      <c r="K242" s="39"/>
      <c r="L242" s="43"/>
      <c r="M242" s="237"/>
      <c r="N242" s="238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5" t="s">
        <v>158</v>
      </c>
      <c r="AU242" s="15" t="s">
        <v>95</v>
      </c>
    </row>
    <row r="243" s="13" customFormat="1">
      <c r="A243" s="13"/>
      <c r="B243" s="243"/>
      <c r="C243" s="244"/>
      <c r="D243" s="234" t="s">
        <v>205</v>
      </c>
      <c r="E243" s="245" t="s">
        <v>1</v>
      </c>
      <c r="F243" s="246" t="s">
        <v>95</v>
      </c>
      <c r="G243" s="244"/>
      <c r="H243" s="247">
        <v>2</v>
      </c>
      <c r="I243" s="248"/>
      <c r="J243" s="244"/>
      <c r="K243" s="244"/>
      <c r="L243" s="249"/>
      <c r="M243" s="250"/>
      <c r="N243" s="251"/>
      <c r="O243" s="251"/>
      <c r="P243" s="251"/>
      <c r="Q243" s="251"/>
      <c r="R243" s="251"/>
      <c r="S243" s="251"/>
      <c r="T243" s="252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53" t="s">
        <v>205</v>
      </c>
      <c r="AU243" s="253" t="s">
        <v>95</v>
      </c>
      <c r="AV243" s="13" t="s">
        <v>95</v>
      </c>
      <c r="AW243" s="13" t="s">
        <v>40</v>
      </c>
      <c r="AX243" s="13" t="s">
        <v>93</v>
      </c>
      <c r="AY243" s="253" t="s">
        <v>148</v>
      </c>
    </row>
    <row r="244" s="2" customFormat="1" ht="37.8" customHeight="1">
      <c r="A244" s="37"/>
      <c r="B244" s="38"/>
      <c r="C244" s="254" t="s">
        <v>401</v>
      </c>
      <c r="D244" s="254" t="s">
        <v>321</v>
      </c>
      <c r="E244" s="255" t="s">
        <v>402</v>
      </c>
      <c r="F244" s="256" t="s">
        <v>403</v>
      </c>
      <c r="G244" s="257" t="s">
        <v>330</v>
      </c>
      <c r="H244" s="258">
        <v>1</v>
      </c>
      <c r="I244" s="259"/>
      <c r="J244" s="260">
        <f>ROUND(I244*H244,2)</f>
        <v>0</v>
      </c>
      <c r="K244" s="261"/>
      <c r="L244" s="262"/>
      <c r="M244" s="263" t="s">
        <v>1</v>
      </c>
      <c r="N244" s="264" t="s">
        <v>50</v>
      </c>
      <c r="O244" s="90"/>
      <c r="P244" s="230">
        <f>O244*H244</f>
        <v>0</v>
      </c>
      <c r="Q244" s="230">
        <v>1.0000000000000001E-05</v>
      </c>
      <c r="R244" s="230">
        <f>Q244*H244</f>
        <v>1.0000000000000001E-05</v>
      </c>
      <c r="S244" s="230">
        <v>0</v>
      </c>
      <c r="T244" s="23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232" t="s">
        <v>375</v>
      </c>
      <c r="AT244" s="232" t="s">
        <v>321</v>
      </c>
      <c r="AU244" s="232" t="s">
        <v>95</v>
      </c>
      <c r="AY244" s="15" t="s">
        <v>148</v>
      </c>
      <c r="BE244" s="233">
        <f>IF(N244="základní",J244,0)</f>
        <v>0</v>
      </c>
      <c r="BF244" s="233">
        <f>IF(N244="snížená",J244,0)</f>
        <v>0</v>
      </c>
      <c r="BG244" s="233">
        <f>IF(N244="zákl. přenesená",J244,0)</f>
        <v>0</v>
      </c>
      <c r="BH244" s="233">
        <f>IF(N244="sníž. přenesená",J244,0)</f>
        <v>0</v>
      </c>
      <c r="BI244" s="233">
        <f>IF(N244="nulová",J244,0)</f>
        <v>0</v>
      </c>
      <c r="BJ244" s="15" t="s">
        <v>93</v>
      </c>
      <c r="BK244" s="233">
        <f>ROUND(I244*H244,2)</f>
        <v>0</v>
      </c>
      <c r="BL244" s="15" t="s">
        <v>280</v>
      </c>
      <c r="BM244" s="232" t="s">
        <v>404</v>
      </c>
    </row>
    <row r="245" s="2" customFormat="1">
      <c r="A245" s="37"/>
      <c r="B245" s="38"/>
      <c r="C245" s="39"/>
      <c r="D245" s="234" t="s">
        <v>158</v>
      </c>
      <c r="E245" s="39"/>
      <c r="F245" s="235" t="s">
        <v>403</v>
      </c>
      <c r="G245" s="39"/>
      <c r="H245" s="39"/>
      <c r="I245" s="236"/>
      <c r="J245" s="39"/>
      <c r="K245" s="39"/>
      <c r="L245" s="43"/>
      <c r="M245" s="237"/>
      <c r="N245" s="238"/>
      <c r="O245" s="90"/>
      <c r="P245" s="90"/>
      <c r="Q245" s="90"/>
      <c r="R245" s="90"/>
      <c r="S245" s="90"/>
      <c r="T245" s="91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T245" s="15" t="s">
        <v>158</v>
      </c>
      <c r="AU245" s="15" t="s">
        <v>95</v>
      </c>
    </row>
    <row r="246" s="2" customFormat="1" ht="37.8" customHeight="1">
      <c r="A246" s="37"/>
      <c r="B246" s="38"/>
      <c r="C246" s="254" t="s">
        <v>405</v>
      </c>
      <c r="D246" s="254" t="s">
        <v>321</v>
      </c>
      <c r="E246" s="255" t="s">
        <v>406</v>
      </c>
      <c r="F246" s="256" t="s">
        <v>407</v>
      </c>
      <c r="G246" s="257" t="s">
        <v>330</v>
      </c>
      <c r="H246" s="258">
        <v>1</v>
      </c>
      <c r="I246" s="259"/>
      <c r="J246" s="260">
        <f>ROUND(I246*H246,2)</f>
        <v>0</v>
      </c>
      <c r="K246" s="261"/>
      <c r="L246" s="262"/>
      <c r="M246" s="263" t="s">
        <v>1</v>
      </c>
      <c r="N246" s="264" t="s">
        <v>50</v>
      </c>
      <c r="O246" s="90"/>
      <c r="P246" s="230">
        <f>O246*H246</f>
        <v>0</v>
      </c>
      <c r="Q246" s="230">
        <v>1.0000000000000001E-05</v>
      </c>
      <c r="R246" s="230">
        <f>Q246*H246</f>
        <v>1.0000000000000001E-05</v>
      </c>
      <c r="S246" s="230">
        <v>0</v>
      </c>
      <c r="T246" s="23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2" t="s">
        <v>375</v>
      </c>
      <c r="AT246" s="232" t="s">
        <v>321</v>
      </c>
      <c r="AU246" s="232" t="s">
        <v>95</v>
      </c>
      <c r="AY246" s="15" t="s">
        <v>148</v>
      </c>
      <c r="BE246" s="233">
        <f>IF(N246="základní",J246,0)</f>
        <v>0</v>
      </c>
      <c r="BF246" s="233">
        <f>IF(N246="snížená",J246,0)</f>
        <v>0</v>
      </c>
      <c r="BG246" s="233">
        <f>IF(N246="zákl. přenesená",J246,0)</f>
        <v>0</v>
      </c>
      <c r="BH246" s="233">
        <f>IF(N246="sníž. přenesená",J246,0)</f>
        <v>0</v>
      </c>
      <c r="BI246" s="233">
        <f>IF(N246="nulová",J246,0)</f>
        <v>0</v>
      </c>
      <c r="BJ246" s="15" t="s">
        <v>93</v>
      </c>
      <c r="BK246" s="233">
        <f>ROUND(I246*H246,2)</f>
        <v>0</v>
      </c>
      <c r="BL246" s="15" t="s">
        <v>280</v>
      </c>
      <c r="BM246" s="232" t="s">
        <v>408</v>
      </c>
    </row>
    <row r="247" s="2" customFormat="1">
      <c r="A247" s="37"/>
      <c r="B247" s="38"/>
      <c r="C247" s="39"/>
      <c r="D247" s="234" t="s">
        <v>158</v>
      </c>
      <c r="E247" s="39"/>
      <c r="F247" s="235" t="s">
        <v>407</v>
      </c>
      <c r="G247" s="39"/>
      <c r="H247" s="39"/>
      <c r="I247" s="236"/>
      <c r="J247" s="39"/>
      <c r="K247" s="39"/>
      <c r="L247" s="43"/>
      <c r="M247" s="237"/>
      <c r="N247" s="238"/>
      <c r="O247" s="90"/>
      <c r="P247" s="90"/>
      <c r="Q247" s="90"/>
      <c r="R247" s="90"/>
      <c r="S247" s="90"/>
      <c r="T247" s="91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T247" s="15" t="s">
        <v>158</v>
      </c>
      <c r="AU247" s="15" t="s">
        <v>95</v>
      </c>
    </row>
    <row r="248" s="2" customFormat="1" ht="24.15" customHeight="1">
      <c r="A248" s="37"/>
      <c r="B248" s="38"/>
      <c r="C248" s="254" t="s">
        <v>409</v>
      </c>
      <c r="D248" s="254" t="s">
        <v>321</v>
      </c>
      <c r="E248" s="255" t="s">
        <v>410</v>
      </c>
      <c r="F248" s="256" t="s">
        <v>411</v>
      </c>
      <c r="G248" s="257" t="s">
        <v>330</v>
      </c>
      <c r="H248" s="258">
        <v>1</v>
      </c>
      <c r="I248" s="259"/>
      <c r="J248" s="260">
        <f>ROUND(I248*H248,2)</f>
        <v>0</v>
      </c>
      <c r="K248" s="261"/>
      <c r="L248" s="262"/>
      <c r="M248" s="263" t="s">
        <v>1</v>
      </c>
      <c r="N248" s="264" t="s">
        <v>50</v>
      </c>
      <c r="O248" s="90"/>
      <c r="P248" s="230">
        <f>O248*H248</f>
        <v>0</v>
      </c>
      <c r="Q248" s="230">
        <v>1.0000000000000001E-05</v>
      </c>
      <c r="R248" s="230">
        <f>Q248*H248</f>
        <v>1.0000000000000001E-05</v>
      </c>
      <c r="S248" s="230">
        <v>0</v>
      </c>
      <c r="T248" s="23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2" t="s">
        <v>375</v>
      </c>
      <c r="AT248" s="232" t="s">
        <v>321</v>
      </c>
      <c r="AU248" s="232" t="s">
        <v>95</v>
      </c>
      <c r="AY248" s="15" t="s">
        <v>148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5" t="s">
        <v>93</v>
      </c>
      <c r="BK248" s="233">
        <f>ROUND(I248*H248,2)</f>
        <v>0</v>
      </c>
      <c r="BL248" s="15" t="s">
        <v>280</v>
      </c>
      <c r="BM248" s="232" t="s">
        <v>412</v>
      </c>
    </row>
    <row r="249" s="2" customFormat="1">
      <c r="A249" s="37"/>
      <c r="B249" s="38"/>
      <c r="C249" s="39"/>
      <c r="D249" s="234" t="s">
        <v>158</v>
      </c>
      <c r="E249" s="39"/>
      <c r="F249" s="235" t="s">
        <v>407</v>
      </c>
      <c r="G249" s="39"/>
      <c r="H249" s="39"/>
      <c r="I249" s="236"/>
      <c r="J249" s="39"/>
      <c r="K249" s="39"/>
      <c r="L249" s="43"/>
      <c r="M249" s="237"/>
      <c r="N249" s="238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5" t="s">
        <v>158</v>
      </c>
      <c r="AU249" s="15" t="s">
        <v>95</v>
      </c>
    </row>
    <row r="250" s="12" customFormat="1" ht="25.92" customHeight="1">
      <c r="A250" s="12"/>
      <c r="B250" s="204"/>
      <c r="C250" s="205"/>
      <c r="D250" s="206" t="s">
        <v>84</v>
      </c>
      <c r="E250" s="207" t="s">
        <v>321</v>
      </c>
      <c r="F250" s="207" t="s">
        <v>413</v>
      </c>
      <c r="G250" s="205"/>
      <c r="H250" s="205"/>
      <c r="I250" s="208"/>
      <c r="J250" s="209">
        <f>BK250</f>
        <v>0</v>
      </c>
      <c r="K250" s="205"/>
      <c r="L250" s="210"/>
      <c r="M250" s="211"/>
      <c r="N250" s="212"/>
      <c r="O250" s="212"/>
      <c r="P250" s="213">
        <f>P251</f>
        <v>0</v>
      </c>
      <c r="Q250" s="212"/>
      <c r="R250" s="213">
        <f>R251</f>
        <v>0.0074999999999999997</v>
      </c>
      <c r="S250" s="212"/>
      <c r="T250" s="214">
        <f>T251</f>
        <v>0</v>
      </c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R250" s="215" t="s">
        <v>162</v>
      </c>
      <c r="AT250" s="216" t="s">
        <v>84</v>
      </c>
      <c r="AU250" s="216" t="s">
        <v>85</v>
      </c>
      <c r="AY250" s="215" t="s">
        <v>148</v>
      </c>
      <c r="BK250" s="217">
        <f>BK251</f>
        <v>0</v>
      </c>
    </row>
    <row r="251" s="12" customFormat="1" ht="22.8" customHeight="1">
      <c r="A251" s="12"/>
      <c r="B251" s="204"/>
      <c r="C251" s="205"/>
      <c r="D251" s="206" t="s">
        <v>84</v>
      </c>
      <c r="E251" s="218" t="s">
        <v>414</v>
      </c>
      <c r="F251" s="218" t="s">
        <v>415</v>
      </c>
      <c r="G251" s="205"/>
      <c r="H251" s="205"/>
      <c r="I251" s="208"/>
      <c r="J251" s="219">
        <f>BK251</f>
        <v>0</v>
      </c>
      <c r="K251" s="205"/>
      <c r="L251" s="210"/>
      <c r="M251" s="211"/>
      <c r="N251" s="212"/>
      <c r="O251" s="212"/>
      <c r="P251" s="213">
        <f>SUM(P252:P260)</f>
        <v>0</v>
      </c>
      <c r="Q251" s="212"/>
      <c r="R251" s="213">
        <f>SUM(R252:R260)</f>
        <v>0.0074999999999999997</v>
      </c>
      <c r="S251" s="212"/>
      <c r="T251" s="214">
        <f>SUM(T252:T260)</f>
        <v>0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15" t="s">
        <v>162</v>
      </c>
      <c r="AT251" s="216" t="s">
        <v>84</v>
      </c>
      <c r="AU251" s="216" t="s">
        <v>93</v>
      </c>
      <c r="AY251" s="215" t="s">
        <v>148</v>
      </c>
      <c r="BK251" s="217">
        <f>SUM(BK252:BK260)</f>
        <v>0</v>
      </c>
    </row>
    <row r="252" s="2" customFormat="1" ht="14.4" customHeight="1">
      <c r="A252" s="37"/>
      <c r="B252" s="38"/>
      <c r="C252" s="220" t="s">
        <v>416</v>
      </c>
      <c r="D252" s="220" t="s">
        <v>152</v>
      </c>
      <c r="E252" s="221" t="s">
        <v>417</v>
      </c>
      <c r="F252" s="222" t="s">
        <v>418</v>
      </c>
      <c r="G252" s="223" t="s">
        <v>230</v>
      </c>
      <c r="H252" s="224">
        <v>9.0299999999999994</v>
      </c>
      <c r="I252" s="225"/>
      <c r="J252" s="226">
        <f>ROUND(I252*H252,2)</f>
        <v>0</v>
      </c>
      <c r="K252" s="227"/>
      <c r="L252" s="43"/>
      <c r="M252" s="228" t="s">
        <v>1</v>
      </c>
      <c r="N252" s="229" t="s">
        <v>50</v>
      </c>
      <c r="O252" s="90"/>
      <c r="P252" s="230">
        <f>O252*H252</f>
        <v>0</v>
      </c>
      <c r="Q252" s="230">
        <v>0</v>
      </c>
      <c r="R252" s="230">
        <f>Q252*H252</f>
        <v>0</v>
      </c>
      <c r="S252" s="230">
        <v>0</v>
      </c>
      <c r="T252" s="231">
        <f>S252*H252</f>
        <v>0</v>
      </c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R252" s="232" t="s">
        <v>419</v>
      </c>
      <c r="AT252" s="232" t="s">
        <v>152</v>
      </c>
      <c r="AU252" s="232" t="s">
        <v>95</v>
      </c>
      <c r="AY252" s="15" t="s">
        <v>148</v>
      </c>
      <c r="BE252" s="233">
        <f>IF(N252="základní",J252,0)</f>
        <v>0</v>
      </c>
      <c r="BF252" s="233">
        <f>IF(N252="snížená",J252,0)</f>
        <v>0</v>
      </c>
      <c r="BG252" s="233">
        <f>IF(N252="zákl. přenesená",J252,0)</f>
        <v>0</v>
      </c>
      <c r="BH252" s="233">
        <f>IF(N252="sníž. přenesená",J252,0)</f>
        <v>0</v>
      </c>
      <c r="BI252" s="233">
        <f>IF(N252="nulová",J252,0)</f>
        <v>0</v>
      </c>
      <c r="BJ252" s="15" t="s">
        <v>93</v>
      </c>
      <c r="BK252" s="233">
        <f>ROUND(I252*H252,2)</f>
        <v>0</v>
      </c>
      <c r="BL252" s="15" t="s">
        <v>419</v>
      </c>
      <c r="BM252" s="232" t="s">
        <v>420</v>
      </c>
    </row>
    <row r="253" s="2" customFormat="1">
      <c r="A253" s="37"/>
      <c r="B253" s="38"/>
      <c r="C253" s="39"/>
      <c r="D253" s="234" t="s">
        <v>158</v>
      </c>
      <c r="E253" s="39"/>
      <c r="F253" s="235" t="s">
        <v>421</v>
      </c>
      <c r="G253" s="39"/>
      <c r="H253" s="39"/>
      <c r="I253" s="236"/>
      <c r="J253" s="39"/>
      <c r="K253" s="39"/>
      <c r="L253" s="43"/>
      <c r="M253" s="237"/>
      <c r="N253" s="238"/>
      <c r="O253" s="90"/>
      <c r="P253" s="90"/>
      <c r="Q253" s="90"/>
      <c r="R253" s="90"/>
      <c r="S253" s="90"/>
      <c r="T253" s="91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T253" s="15" t="s">
        <v>158</v>
      </c>
      <c r="AU253" s="15" t="s">
        <v>95</v>
      </c>
    </row>
    <row r="254" s="13" customFormat="1">
      <c r="A254" s="13"/>
      <c r="B254" s="243"/>
      <c r="C254" s="244"/>
      <c r="D254" s="234" t="s">
        <v>205</v>
      </c>
      <c r="E254" s="245" t="s">
        <v>1</v>
      </c>
      <c r="F254" s="246" t="s">
        <v>422</v>
      </c>
      <c r="G254" s="244"/>
      <c r="H254" s="247">
        <v>9.0299999999999994</v>
      </c>
      <c r="I254" s="248"/>
      <c r="J254" s="244"/>
      <c r="K254" s="244"/>
      <c r="L254" s="249"/>
      <c r="M254" s="250"/>
      <c r="N254" s="251"/>
      <c r="O254" s="251"/>
      <c r="P254" s="251"/>
      <c r="Q254" s="251"/>
      <c r="R254" s="251"/>
      <c r="S254" s="251"/>
      <c r="T254" s="252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3" t="s">
        <v>205</v>
      </c>
      <c r="AU254" s="253" t="s">
        <v>95</v>
      </c>
      <c r="AV254" s="13" t="s">
        <v>95</v>
      </c>
      <c r="AW254" s="13" t="s">
        <v>40</v>
      </c>
      <c r="AX254" s="13" t="s">
        <v>93</v>
      </c>
      <c r="AY254" s="253" t="s">
        <v>148</v>
      </c>
    </row>
    <row r="255" s="2" customFormat="1" ht="24.15" customHeight="1">
      <c r="A255" s="37"/>
      <c r="B255" s="38"/>
      <c r="C255" s="254" t="s">
        <v>337</v>
      </c>
      <c r="D255" s="254" t="s">
        <v>321</v>
      </c>
      <c r="E255" s="255" t="s">
        <v>423</v>
      </c>
      <c r="F255" s="256" t="s">
        <v>424</v>
      </c>
      <c r="G255" s="257" t="s">
        <v>214</v>
      </c>
      <c r="H255" s="258">
        <v>25</v>
      </c>
      <c r="I255" s="259"/>
      <c r="J255" s="260">
        <f>ROUND(I255*H255,2)</f>
        <v>0</v>
      </c>
      <c r="K255" s="261"/>
      <c r="L255" s="262"/>
      <c r="M255" s="263" t="s">
        <v>1</v>
      </c>
      <c r="N255" s="264" t="s">
        <v>50</v>
      </c>
      <c r="O255" s="90"/>
      <c r="P255" s="230">
        <f>O255*H255</f>
        <v>0</v>
      </c>
      <c r="Q255" s="230">
        <v>0.00029999999999999997</v>
      </c>
      <c r="R255" s="230">
        <f>Q255*H255</f>
        <v>0.0074999999999999997</v>
      </c>
      <c r="S255" s="230">
        <v>0</v>
      </c>
      <c r="T255" s="23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2" t="s">
        <v>425</v>
      </c>
      <c r="AT255" s="232" t="s">
        <v>321</v>
      </c>
      <c r="AU255" s="232" t="s">
        <v>95</v>
      </c>
      <c r="AY255" s="15" t="s">
        <v>148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5" t="s">
        <v>93</v>
      </c>
      <c r="BK255" s="233">
        <f>ROUND(I255*H255,2)</f>
        <v>0</v>
      </c>
      <c r="BL255" s="15" t="s">
        <v>419</v>
      </c>
      <c r="BM255" s="232" t="s">
        <v>426</v>
      </c>
    </row>
    <row r="256" s="2" customFormat="1">
      <c r="A256" s="37"/>
      <c r="B256" s="38"/>
      <c r="C256" s="39"/>
      <c r="D256" s="234" t="s">
        <v>158</v>
      </c>
      <c r="E256" s="39"/>
      <c r="F256" s="235" t="s">
        <v>424</v>
      </c>
      <c r="G256" s="39"/>
      <c r="H256" s="39"/>
      <c r="I256" s="236"/>
      <c r="J256" s="39"/>
      <c r="K256" s="39"/>
      <c r="L256" s="43"/>
      <c r="M256" s="237"/>
      <c r="N256" s="238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5" t="s">
        <v>158</v>
      </c>
      <c r="AU256" s="15" t="s">
        <v>95</v>
      </c>
    </row>
    <row r="257" s="13" customFormat="1">
      <c r="A257" s="13"/>
      <c r="B257" s="243"/>
      <c r="C257" s="244"/>
      <c r="D257" s="234" t="s">
        <v>205</v>
      </c>
      <c r="E257" s="245" t="s">
        <v>1</v>
      </c>
      <c r="F257" s="246" t="s">
        <v>427</v>
      </c>
      <c r="G257" s="244"/>
      <c r="H257" s="247">
        <v>25</v>
      </c>
      <c r="I257" s="248"/>
      <c r="J257" s="244"/>
      <c r="K257" s="244"/>
      <c r="L257" s="249"/>
      <c r="M257" s="250"/>
      <c r="N257" s="251"/>
      <c r="O257" s="251"/>
      <c r="P257" s="251"/>
      <c r="Q257" s="251"/>
      <c r="R257" s="251"/>
      <c r="S257" s="251"/>
      <c r="T257" s="25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3" t="s">
        <v>205</v>
      </c>
      <c r="AU257" s="253" t="s">
        <v>95</v>
      </c>
      <c r="AV257" s="13" t="s">
        <v>95</v>
      </c>
      <c r="AW257" s="13" t="s">
        <v>40</v>
      </c>
      <c r="AX257" s="13" t="s">
        <v>93</v>
      </c>
      <c r="AY257" s="253" t="s">
        <v>148</v>
      </c>
    </row>
    <row r="258" s="2" customFormat="1" ht="14.4" customHeight="1">
      <c r="A258" s="37"/>
      <c r="B258" s="38"/>
      <c r="C258" s="220" t="s">
        <v>428</v>
      </c>
      <c r="D258" s="220" t="s">
        <v>152</v>
      </c>
      <c r="E258" s="221" t="s">
        <v>429</v>
      </c>
      <c r="F258" s="222" t="s">
        <v>430</v>
      </c>
      <c r="G258" s="223" t="s">
        <v>230</v>
      </c>
      <c r="H258" s="224">
        <v>3.9380000000000002</v>
      </c>
      <c r="I258" s="225"/>
      <c r="J258" s="226">
        <f>ROUND(I258*H258,2)</f>
        <v>0</v>
      </c>
      <c r="K258" s="227"/>
      <c r="L258" s="43"/>
      <c r="M258" s="228" t="s">
        <v>1</v>
      </c>
      <c r="N258" s="229" t="s">
        <v>50</v>
      </c>
      <c r="O258" s="90"/>
      <c r="P258" s="230">
        <f>O258*H258</f>
        <v>0</v>
      </c>
      <c r="Q258" s="230">
        <v>0</v>
      </c>
      <c r="R258" s="230">
        <f>Q258*H258</f>
        <v>0</v>
      </c>
      <c r="S258" s="230">
        <v>0</v>
      </c>
      <c r="T258" s="231">
        <f>S258*H258</f>
        <v>0</v>
      </c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R258" s="232" t="s">
        <v>419</v>
      </c>
      <c r="AT258" s="232" t="s">
        <v>152</v>
      </c>
      <c r="AU258" s="232" t="s">
        <v>95</v>
      </c>
      <c r="AY258" s="15" t="s">
        <v>148</v>
      </c>
      <c r="BE258" s="233">
        <f>IF(N258="základní",J258,0)</f>
        <v>0</v>
      </c>
      <c r="BF258" s="233">
        <f>IF(N258="snížená",J258,0)</f>
        <v>0</v>
      </c>
      <c r="BG258" s="233">
        <f>IF(N258="zákl. přenesená",J258,0)</f>
        <v>0</v>
      </c>
      <c r="BH258" s="233">
        <f>IF(N258="sníž. přenesená",J258,0)</f>
        <v>0</v>
      </c>
      <c r="BI258" s="233">
        <f>IF(N258="nulová",J258,0)</f>
        <v>0</v>
      </c>
      <c r="BJ258" s="15" t="s">
        <v>93</v>
      </c>
      <c r="BK258" s="233">
        <f>ROUND(I258*H258,2)</f>
        <v>0</v>
      </c>
      <c r="BL258" s="15" t="s">
        <v>419</v>
      </c>
      <c r="BM258" s="232" t="s">
        <v>431</v>
      </c>
    </row>
    <row r="259" s="2" customFormat="1">
      <c r="A259" s="37"/>
      <c r="B259" s="38"/>
      <c r="C259" s="39"/>
      <c r="D259" s="234" t="s">
        <v>158</v>
      </c>
      <c r="E259" s="39"/>
      <c r="F259" s="235" t="s">
        <v>432</v>
      </c>
      <c r="G259" s="39"/>
      <c r="H259" s="39"/>
      <c r="I259" s="236"/>
      <c r="J259" s="39"/>
      <c r="K259" s="39"/>
      <c r="L259" s="43"/>
      <c r="M259" s="237"/>
      <c r="N259" s="238"/>
      <c r="O259" s="90"/>
      <c r="P259" s="90"/>
      <c r="Q259" s="90"/>
      <c r="R259" s="90"/>
      <c r="S259" s="90"/>
      <c r="T259" s="91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T259" s="15" t="s">
        <v>158</v>
      </c>
      <c r="AU259" s="15" t="s">
        <v>95</v>
      </c>
    </row>
    <row r="260" s="13" customFormat="1">
      <c r="A260" s="13"/>
      <c r="B260" s="243"/>
      <c r="C260" s="244"/>
      <c r="D260" s="234" t="s">
        <v>205</v>
      </c>
      <c r="E260" s="245" t="s">
        <v>1</v>
      </c>
      <c r="F260" s="246" t="s">
        <v>233</v>
      </c>
      <c r="G260" s="244"/>
      <c r="H260" s="247">
        <v>3.9380000000000002</v>
      </c>
      <c r="I260" s="248"/>
      <c r="J260" s="244"/>
      <c r="K260" s="244"/>
      <c r="L260" s="249"/>
      <c r="M260" s="265"/>
      <c r="N260" s="266"/>
      <c r="O260" s="266"/>
      <c r="P260" s="266"/>
      <c r="Q260" s="266"/>
      <c r="R260" s="266"/>
      <c r="S260" s="266"/>
      <c r="T260" s="267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3" t="s">
        <v>205</v>
      </c>
      <c r="AU260" s="253" t="s">
        <v>95</v>
      </c>
      <c r="AV260" s="13" t="s">
        <v>95</v>
      </c>
      <c r="AW260" s="13" t="s">
        <v>40</v>
      </c>
      <c r="AX260" s="13" t="s">
        <v>93</v>
      </c>
      <c r="AY260" s="253" t="s">
        <v>148</v>
      </c>
    </row>
    <row r="261" s="2" customFormat="1" ht="6.96" customHeight="1">
      <c r="A261" s="37"/>
      <c r="B261" s="65"/>
      <c r="C261" s="66"/>
      <c r="D261" s="66"/>
      <c r="E261" s="66"/>
      <c r="F261" s="66"/>
      <c r="G261" s="66"/>
      <c r="H261" s="66"/>
      <c r="I261" s="66"/>
      <c r="J261" s="66"/>
      <c r="K261" s="66"/>
      <c r="L261" s="43"/>
      <c r="M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</row>
  </sheetData>
  <sheetProtection sheet="1" autoFilter="0" formatColumns="0" formatRows="0" objects="1" scenarios="1" spinCount="100000" saltValue="+rmBccAMJc+8q1onecMQMwqhZlanwvMcFi4XeVrjb7Zfyc3JqQgf/ixY+lTR6kWGus0RW/Hpeo8I4X0YRyZ7Eg==" hashValue="NxTbNub5oYfGjArW/xkyzHJu7O6y9jZLz/UhZHaL7gueq4wTMCGpmhcwAMYgLFaZcphXNwZVvM62L3P1IM3L1g==" algorithmName="SHA-512" password="CC35"/>
  <autoFilter ref="C127:K260"/>
  <mergeCells count="9">
    <mergeCell ref="E7:H7"/>
    <mergeCell ref="E9:H9"/>
    <mergeCell ref="E18:H18"/>
    <mergeCell ref="E27:H27"/>
    <mergeCell ref="E84:H84"/>
    <mergeCell ref="E86:H8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102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8"/>
      <c r="AT3" s="15" t="s">
        <v>95</v>
      </c>
    </row>
    <row r="4" s="1" customFormat="1" ht="24.96" customHeight="1">
      <c r="B4" s="18"/>
      <c r="D4" s="137" t="s">
        <v>117</v>
      </c>
      <c r="L4" s="18"/>
      <c r="M4" s="138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9" t="s">
        <v>16</v>
      </c>
      <c r="L6" s="18"/>
    </row>
    <row r="7" s="1" customFormat="1" ht="16.5" customHeight="1">
      <c r="B7" s="18"/>
      <c r="E7" s="140" t="str">
        <f>'Rekapitulace stavby'!K6</f>
        <v>PŘESTAVLKY - VRT</v>
      </c>
      <c r="F7" s="139"/>
      <c r="G7" s="139"/>
      <c r="H7" s="139"/>
      <c r="L7" s="18"/>
    </row>
    <row r="8" s="2" customFormat="1" ht="12" customHeight="1">
      <c r="A8" s="37"/>
      <c r="B8" s="43"/>
      <c r="C8" s="37"/>
      <c r="D8" s="139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433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19</v>
      </c>
      <c r="G11" s="37"/>
      <c r="H11" s="37"/>
      <c r="I11" s="139" t="s">
        <v>20</v>
      </c>
      <c r="J11" s="142" t="s">
        <v>21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33</v>
      </c>
      <c r="G12" s="37"/>
      <c r="H12" s="37"/>
      <c r="I12" s="139" t="s">
        <v>24</v>
      </c>
      <c r="J12" s="143" t="str">
        <f>'Rekapitulace stavby'!AN8</f>
        <v>7. 5. 2020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21.84" customHeight="1">
      <c r="A13" s="37"/>
      <c r="B13" s="43"/>
      <c r="C13" s="37"/>
      <c r="D13" s="144" t="s">
        <v>26</v>
      </c>
      <c r="E13" s="37"/>
      <c r="F13" s="145" t="s">
        <v>27</v>
      </c>
      <c r="G13" s="37"/>
      <c r="H13" s="37"/>
      <c r="I13" s="144" t="s">
        <v>28</v>
      </c>
      <c r="J13" s="145" t="s">
        <v>122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30</v>
      </c>
      <c r="E14" s="37"/>
      <c r="F14" s="37"/>
      <c r="G14" s="37"/>
      <c r="H14" s="37"/>
      <c r="I14" s="139" t="s">
        <v>31</v>
      </c>
      <c r="J14" s="142" t="s">
        <v>32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124</v>
      </c>
      <c r="F15" s="37"/>
      <c r="G15" s="37"/>
      <c r="H15" s="37"/>
      <c r="I15" s="139" t="s">
        <v>34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35</v>
      </c>
      <c r="E17" s="37"/>
      <c r="F17" s="37"/>
      <c r="G17" s="37"/>
      <c r="H17" s="37"/>
      <c r="I17" s="139" t="s">
        <v>31</v>
      </c>
      <c r="J17" s="31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1" t="str">
        <f>'Rekapitulace stavby'!E14</f>
        <v>Vyplň údaj</v>
      </c>
      <c r="F18" s="142"/>
      <c r="G18" s="142"/>
      <c r="H18" s="142"/>
      <c r="I18" s="139" t="s">
        <v>34</v>
      </c>
      <c r="J18" s="31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37</v>
      </c>
      <c r="E20" s="37"/>
      <c r="F20" s="37"/>
      <c r="G20" s="37"/>
      <c r="H20" s="37"/>
      <c r="I20" s="139" t="s">
        <v>31</v>
      </c>
      <c r="J20" s="142" t="s">
        <v>38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39</v>
      </c>
      <c r="F21" s="37"/>
      <c r="G21" s="37"/>
      <c r="H21" s="37"/>
      <c r="I21" s="139" t="s">
        <v>34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41</v>
      </c>
      <c r="E23" s="37"/>
      <c r="F23" s="37"/>
      <c r="G23" s="37"/>
      <c r="H23" s="37"/>
      <c r="I23" s="139" t="s">
        <v>31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42</v>
      </c>
      <c r="F24" s="37"/>
      <c r="G24" s="37"/>
      <c r="H24" s="37"/>
      <c r="I24" s="139" t="s">
        <v>34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45</v>
      </c>
      <c r="E30" s="37"/>
      <c r="F30" s="37"/>
      <c r="G30" s="37"/>
      <c r="H30" s="37"/>
      <c r="I30" s="37"/>
      <c r="J30" s="152">
        <f>ROUND(J123,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47</v>
      </c>
      <c r="G32" s="37"/>
      <c r="H32" s="37"/>
      <c r="I32" s="153" t="s">
        <v>46</v>
      </c>
      <c r="J32" s="153" t="s">
        <v>48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49</v>
      </c>
      <c r="E33" s="139" t="s">
        <v>50</v>
      </c>
      <c r="F33" s="155">
        <f>ROUND((SUM(BE123:BE207)),  2)</f>
        <v>0</v>
      </c>
      <c r="G33" s="37"/>
      <c r="H33" s="37"/>
      <c r="I33" s="156">
        <v>0.20999999999999999</v>
      </c>
      <c r="J33" s="155">
        <f>ROUND(((SUM(BE123:BE207))*I33),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51</v>
      </c>
      <c r="F34" s="155">
        <f>ROUND((SUM(BF123:BF207)),  2)</f>
        <v>0</v>
      </c>
      <c r="G34" s="37"/>
      <c r="H34" s="37"/>
      <c r="I34" s="156">
        <v>0.14999999999999999</v>
      </c>
      <c r="J34" s="155">
        <f>ROUND(((SUM(BF123:BF207))*I34),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52</v>
      </c>
      <c r="F35" s="155">
        <f>ROUND((SUM(BG123:BG207)),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53</v>
      </c>
      <c r="F36" s="155">
        <f>ROUND((SUM(BH123:BH207)),  2)</f>
        <v>0</v>
      </c>
      <c r="G36" s="37"/>
      <c r="H36" s="37"/>
      <c r="I36" s="156">
        <v>0.14999999999999999</v>
      </c>
      <c r="J36" s="155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54</v>
      </c>
      <c r="F37" s="155">
        <f>ROUND((SUM(BI123:BI207)),  2)</f>
        <v>0</v>
      </c>
      <c r="G37" s="37"/>
      <c r="H37" s="37"/>
      <c r="I37" s="156">
        <v>0</v>
      </c>
      <c r="J37" s="155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55</v>
      </c>
      <c r="E39" s="159"/>
      <c r="F39" s="159"/>
      <c r="G39" s="160" t="s">
        <v>56</v>
      </c>
      <c r="H39" s="161" t="s">
        <v>57</v>
      </c>
      <c r="I39" s="159"/>
      <c r="J39" s="162">
        <f>SUM(J30:J37)</f>
        <v>0</v>
      </c>
      <c r="K39" s="163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2" customFormat="1" ht="14.4" customHeight="1">
      <c r="B49" s="62"/>
      <c r="D49" s="164" t="s">
        <v>58</v>
      </c>
      <c r="E49" s="165"/>
      <c r="F49" s="165"/>
      <c r="G49" s="164" t="s">
        <v>59</v>
      </c>
      <c r="H49" s="165"/>
      <c r="I49" s="165"/>
      <c r="J49" s="165"/>
      <c r="K49" s="165"/>
      <c r="L49" s="62"/>
    </row>
    <row r="50">
      <c r="B50" s="18"/>
      <c r="L50" s="1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 s="2" customFormat="1">
      <c r="A60" s="37"/>
      <c r="B60" s="43"/>
      <c r="C60" s="37"/>
      <c r="D60" s="166" t="s">
        <v>60</v>
      </c>
      <c r="E60" s="167"/>
      <c r="F60" s="168" t="s">
        <v>61</v>
      </c>
      <c r="G60" s="166" t="s">
        <v>60</v>
      </c>
      <c r="H60" s="167"/>
      <c r="I60" s="167"/>
      <c r="J60" s="169" t="s">
        <v>61</v>
      </c>
      <c r="K60" s="167"/>
      <c r="L60" s="6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>
      <c r="B61" s="18"/>
      <c r="L61" s="18"/>
    </row>
    <row r="62">
      <c r="B62" s="18"/>
      <c r="L62" s="18"/>
    </row>
    <row r="63">
      <c r="B63" s="18"/>
      <c r="L63" s="18"/>
    </row>
    <row r="64" s="2" customFormat="1">
      <c r="A64" s="37"/>
      <c r="B64" s="43"/>
      <c r="C64" s="37"/>
      <c r="D64" s="164" t="s">
        <v>62</v>
      </c>
      <c r="E64" s="170"/>
      <c r="F64" s="170"/>
      <c r="G64" s="164" t="s">
        <v>63</v>
      </c>
      <c r="H64" s="170"/>
      <c r="I64" s="170"/>
      <c r="J64" s="170"/>
      <c r="K64" s="170"/>
      <c r="L64" s="6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>
      <c r="B65" s="18"/>
      <c r="L65" s="1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 s="2" customFormat="1">
      <c r="A75" s="37"/>
      <c r="B75" s="43"/>
      <c r="C75" s="37"/>
      <c r="D75" s="166" t="s">
        <v>60</v>
      </c>
      <c r="E75" s="167"/>
      <c r="F75" s="168" t="s">
        <v>61</v>
      </c>
      <c r="G75" s="166" t="s">
        <v>60</v>
      </c>
      <c r="H75" s="167"/>
      <c r="I75" s="167"/>
      <c r="J75" s="169" t="s">
        <v>61</v>
      </c>
      <c r="K75" s="167"/>
      <c r="L75" s="6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4.4" customHeight="1">
      <c r="A76" s="37"/>
      <c r="B76" s="171"/>
      <c r="C76" s="172"/>
      <c r="D76" s="172"/>
      <c r="E76" s="172"/>
      <c r="F76" s="172"/>
      <c r="G76" s="172"/>
      <c r="H76" s="172"/>
      <c r="I76" s="172"/>
      <c r="J76" s="172"/>
      <c r="K76" s="17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6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1" t="s">
        <v>125</v>
      </c>
      <c r="D81" s="39"/>
      <c r="E81" s="39"/>
      <c r="F81" s="39"/>
      <c r="G81" s="39"/>
      <c r="H81" s="39"/>
      <c r="I81" s="39"/>
      <c r="J81" s="39"/>
      <c r="K81" s="3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0" t="s">
        <v>16</v>
      </c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75" t="str">
        <f>E7</f>
        <v>PŘESTAVLKY - VRT</v>
      </c>
      <c r="F84" s="30"/>
      <c r="G84" s="30"/>
      <c r="H84" s="30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0" t="s">
        <v>118</v>
      </c>
      <c r="D85" s="39"/>
      <c r="E85" s="39"/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9"/>
      <c r="D86" s="39"/>
      <c r="E86" s="75" t="str">
        <f>E9</f>
        <v>2020_02_02 - S0 02 Oplocení</v>
      </c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0" t="s">
        <v>22</v>
      </c>
      <c r="D88" s="39"/>
      <c r="E88" s="39"/>
      <c r="F88" s="25" t="str">
        <f>F12</f>
        <v>Přestavlky u Čerčan</v>
      </c>
      <c r="G88" s="39"/>
      <c r="H88" s="39"/>
      <c r="I88" s="30" t="s">
        <v>24</v>
      </c>
      <c r="J88" s="78" t="str">
        <f>IF(J12="","",J12)</f>
        <v>7. 5. 2020</v>
      </c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0" t="s">
        <v>30</v>
      </c>
      <c r="D90" s="39"/>
      <c r="E90" s="39"/>
      <c r="F90" s="25" t="str">
        <f>E15</f>
        <v>Obec Přestavlky u Čerčan</v>
      </c>
      <c r="G90" s="39"/>
      <c r="H90" s="39"/>
      <c r="I90" s="30" t="s">
        <v>37</v>
      </c>
      <c r="J90" s="35" t="str">
        <f>E21</f>
        <v>Vodohospodářský rozvoj a výstavba a.s.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0" t="s">
        <v>35</v>
      </c>
      <c r="D91" s="39"/>
      <c r="E91" s="39"/>
      <c r="F91" s="25" t="str">
        <f>IF(E18="","",E18)</f>
        <v>Vyplň údaj</v>
      </c>
      <c r="G91" s="39"/>
      <c r="H91" s="39"/>
      <c r="I91" s="30" t="s">
        <v>41</v>
      </c>
      <c r="J91" s="35" t="str">
        <f>E24</f>
        <v>Dvořák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9.28" customHeight="1">
      <c r="A93" s="37"/>
      <c r="B93" s="38"/>
      <c r="C93" s="176" t="s">
        <v>126</v>
      </c>
      <c r="D93" s="177"/>
      <c r="E93" s="177"/>
      <c r="F93" s="177"/>
      <c r="G93" s="177"/>
      <c r="H93" s="177"/>
      <c r="I93" s="177"/>
      <c r="J93" s="178" t="s">
        <v>127</v>
      </c>
      <c r="K93" s="177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2.8" customHeight="1">
      <c r="A95" s="37"/>
      <c r="B95" s="38"/>
      <c r="C95" s="179" t="s">
        <v>128</v>
      </c>
      <c r="D95" s="39"/>
      <c r="E95" s="39"/>
      <c r="F95" s="39"/>
      <c r="G95" s="39"/>
      <c r="H95" s="39"/>
      <c r="I95" s="39"/>
      <c r="J95" s="109">
        <f>J123</f>
        <v>0</v>
      </c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U95" s="15" t="s">
        <v>129</v>
      </c>
    </row>
    <row r="96" s="9" customFormat="1" ht="24.96" customHeight="1">
      <c r="A96" s="9"/>
      <c r="B96" s="180"/>
      <c r="C96" s="181"/>
      <c r="D96" s="182" t="s">
        <v>130</v>
      </c>
      <c r="E96" s="183"/>
      <c r="F96" s="183"/>
      <c r="G96" s="183"/>
      <c r="H96" s="183"/>
      <c r="I96" s="183"/>
      <c r="J96" s="184">
        <f>J124</f>
        <v>0</v>
      </c>
      <c r="K96" s="181"/>
      <c r="L96" s="18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0" customFormat="1" ht="19.92" customHeight="1">
      <c r="A97" s="10"/>
      <c r="B97" s="186"/>
      <c r="C97" s="187"/>
      <c r="D97" s="188" t="s">
        <v>187</v>
      </c>
      <c r="E97" s="189"/>
      <c r="F97" s="189"/>
      <c r="G97" s="189"/>
      <c r="H97" s="189"/>
      <c r="I97" s="189"/>
      <c r="J97" s="190">
        <f>J125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6"/>
      <c r="C98" s="187"/>
      <c r="D98" s="188" t="s">
        <v>188</v>
      </c>
      <c r="E98" s="189"/>
      <c r="F98" s="189"/>
      <c r="G98" s="189"/>
      <c r="H98" s="189"/>
      <c r="I98" s="189"/>
      <c r="J98" s="190">
        <f>J144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189</v>
      </c>
      <c r="E99" s="189"/>
      <c r="F99" s="189"/>
      <c r="G99" s="189"/>
      <c r="H99" s="189"/>
      <c r="I99" s="189"/>
      <c r="J99" s="190">
        <f>J148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193</v>
      </c>
      <c r="E100" s="189"/>
      <c r="F100" s="189"/>
      <c r="G100" s="189"/>
      <c r="H100" s="189"/>
      <c r="I100" s="189"/>
      <c r="J100" s="190">
        <f>J165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186"/>
      <c r="C101" s="187"/>
      <c r="D101" s="188" t="s">
        <v>194</v>
      </c>
      <c r="E101" s="189"/>
      <c r="F101" s="189"/>
      <c r="G101" s="189"/>
      <c r="H101" s="189"/>
      <c r="I101" s="189"/>
      <c r="J101" s="190">
        <f>J166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195</v>
      </c>
      <c r="E102" s="183"/>
      <c r="F102" s="183"/>
      <c r="G102" s="183"/>
      <c r="H102" s="183"/>
      <c r="I102" s="183"/>
      <c r="J102" s="184">
        <f>J173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434</v>
      </c>
      <c r="E103" s="189"/>
      <c r="F103" s="189"/>
      <c r="G103" s="189"/>
      <c r="H103" s="189"/>
      <c r="I103" s="189"/>
      <c r="J103" s="190">
        <f>J174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2" customFormat="1" ht="21.84" customHeight="1">
      <c r="A104" s="37"/>
      <c r="B104" s="38"/>
      <c r="C104" s="39"/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65"/>
      <c r="C105" s="66"/>
      <c r="D105" s="66"/>
      <c r="E105" s="66"/>
      <c r="F105" s="66"/>
      <c r="G105" s="66"/>
      <c r="H105" s="66"/>
      <c r="I105" s="66"/>
      <c r="J105" s="66"/>
      <c r="K105" s="66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9" s="2" customFormat="1" ht="6.96" customHeight="1">
      <c r="A109" s="37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24.96" customHeight="1">
      <c r="A110" s="37"/>
      <c r="B110" s="38"/>
      <c r="C110" s="21" t="s">
        <v>133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6.96" customHeight="1">
      <c r="A111" s="37"/>
      <c r="B111" s="38"/>
      <c r="C111" s="39"/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2" customHeight="1">
      <c r="A112" s="37"/>
      <c r="B112" s="38"/>
      <c r="C112" s="30" t="s">
        <v>16</v>
      </c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6.5" customHeight="1">
      <c r="A113" s="37"/>
      <c r="B113" s="38"/>
      <c r="C113" s="39"/>
      <c r="D113" s="39"/>
      <c r="E113" s="175" t="str">
        <f>E7</f>
        <v>PŘESTAVLKY - VRT</v>
      </c>
      <c r="F113" s="30"/>
      <c r="G113" s="30"/>
      <c r="H113" s="30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0" t="s">
        <v>118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6.5" customHeight="1">
      <c r="A115" s="37"/>
      <c r="B115" s="38"/>
      <c r="C115" s="39"/>
      <c r="D115" s="39"/>
      <c r="E115" s="75" t="str">
        <f>E9</f>
        <v>2020_02_02 - S0 02 Oplocení</v>
      </c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38"/>
      <c r="C116" s="39"/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2" customHeight="1">
      <c r="A117" s="37"/>
      <c r="B117" s="38"/>
      <c r="C117" s="30" t="s">
        <v>22</v>
      </c>
      <c r="D117" s="39"/>
      <c r="E117" s="39"/>
      <c r="F117" s="25" t="str">
        <f>F12</f>
        <v>Přestavlky u Čerčan</v>
      </c>
      <c r="G117" s="39"/>
      <c r="H117" s="39"/>
      <c r="I117" s="30" t="s">
        <v>24</v>
      </c>
      <c r="J117" s="78" t="str">
        <f>IF(J12="","",J12)</f>
        <v>7. 5. 2020</v>
      </c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6.96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40.05" customHeight="1">
      <c r="A119" s="37"/>
      <c r="B119" s="38"/>
      <c r="C119" s="30" t="s">
        <v>30</v>
      </c>
      <c r="D119" s="39"/>
      <c r="E119" s="39"/>
      <c r="F119" s="25" t="str">
        <f>E15</f>
        <v>Obec Přestavlky u Čerčan</v>
      </c>
      <c r="G119" s="39"/>
      <c r="H119" s="39"/>
      <c r="I119" s="30" t="s">
        <v>37</v>
      </c>
      <c r="J119" s="35" t="str">
        <f>E21</f>
        <v>Vodohospodářský rozvoj a výstavba a.s.</v>
      </c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15.15" customHeight="1">
      <c r="A120" s="37"/>
      <c r="B120" s="38"/>
      <c r="C120" s="30" t="s">
        <v>35</v>
      </c>
      <c r="D120" s="39"/>
      <c r="E120" s="39"/>
      <c r="F120" s="25" t="str">
        <f>IF(E18="","",E18)</f>
        <v>Vyplň údaj</v>
      </c>
      <c r="G120" s="39"/>
      <c r="H120" s="39"/>
      <c r="I120" s="30" t="s">
        <v>41</v>
      </c>
      <c r="J120" s="35" t="str">
        <f>E24</f>
        <v>Dvořák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0.32" customHeight="1">
      <c r="A121" s="37"/>
      <c r="B121" s="38"/>
      <c r="C121" s="39"/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11" customFormat="1" ht="29.28" customHeight="1">
      <c r="A122" s="192"/>
      <c r="B122" s="193"/>
      <c r="C122" s="194" t="s">
        <v>134</v>
      </c>
      <c r="D122" s="195" t="s">
        <v>70</v>
      </c>
      <c r="E122" s="195" t="s">
        <v>66</v>
      </c>
      <c r="F122" s="195" t="s">
        <v>67</v>
      </c>
      <c r="G122" s="195" t="s">
        <v>135</v>
      </c>
      <c r="H122" s="195" t="s">
        <v>136</v>
      </c>
      <c r="I122" s="195" t="s">
        <v>137</v>
      </c>
      <c r="J122" s="196" t="s">
        <v>127</v>
      </c>
      <c r="K122" s="197" t="s">
        <v>138</v>
      </c>
      <c r="L122" s="198"/>
      <c r="M122" s="99" t="s">
        <v>1</v>
      </c>
      <c r="N122" s="100" t="s">
        <v>49</v>
      </c>
      <c r="O122" s="100" t="s">
        <v>139</v>
      </c>
      <c r="P122" s="100" t="s">
        <v>140</v>
      </c>
      <c r="Q122" s="100" t="s">
        <v>141</v>
      </c>
      <c r="R122" s="100" t="s">
        <v>142</v>
      </c>
      <c r="S122" s="100" t="s">
        <v>143</v>
      </c>
      <c r="T122" s="101" t="s">
        <v>144</v>
      </c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</row>
    <row r="123" s="2" customFormat="1" ht="22.8" customHeight="1">
      <c r="A123" s="37"/>
      <c r="B123" s="38"/>
      <c r="C123" s="106" t="s">
        <v>145</v>
      </c>
      <c r="D123" s="39"/>
      <c r="E123" s="39"/>
      <c r="F123" s="39"/>
      <c r="G123" s="39"/>
      <c r="H123" s="39"/>
      <c r="I123" s="39"/>
      <c r="J123" s="199">
        <f>BK123</f>
        <v>0</v>
      </c>
      <c r="K123" s="39"/>
      <c r="L123" s="43"/>
      <c r="M123" s="102"/>
      <c r="N123" s="200"/>
      <c r="O123" s="103"/>
      <c r="P123" s="201">
        <f>P124+P173</f>
        <v>0</v>
      </c>
      <c r="Q123" s="103"/>
      <c r="R123" s="201">
        <f>R124+R173</f>
        <v>14.625622</v>
      </c>
      <c r="S123" s="103"/>
      <c r="T123" s="202">
        <f>T124+T173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15" t="s">
        <v>84</v>
      </c>
      <c r="AU123" s="15" t="s">
        <v>129</v>
      </c>
      <c r="BK123" s="203">
        <f>BK124+BK173</f>
        <v>0</v>
      </c>
    </row>
    <row r="124" s="12" customFormat="1" ht="25.92" customHeight="1">
      <c r="A124" s="12"/>
      <c r="B124" s="204"/>
      <c r="C124" s="205"/>
      <c r="D124" s="206" t="s">
        <v>84</v>
      </c>
      <c r="E124" s="207" t="s">
        <v>146</v>
      </c>
      <c r="F124" s="207" t="s">
        <v>147</v>
      </c>
      <c r="G124" s="205"/>
      <c r="H124" s="205"/>
      <c r="I124" s="208"/>
      <c r="J124" s="209">
        <f>BK124</f>
        <v>0</v>
      </c>
      <c r="K124" s="205"/>
      <c r="L124" s="210"/>
      <c r="M124" s="211"/>
      <c r="N124" s="212"/>
      <c r="O124" s="212"/>
      <c r="P124" s="213">
        <f>P125+P144+P148+P165</f>
        <v>0</v>
      </c>
      <c r="Q124" s="212"/>
      <c r="R124" s="213">
        <f>R125+R144+R148+R165</f>
        <v>14.323722</v>
      </c>
      <c r="S124" s="212"/>
      <c r="T124" s="214">
        <f>T125+T144+T148+T165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15" t="s">
        <v>93</v>
      </c>
      <c r="AT124" s="216" t="s">
        <v>84</v>
      </c>
      <c r="AU124" s="216" t="s">
        <v>85</v>
      </c>
      <c r="AY124" s="215" t="s">
        <v>148</v>
      </c>
      <c r="BK124" s="217">
        <f>BK125+BK144+BK148+BK165</f>
        <v>0</v>
      </c>
    </row>
    <row r="125" s="12" customFormat="1" ht="22.8" customHeight="1">
      <c r="A125" s="12"/>
      <c r="B125" s="204"/>
      <c r="C125" s="205"/>
      <c r="D125" s="206" t="s">
        <v>84</v>
      </c>
      <c r="E125" s="218" t="s">
        <v>93</v>
      </c>
      <c r="F125" s="218" t="s">
        <v>199</v>
      </c>
      <c r="G125" s="205"/>
      <c r="H125" s="205"/>
      <c r="I125" s="208"/>
      <c r="J125" s="219">
        <f>BK125</f>
        <v>0</v>
      </c>
      <c r="K125" s="205"/>
      <c r="L125" s="210"/>
      <c r="M125" s="211"/>
      <c r="N125" s="212"/>
      <c r="O125" s="212"/>
      <c r="P125" s="213">
        <f>SUM(P126:P143)</f>
        <v>0</v>
      </c>
      <c r="Q125" s="212"/>
      <c r="R125" s="213">
        <f>SUM(R126:R143)</f>
        <v>0</v>
      </c>
      <c r="S125" s="212"/>
      <c r="T125" s="214">
        <f>SUM(T126:T143)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93</v>
      </c>
      <c r="AT125" s="216" t="s">
        <v>84</v>
      </c>
      <c r="AU125" s="216" t="s">
        <v>93</v>
      </c>
      <c r="AY125" s="215" t="s">
        <v>148</v>
      </c>
      <c r="BK125" s="217">
        <f>SUM(BK126:BK143)</f>
        <v>0</v>
      </c>
    </row>
    <row r="126" s="2" customFormat="1" ht="24.15" customHeight="1">
      <c r="A126" s="37"/>
      <c r="B126" s="38"/>
      <c r="C126" s="220" t="s">
        <v>93</v>
      </c>
      <c r="D126" s="220" t="s">
        <v>152</v>
      </c>
      <c r="E126" s="221" t="s">
        <v>435</v>
      </c>
      <c r="F126" s="222" t="s">
        <v>436</v>
      </c>
      <c r="G126" s="223" t="s">
        <v>230</v>
      </c>
      <c r="H126" s="224">
        <v>3.0720000000000001</v>
      </c>
      <c r="I126" s="225"/>
      <c r="J126" s="226">
        <f>ROUND(I126*H126,2)</f>
        <v>0</v>
      </c>
      <c r="K126" s="227"/>
      <c r="L126" s="43"/>
      <c r="M126" s="228" t="s">
        <v>1</v>
      </c>
      <c r="N126" s="229" t="s">
        <v>50</v>
      </c>
      <c r="O126" s="90"/>
      <c r="P126" s="230">
        <f>O126*H126</f>
        <v>0</v>
      </c>
      <c r="Q126" s="230">
        <v>0</v>
      </c>
      <c r="R126" s="230">
        <f>Q126*H126</f>
        <v>0</v>
      </c>
      <c r="S126" s="230">
        <v>0</v>
      </c>
      <c r="T126" s="23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232" t="s">
        <v>166</v>
      </c>
      <c r="AT126" s="232" t="s">
        <v>152</v>
      </c>
      <c r="AU126" s="232" t="s">
        <v>95</v>
      </c>
      <c r="AY126" s="15" t="s">
        <v>148</v>
      </c>
      <c r="BE126" s="233">
        <f>IF(N126="základní",J126,0)</f>
        <v>0</v>
      </c>
      <c r="BF126" s="233">
        <f>IF(N126="snížená",J126,0)</f>
        <v>0</v>
      </c>
      <c r="BG126" s="233">
        <f>IF(N126="zákl. přenesená",J126,0)</f>
        <v>0</v>
      </c>
      <c r="BH126" s="233">
        <f>IF(N126="sníž. přenesená",J126,0)</f>
        <v>0</v>
      </c>
      <c r="BI126" s="233">
        <f>IF(N126="nulová",J126,0)</f>
        <v>0</v>
      </c>
      <c r="BJ126" s="15" t="s">
        <v>93</v>
      </c>
      <c r="BK126" s="233">
        <f>ROUND(I126*H126,2)</f>
        <v>0</v>
      </c>
      <c r="BL126" s="15" t="s">
        <v>166</v>
      </c>
      <c r="BM126" s="232" t="s">
        <v>437</v>
      </c>
    </row>
    <row r="127" s="2" customFormat="1">
      <c r="A127" s="37"/>
      <c r="B127" s="38"/>
      <c r="C127" s="39"/>
      <c r="D127" s="234" t="s">
        <v>158</v>
      </c>
      <c r="E127" s="39"/>
      <c r="F127" s="235" t="s">
        <v>438</v>
      </c>
      <c r="G127" s="39"/>
      <c r="H127" s="39"/>
      <c r="I127" s="236"/>
      <c r="J127" s="39"/>
      <c r="K127" s="39"/>
      <c r="L127" s="43"/>
      <c r="M127" s="237"/>
      <c r="N127" s="238"/>
      <c r="O127" s="90"/>
      <c r="P127" s="90"/>
      <c r="Q127" s="90"/>
      <c r="R127" s="90"/>
      <c r="S127" s="90"/>
      <c r="T127" s="91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5" t="s">
        <v>158</v>
      </c>
      <c r="AU127" s="15" t="s">
        <v>95</v>
      </c>
    </row>
    <row r="128" s="13" customFormat="1">
      <c r="A128" s="13"/>
      <c r="B128" s="243"/>
      <c r="C128" s="244"/>
      <c r="D128" s="234" t="s">
        <v>205</v>
      </c>
      <c r="E128" s="245" t="s">
        <v>1</v>
      </c>
      <c r="F128" s="246" t="s">
        <v>439</v>
      </c>
      <c r="G128" s="244"/>
      <c r="H128" s="247">
        <v>3.0720000000000001</v>
      </c>
      <c r="I128" s="248"/>
      <c r="J128" s="244"/>
      <c r="K128" s="244"/>
      <c r="L128" s="249"/>
      <c r="M128" s="250"/>
      <c r="N128" s="251"/>
      <c r="O128" s="251"/>
      <c r="P128" s="251"/>
      <c r="Q128" s="251"/>
      <c r="R128" s="251"/>
      <c r="S128" s="251"/>
      <c r="T128" s="252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3" t="s">
        <v>205</v>
      </c>
      <c r="AU128" s="253" t="s">
        <v>95</v>
      </c>
      <c r="AV128" s="13" t="s">
        <v>95</v>
      </c>
      <c r="AW128" s="13" t="s">
        <v>40</v>
      </c>
      <c r="AX128" s="13" t="s">
        <v>93</v>
      </c>
      <c r="AY128" s="253" t="s">
        <v>148</v>
      </c>
    </row>
    <row r="129" s="2" customFormat="1" ht="24.15" customHeight="1">
      <c r="A129" s="37"/>
      <c r="B129" s="38"/>
      <c r="C129" s="220" t="s">
        <v>95</v>
      </c>
      <c r="D129" s="220" t="s">
        <v>152</v>
      </c>
      <c r="E129" s="221" t="s">
        <v>265</v>
      </c>
      <c r="F129" s="222" t="s">
        <v>266</v>
      </c>
      <c r="G129" s="223" t="s">
        <v>230</v>
      </c>
      <c r="H129" s="224">
        <v>3.0720000000000001</v>
      </c>
      <c r="I129" s="225"/>
      <c r="J129" s="226">
        <f>ROUND(I129*H129,2)</f>
        <v>0</v>
      </c>
      <c r="K129" s="227"/>
      <c r="L129" s="43"/>
      <c r="M129" s="228" t="s">
        <v>1</v>
      </c>
      <c r="N129" s="229" t="s">
        <v>50</v>
      </c>
      <c r="O129" s="90"/>
      <c r="P129" s="230">
        <f>O129*H129</f>
        <v>0</v>
      </c>
      <c r="Q129" s="230">
        <v>0</v>
      </c>
      <c r="R129" s="230">
        <f>Q129*H129</f>
        <v>0</v>
      </c>
      <c r="S129" s="230">
        <v>0</v>
      </c>
      <c r="T129" s="23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2" t="s">
        <v>166</v>
      </c>
      <c r="AT129" s="232" t="s">
        <v>152</v>
      </c>
      <c r="AU129" s="232" t="s">
        <v>95</v>
      </c>
      <c r="AY129" s="15" t="s">
        <v>148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5" t="s">
        <v>93</v>
      </c>
      <c r="BK129" s="233">
        <f>ROUND(I129*H129,2)</f>
        <v>0</v>
      </c>
      <c r="BL129" s="15" t="s">
        <v>166</v>
      </c>
      <c r="BM129" s="232" t="s">
        <v>440</v>
      </c>
    </row>
    <row r="130" s="2" customFormat="1">
      <c r="A130" s="37"/>
      <c r="B130" s="38"/>
      <c r="C130" s="39"/>
      <c r="D130" s="234" t="s">
        <v>158</v>
      </c>
      <c r="E130" s="39"/>
      <c r="F130" s="235" t="s">
        <v>268</v>
      </c>
      <c r="G130" s="39"/>
      <c r="H130" s="39"/>
      <c r="I130" s="236"/>
      <c r="J130" s="39"/>
      <c r="K130" s="39"/>
      <c r="L130" s="43"/>
      <c r="M130" s="237"/>
      <c r="N130" s="238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5" t="s">
        <v>158</v>
      </c>
      <c r="AU130" s="15" t="s">
        <v>95</v>
      </c>
    </row>
    <row r="131" s="13" customFormat="1">
      <c r="A131" s="13"/>
      <c r="B131" s="243"/>
      <c r="C131" s="244"/>
      <c r="D131" s="234" t="s">
        <v>205</v>
      </c>
      <c r="E131" s="245" t="s">
        <v>1</v>
      </c>
      <c r="F131" s="246" t="s">
        <v>439</v>
      </c>
      <c r="G131" s="244"/>
      <c r="H131" s="247">
        <v>3.0720000000000001</v>
      </c>
      <c r="I131" s="248"/>
      <c r="J131" s="244"/>
      <c r="K131" s="244"/>
      <c r="L131" s="249"/>
      <c r="M131" s="250"/>
      <c r="N131" s="251"/>
      <c r="O131" s="251"/>
      <c r="P131" s="251"/>
      <c r="Q131" s="251"/>
      <c r="R131" s="251"/>
      <c r="S131" s="251"/>
      <c r="T131" s="252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3" t="s">
        <v>205</v>
      </c>
      <c r="AU131" s="253" t="s">
        <v>95</v>
      </c>
      <c r="AV131" s="13" t="s">
        <v>95</v>
      </c>
      <c r="AW131" s="13" t="s">
        <v>40</v>
      </c>
      <c r="AX131" s="13" t="s">
        <v>93</v>
      </c>
      <c r="AY131" s="253" t="s">
        <v>148</v>
      </c>
    </row>
    <row r="132" s="2" customFormat="1" ht="37.8" customHeight="1">
      <c r="A132" s="37"/>
      <c r="B132" s="38"/>
      <c r="C132" s="220" t="s">
        <v>162</v>
      </c>
      <c r="D132" s="220" t="s">
        <v>152</v>
      </c>
      <c r="E132" s="221" t="s">
        <v>271</v>
      </c>
      <c r="F132" s="222" t="s">
        <v>272</v>
      </c>
      <c r="G132" s="223" t="s">
        <v>230</v>
      </c>
      <c r="H132" s="224">
        <v>3.0720000000000001</v>
      </c>
      <c r="I132" s="225"/>
      <c r="J132" s="226">
        <f>ROUND(I132*H132,2)</f>
        <v>0</v>
      </c>
      <c r="K132" s="227"/>
      <c r="L132" s="43"/>
      <c r="M132" s="228" t="s">
        <v>1</v>
      </c>
      <c r="N132" s="229" t="s">
        <v>50</v>
      </c>
      <c r="O132" s="90"/>
      <c r="P132" s="230">
        <f>O132*H132</f>
        <v>0</v>
      </c>
      <c r="Q132" s="230">
        <v>0</v>
      </c>
      <c r="R132" s="230">
        <f>Q132*H132</f>
        <v>0</v>
      </c>
      <c r="S132" s="230">
        <v>0</v>
      </c>
      <c r="T132" s="231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2" t="s">
        <v>166</v>
      </c>
      <c r="AT132" s="232" t="s">
        <v>152</v>
      </c>
      <c r="AU132" s="232" t="s">
        <v>95</v>
      </c>
      <c r="AY132" s="15" t="s">
        <v>148</v>
      </c>
      <c r="BE132" s="233">
        <f>IF(N132="základní",J132,0)</f>
        <v>0</v>
      </c>
      <c r="BF132" s="233">
        <f>IF(N132="snížená",J132,0)</f>
        <v>0</v>
      </c>
      <c r="BG132" s="233">
        <f>IF(N132="zákl. přenesená",J132,0)</f>
        <v>0</v>
      </c>
      <c r="BH132" s="233">
        <f>IF(N132="sníž. přenesená",J132,0)</f>
        <v>0</v>
      </c>
      <c r="BI132" s="233">
        <f>IF(N132="nulová",J132,0)</f>
        <v>0</v>
      </c>
      <c r="BJ132" s="15" t="s">
        <v>93</v>
      </c>
      <c r="BK132" s="233">
        <f>ROUND(I132*H132,2)</f>
        <v>0</v>
      </c>
      <c r="BL132" s="15" t="s">
        <v>166</v>
      </c>
      <c r="BM132" s="232" t="s">
        <v>441</v>
      </c>
    </row>
    <row r="133" s="2" customFormat="1">
      <c r="A133" s="37"/>
      <c r="B133" s="38"/>
      <c r="C133" s="39"/>
      <c r="D133" s="234" t="s">
        <v>158</v>
      </c>
      <c r="E133" s="39"/>
      <c r="F133" s="235" t="s">
        <v>274</v>
      </c>
      <c r="G133" s="39"/>
      <c r="H133" s="39"/>
      <c r="I133" s="236"/>
      <c r="J133" s="39"/>
      <c r="K133" s="39"/>
      <c r="L133" s="43"/>
      <c r="M133" s="237"/>
      <c r="N133" s="238"/>
      <c r="O133" s="90"/>
      <c r="P133" s="90"/>
      <c r="Q133" s="90"/>
      <c r="R133" s="90"/>
      <c r="S133" s="90"/>
      <c r="T133" s="91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T133" s="15" t="s">
        <v>158</v>
      </c>
      <c r="AU133" s="15" t="s">
        <v>95</v>
      </c>
    </row>
    <row r="134" s="13" customFormat="1">
      <c r="A134" s="13"/>
      <c r="B134" s="243"/>
      <c r="C134" s="244"/>
      <c r="D134" s="234" t="s">
        <v>205</v>
      </c>
      <c r="E134" s="245" t="s">
        <v>1</v>
      </c>
      <c r="F134" s="246" t="s">
        <v>439</v>
      </c>
      <c r="G134" s="244"/>
      <c r="H134" s="247">
        <v>3.0720000000000001</v>
      </c>
      <c r="I134" s="248"/>
      <c r="J134" s="244"/>
      <c r="K134" s="244"/>
      <c r="L134" s="249"/>
      <c r="M134" s="250"/>
      <c r="N134" s="251"/>
      <c r="O134" s="251"/>
      <c r="P134" s="251"/>
      <c r="Q134" s="251"/>
      <c r="R134" s="251"/>
      <c r="S134" s="251"/>
      <c r="T134" s="25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3" t="s">
        <v>205</v>
      </c>
      <c r="AU134" s="253" t="s">
        <v>95</v>
      </c>
      <c r="AV134" s="13" t="s">
        <v>95</v>
      </c>
      <c r="AW134" s="13" t="s">
        <v>40</v>
      </c>
      <c r="AX134" s="13" t="s">
        <v>93</v>
      </c>
      <c r="AY134" s="253" t="s">
        <v>148</v>
      </c>
    </row>
    <row r="135" s="2" customFormat="1" ht="24.15" customHeight="1">
      <c r="A135" s="37"/>
      <c r="B135" s="38"/>
      <c r="C135" s="220" t="s">
        <v>166</v>
      </c>
      <c r="D135" s="220" t="s">
        <v>152</v>
      </c>
      <c r="E135" s="221" t="s">
        <v>292</v>
      </c>
      <c r="F135" s="222" t="s">
        <v>293</v>
      </c>
      <c r="G135" s="223" t="s">
        <v>294</v>
      </c>
      <c r="H135" s="224">
        <v>6.1440000000000001</v>
      </c>
      <c r="I135" s="225"/>
      <c r="J135" s="226">
        <f>ROUND(I135*H135,2)</f>
        <v>0</v>
      </c>
      <c r="K135" s="227"/>
      <c r="L135" s="43"/>
      <c r="M135" s="228" t="s">
        <v>1</v>
      </c>
      <c r="N135" s="229" t="s">
        <v>50</v>
      </c>
      <c r="O135" s="90"/>
      <c r="P135" s="230">
        <f>O135*H135</f>
        <v>0</v>
      </c>
      <c r="Q135" s="230">
        <v>0</v>
      </c>
      <c r="R135" s="230">
        <f>Q135*H135</f>
        <v>0</v>
      </c>
      <c r="S135" s="230">
        <v>0</v>
      </c>
      <c r="T135" s="23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2" t="s">
        <v>166</v>
      </c>
      <c r="AT135" s="232" t="s">
        <v>152</v>
      </c>
      <c r="AU135" s="232" t="s">
        <v>95</v>
      </c>
      <c r="AY135" s="15" t="s">
        <v>148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5" t="s">
        <v>93</v>
      </c>
      <c r="BK135" s="233">
        <f>ROUND(I135*H135,2)</f>
        <v>0</v>
      </c>
      <c r="BL135" s="15" t="s">
        <v>166</v>
      </c>
      <c r="BM135" s="232" t="s">
        <v>442</v>
      </c>
    </row>
    <row r="136" s="2" customFormat="1">
      <c r="A136" s="37"/>
      <c r="B136" s="38"/>
      <c r="C136" s="39"/>
      <c r="D136" s="234" t="s">
        <v>158</v>
      </c>
      <c r="E136" s="39"/>
      <c r="F136" s="235" t="s">
        <v>296</v>
      </c>
      <c r="G136" s="39"/>
      <c r="H136" s="39"/>
      <c r="I136" s="236"/>
      <c r="J136" s="39"/>
      <c r="K136" s="39"/>
      <c r="L136" s="43"/>
      <c r="M136" s="237"/>
      <c r="N136" s="238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5" t="s">
        <v>158</v>
      </c>
      <c r="AU136" s="15" t="s">
        <v>95</v>
      </c>
    </row>
    <row r="137" s="13" customFormat="1">
      <c r="A137" s="13"/>
      <c r="B137" s="243"/>
      <c r="C137" s="244"/>
      <c r="D137" s="234" t="s">
        <v>205</v>
      </c>
      <c r="E137" s="245" t="s">
        <v>1</v>
      </c>
      <c r="F137" s="246" t="s">
        <v>443</v>
      </c>
      <c r="G137" s="244"/>
      <c r="H137" s="247">
        <v>6.1440000000000001</v>
      </c>
      <c r="I137" s="248"/>
      <c r="J137" s="244"/>
      <c r="K137" s="244"/>
      <c r="L137" s="249"/>
      <c r="M137" s="250"/>
      <c r="N137" s="251"/>
      <c r="O137" s="251"/>
      <c r="P137" s="251"/>
      <c r="Q137" s="251"/>
      <c r="R137" s="251"/>
      <c r="S137" s="251"/>
      <c r="T137" s="252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3" t="s">
        <v>205</v>
      </c>
      <c r="AU137" s="253" t="s">
        <v>95</v>
      </c>
      <c r="AV137" s="13" t="s">
        <v>95</v>
      </c>
      <c r="AW137" s="13" t="s">
        <v>40</v>
      </c>
      <c r="AX137" s="13" t="s">
        <v>93</v>
      </c>
      <c r="AY137" s="253" t="s">
        <v>148</v>
      </c>
    </row>
    <row r="138" s="2" customFormat="1" ht="14.4" customHeight="1">
      <c r="A138" s="37"/>
      <c r="B138" s="38"/>
      <c r="C138" s="220" t="s">
        <v>151</v>
      </c>
      <c r="D138" s="220" t="s">
        <v>152</v>
      </c>
      <c r="E138" s="221" t="s">
        <v>444</v>
      </c>
      <c r="F138" s="222" t="s">
        <v>445</v>
      </c>
      <c r="G138" s="223" t="s">
        <v>230</v>
      </c>
      <c r="H138" s="224">
        <v>3.0720000000000001</v>
      </c>
      <c r="I138" s="225"/>
      <c r="J138" s="226">
        <f>ROUND(I138*H138,2)</f>
        <v>0</v>
      </c>
      <c r="K138" s="227"/>
      <c r="L138" s="43"/>
      <c r="M138" s="228" t="s">
        <v>1</v>
      </c>
      <c r="N138" s="229" t="s">
        <v>50</v>
      </c>
      <c r="O138" s="90"/>
      <c r="P138" s="230">
        <f>O138*H138</f>
        <v>0</v>
      </c>
      <c r="Q138" s="230">
        <v>0</v>
      </c>
      <c r="R138" s="230">
        <f>Q138*H138</f>
        <v>0</v>
      </c>
      <c r="S138" s="230">
        <v>0</v>
      </c>
      <c r="T138" s="23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2" t="s">
        <v>166</v>
      </c>
      <c r="AT138" s="232" t="s">
        <v>152</v>
      </c>
      <c r="AU138" s="232" t="s">
        <v>95</v>
      </c>
      <c r="AY138" s="15" t="s">
        <v>148</v>
      </c>
      <c r="BE138" s="233">
        <f>IF(N138="základní",J138,0)</f>
        <v>0</v>
      </c>
      <c r="BF138" s="233">
        <f>IF(N138="snížená",J138,0)</f>
        <v>0</v>
      </c>
      <c r="BG138" s="233">
        <f>IF(N138="zákl. přenesená",J138,0)</f>
        <v>0</v>
      </c>
      <c r="BH138" s="233">
        <f>IF(N138="sníž. přenesená",J138,0)</f>
        <v>0</v>
      </c>
      <c r="BI138" s="233">
        <f>IF(N138="nulová",J138,0)</f>
        <v>0</v>
      </c>
      <c r="BJ138" s="15" t="s">
        <v>93</v>
      </c>
      <c r="BK138" s="233">
        <f>ROUND(I138*H138,2)</f>
        <v>0</v>
      </c>
      <c r="BL138" s="15" t="s">
        <v>166</v>
      </c>
      <c r="BM138" s="232" t="s">
        <v>446</v>
      </c>
    </row>
    <row r="139" s="2" customFormat="1">
      <c r="A139" s="37"/>
      <c r="B139" s="38"/>
      <c r="C139" s="39"/>
      <c r="D139" s="234" t="s">
        <v>158</v>
      </c>
      <c r="E139" s="39"/>
      <c r="F139" s="235" t="s">
        <v>447</v>
      </c>
      <c r="G139" s="39"/>
      <c r="H139" s="39"/>
      <c r="I139" s="236"/>
      <c r="J139" s="39"/>
      <c r="K139" s="39"/>
      <c r="L139" s="43"/>
      <c r="M139" s="237"/>
      <c r="N139" s="238"/>
      <c r="O139" s="90"/>
      <c r="P139" s="90"/>
      <c r="Q139" s="90"/>
      <c r="R139" s="90"/>
      <c r="S139" s="90"/>
      <c r="T139" s="91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15" t="s">
        <v>158</v>
      </c>
      <c r="AU139" s="15" t="s">
        <v>95</v>
      </c>
    </row>
    <row r="140" s="13" customFormat="1">
      <c r="A140" s="13"/>
      <c r="B140" s="243"/>
      <c r="C140" s="244"/>
      <c r="D140" s="234" t="s">
        <v>205</v>
      </c>
      <c r="E140" s="245" t="s">
        <v>1</v>
      </c>
      <c r="F140" s="246" t="s">
        <v>439</v>
      </c>
      <c r="G140" s="244"/>
      <c r="H140" s="247">
        <v>3.0720000000000001</v>
      </c>
      <c r="I140" s="248"/>
      <c r="J140" s="244"/>
      <c r="K140" s="244"/>
      <c r="L140" s="249"/>
      <c r="M140" s="250"/>
      <c r="N140" s="251"/>
      <c r="O140" s="251"/>
      <c r="P140" s="251"/>
      <c r="Q140" s="251"/>
      <c r="R140" s="251"/>
      <c r="S140" s="251"/>
      <c r="T140" s="25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3" t="s">
        <v>205</v>
      </c>
      <c r="AU140" s="253" t="s">
        <v>95</v>
      </c>
      <c r="AV140" s="13" t="s">
        <v>95</v>
      </c>
      <c r="AW140" s="13" t="s">
        <v>40</v>
      </c>
      <c r="AX140" s="13" t="s">
        <v>93</v>
      </c>
      <c r="AY140" s="253" t="s">
        <v>148</v>
      </c>
    </row>
    <row r="141" s="2" customFormat="1" ht="24.15" customHeight="1">
      <c r="A141" s="37"/>
      <c r="B141" s="38"/>
      <c r="C141" s="220" t="s">
        <v>174</v>
      </c>
      <c r="D141" s="220" t="s">
        <v>152</v>
      </c>
      <c r="E141" s="221" t="s">
        <v>305</v>
      </c>
      <c r="F141" s="222" t="s">
        <v>306</v>
      </c>
      <c r="G141" s="223" t="s">
        <v>230</v>
      </c>
      <c r="H141" s="224">
        <v>1</v>
      </c>
      <c r="I141" s="225"/>
      <c r="J141" s="226">
        <f>ROUND(I141*H141,2)</f>
        <v>0</v>
      </c>
      <c r="K141" s="227"/>
      <c r="L141" s="43"/>
      <c r="M141" s="228" t="s">
        <v>1</v>
      </c>
      <c r="N141" s="229" t="s">
        <v>50</v>
      </c>
      <c r="O141" s="90"/>
      <c r="P141" s="230">
        <f>O141*H141</f>
        <v>0</v>
      </c>
      <c r="Q141" s="230">
        <v>0</v>
      </c>
      <c r="R141" s="230">
        <f>Q141*H141</f>
        <v>0</v>
      </c>
      <c r="S141" s="230">
        <v>0</v>
      </c>
      <c r="T141" s="23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2" t="s">
        <v>166</v>
      </c>
      <c r="AT141" s="232" t="s">
        <v>152</v>
      </c>
      <c r="AU141" s="232" t="s">
        <v>95</v>
      </c>
      <c r="AY141" s="15" t="s">
        <v>148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5" t="s">
        <v>93</v>
      </c>
      <c r="BK141" s="233">
        <f>ROUND(I141*H141,2)</f>
        <v>0</v>
      </c>
      <c r="BL141" s="15" t="s">
        <v>166</v>
      </c>
      <c r="BM141" s="232" t="s">
        <v>448</v>
      </c>
    </row>
    <row r="142" s="2" customFormat="1">
      <c r="A142" s="37"/>
      <c r="B142" s="38"/>
      <c r="C142" s="39"/>
      <c r="D142" s="234" t="s">
        <v>158</v>
      </c>
      <c r="E142" s="39"/>
      <c r="F142" s="235" t="s">
        <v>308</v>
      </c>
      <c r="G142" s="39"/>
      <c r="H142" s="39"/>
      <c r="I142" s="236"/>
      <c r="J142" s="39"/>
      <c r="K142" s="39"/>
      <c r="L142" s="43"/>
      <c r="M142" s="237"/>
      <c r="N142" s="238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5" t="s">
        <v>158</v>
      </c>
      <c r="AU142" s="15" t="s">
        <v>95</v>
      </c>
    </row>
    <row r="143" s="13" customFormat="1">
      <c r="A143" s="13"/>
      <c r="B143" s="243"/>
      <c r="C143" s="244"/>
      <c r="D143" s="234" t="s">
        <v>205</v>
      </c>
      <c r="E143" s="245" t="s">
        <v>1</v>
      </c>
      <c r="F143" s="246" t="s">
        <v>93</v>
      </c>
      <c r="G143" s="244"/>
      <c r="H143" s="247">
        <v>1</v>
      </c>
      <c r="I143" s="248"/>
      <c r="J143" s="244"/>
      <c r="K143" s="244"/>
      <c r="L143" s="249"/>
      <c r="M143" s="250"/>
      <c r="N143" s="251"/>
      <c r="O143" s="251"/>
      <c r="P143" s="251"/>
      <c r="Q143" s="251"/>
      <c r="R143" s="251"/>
      <c r="S143" s="251"/>
      <c r="T143" s="25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3" t="s">
        <v>205</v>
      </c>
      <c r="AU143" s="253" t="s">
        <v>95</v>
      </c>
      <c r="AV143" s="13" t="s">
        <v>95</v>
      </c>
      <c r="AW143" s="13" t="s">
        <v>40</v>
      </c>
      <c r="AX143" s="13" t="s">
        <v>93</v>
      </c>
      <c r="AY143" s="253" t="s">
        <v>148</v>
      </c>
    </row>
    <row r="144" s="12" customFormat="1" ht="22.8" customHeight="1">
      <c r="A144" s="12"/>
      <c r="B144" s="204"/>
      <c r="C144" s="205"/>
      <c r="D144" s="206" t="s">
        <v>84</v>
      </c>
      <c r="E144" s="218" t="s">
        <v>95</v>
      </c>
      <c r="F144" s="218" t="s">
        <v>326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SUM(P145:P147)</f>
        <v>0</v>
      </c>
      <c r="Q144" s="212"/>
      <c r="R144" s="213">
        <f>SUM(R145:R147)</f>
        <v>10.651032000000001</v>
      </c>
      <c r="S144" s="212"/>
      <c r="T144" s="214">
        <f>SUM(T145:T147)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93</v>
      </c>
      <c r="AT144" s="216" t="s">
        <v>84</v>
      </c>
      <c r="AU144" s="216" t="s">
        <v>93</v>
      </c>
      <c r="AY144" s="215" t="s">
        <v>148</v>
      </c>
      <c r="BK144" s="217">
        <f>SUM(BK145:BK147)</f>
        <v>0</v>
      </c>
    </row>
    <row r="145" s="2" customFormat="1" ht="14.4" customHeight="1">
      <c r="A145" s="37"/>
      <c r="B145" s="38"/>
      <c r="C145" s="220" t="s">
        <v>178</v>
      </c>
      <c r="D145" s="220" t="s">
        <v>152</v>
      </c>
      <c r="E145" s="221" t="s">
        <v>449</v>
      </c>
      <c r="F145" s="222" t="s">
        <v>450</v>
      </c>
      <c r="G145" s="223" t="s">
        <v>230</v>
      </c>
      <c r="H145" s="224">
        <v>4.2000000000000002</v>
      </c>
      <c r="I145" s="225"/>
      <c r="J145" s="226">
        <f>ROUND(I145*H145,2)</f>
        <v>0</v>
      </c>
      <c r="K145" s="227"/>
      <c r="L145" s="43"/>
      <c r="M145" s="228" t="s">
        <v>1</v>
      </c>
      <c r="N145" s="229" t="s">
        <v>50</v>
      </c>
      <c r="O145" s="90"/>
      <c r="P145" s="230">
        <f>O145*H145</f>
        <v>0</v>
      </c>
      <c r="Q145" s="230">
        <v>2.5359600000000002</v>
      </c>
      <c r="R145" s="230">
        <f>Q145*H145</f>
        <v>10.651032000000001</v>
      </c>
      <c r="S145" s="230">
        <v>0</v>
      </c>
      <c r="T145" s="23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2" t="s">
        <v>166</v>
      </c>
      <c r="AT145" s="232" t="s">
        <v>152</v>
      </c>
      <c r="AU145" s="232" t="s">
        <v>95</v>
      </c>
      <c r="AY145" s="15" t="s">
        <v>148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5" t="s">
        <v>93</v>
      </c>
      <c r="BK145" s="233">
        <f>ROUND(I145*H145,2)</f>
        <v>0</v>
      </c>
      <c r="BL145" s="15" t="s">
        <v>166</v>
      </c>
      <c r="BM145" s="232" t="s">
        <v>451</v>
      </c>
    </row>
    <row r="146" s="2" customFormat="1">
      <c r="A146" s="37"/>
      <c r="B146" s="38"/>
      <c r="C146" s="39"/>
      <c r="D146" s="234" t="s">
        <v>158</v>
      </c>
      <c r="E146" s="39"/>
      <c r="F146" s="235" t="s">
        <v>452</v>
      </c>
      <c r="G146" s="39"/>
      <c r="H146" s="39"/>
      <c r="I146" s="236"/>
      <c r="J146" s="39"/>
      <c r="K146" s="39"/>
      <c r="L146" s="43"/>
      <c r="M146" s="237"/>
      <c r="N146" s="238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5" t="s">
        <v>158</v>
      </c>
      <c r="AU146" s="15" t="s">
        <v>95</v>
      </c>
    </row>
    <row r="147" s="13" customFormat="1">
      <c r="A147" s="13"/>
      <c r="B147" s="243"/>
      <c r="C147" s="244"/>
      <c r="D147" s="234" t="s">
        <v>205</v>
      </c>
      <c r="E147" s="245" t="s">
        <v>1</v>
      </c>
      <c r="F147" s="246" t="s">
        <v>453</v>
      </c>
      <c r="G147" s="244"/>
      <c r="H147" s="247">
        <v>4.2000000000000002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3" t="s">
        <v>205</v>
      </c>
      <c r="AU147" s="253" t="s">
        <v>95</v>
      </c>
      <c r="AV147" s="13" t="s">
        <v>95</v>
      </c>
      <c r="AW147" s="13" t="s">
        <v>40</v>
      </c>
      <c r="AX147" s="13" t="s">
        <v>93</v>
      </c>
      <c r="AY147" s="253" t="s">
        <v>148</v>
      </c>
    </row>
    <row r="148" s="12" customFormat="1" ht="22.8" customHeight="1">
      <c r="A148" s="12"/>
      <c r="B148" s="204"/>
      <c r="C148" s="205"/>
      <c r="D148" s="206" t="s">
        <v>84</v>
      </c>
      <c r="E148" s="218" t="s">
        <v>162</v>
      </c>
      <c r="F148" s="218" t="s">
        <v>355</v>
      </c>
      <c r="G148" s="205"/>
      <c r="H148" s="205"/>
      <c r="I148" s="208"/>
      <c r="J148" s="219">
        <f>BK148</f>
        <v>0</v>
      </c>
      <c r="K148" s="205"/>
      <c r="L148" s="210"/>
      <c r="M148" s="211"/>
      <c r="N148" s="212"/>
      <c r="O148" s="212"/>
      <c r="P148" s="213">
        <f>SUM(P149:P164)</f>
        <v>0</v>
      </c>
      <c r="Q148" s="212"/>
      <c r="R148" s="213">
        <f>SUM(R149:R164)</f>
        <v>3.6726899999999998</v>
      </c>
      <c r="S148" s="212"/>
      <c r="T148" s="214">
        <f>SUM(T149:T164)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5" t="s">
        <v>93</v>
      </c>
      <c r="AT148" s="216" t="s">
        <v>84</v>
      </c>
      <c r="AU148" s="216" t="s">
        <v>93</v>
      </c>
      <c r="AY148" s="215" t="s">
        <v>148</v>
      </c>
      <c r="BK148" s="217">
        <f>SUM(BK149:BK164)</f>
        <v>0</v>
      </c>
    </row>
    <row r="149" s="2" customFormat="1" ht="24.15" customHeight="1">
      <c r="A149" s="37"/>
      <c r="B149" s="38"/>
      <c r="C149" s="220" t="s">
        <v>182</v>
      </c>
      <c r="D149" s="220" t="s">
        <v>152</v>
      </c>
      <c r="E149" s="221" t="s">
        <v>454</v>
      </c>
      <c r="F149" s="222" t="s">
        <v>455</v>
      </c>
      <c r="G149" s="223" t="s">
        <v>330</v>
      </c>
      <c r="H149" s="224">
        <v>21</v>
      </c>
      <c r="I149" s="225"/>
      <c r="J149" s="226">
        <f>ROUND(I149*H149,2)</f>
        <v>0</v>
      </c>
      <c r="K149" s="227"/>
      <c r="L149" s="43"/>
      <c r="M149" s="228" t="s">
        <v>1</v>
      </c>
      <c r="N149" s="229" t="s">
        <v>50</v>
      </c>
      <c r="O149" s="90"/>
      <c r="P149" s="230">
        <f>O149*H149</f>
        <v>0</v>
      </c>
      <c r="Q149" s="230">
        <v>0.17488999999999999</v>
      </c>
      <c r="R149" s="230">
        <f>Q149*H149</f>
        <v>3.6726899999999998</v>
      </c>
      <c r="S149" s="230">
        <v>0</v>
      </c>
      <c r="T149" s="23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2" t="s">
        <v>166</v>
      </c>
      <c r="AT149" s="232" t="s">
        <v>152</v>
      </c>
      <c r="AU149" s="232" t="s">
        <v>95</v>
      </c>
      <c r="AY149" s="15" t="s">
        <v>148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5" t="s">
        <v>93</v>
      </c>
      <c r="BK149" s="233">
        <f>ROUND(I149*H149,2)</f>
        <v>0</v>
      </c>
      <c r="BL149" s="15" t="s">
        <v>166</v>
      </c>
      <c r="BM149" s="232" t="s">
        <v>456</v>
      </c>
    </row>
    <row r="150" s="2" customFormat="1">
      <c r="A150" s="37"/>
      <c r="B150" s="38"/>
      <c r="C150" s="39"/>
      <c r="D150" s="234" t="s">
        <v>158</v>
      </c>
      <c r="E150" s="39"/>
      <c r="F150" s="235" t="s">
        <v>457</v>
      </c>
      <c r="G150" s="39"/>
      <c r="H150" s="39"/>
      <c r="I150" s="236"/>
      <c r="J150" s="39"/>
      <c r="K150" s="39"/>
      <c r="L150" s="43"/>
      <c r="M150" s="237"/>
      <c r="N150" s="238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5" t="s">
        <v>158</v>
      </c>
      <c r="AU150" s="15" t="s">
        <v>95</v>
      </c>
    </row>
    <row r="151" s="13" customFormat="1">
      <c r="A151" s="13"/>
      <c r="B151" s="243"/>
      <c r="C151" s="244"/>
      <c r="D151" s="234" t="s">
        <v>205</v>
      </c>
      <c r="E151" s="245" t="s">
        <v>1</v>
      </c>
      <c r="F151" s="246" t="s">
        <v>458</v>
      </c>
      <c r="G151" s="244"/>
      <c r="H151" s="247">
        <v>21</v>
      </c>
      <c r="I151" s="248"/>
      <c r="J151" s="244"/>
      <c r="K151" s="244"/>
      <c r="L151" s="249"/>
      <c r="M151" s="250"/>
      <c r="N151" s="251"/>
      <c r="O151" s="251"/>
      <c r="P151" s="251"/>
      <c r="Q151" s="251"/>
      <c r="R151" s="251"/>
      <c r="S151" s="251"/>
      <c r="T151" s="25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3" t="s">
        <v>205</v>
      </c>
      <c r="AU151" s="253" t="s">
        <v>95</v>
      </c>
      <c r="AV151" s="13" t="s">
        <v>95</v>
      </c>
      <c r="AW151" s="13" t="s">
        <v>40</v>
      </c>
      <c r="AX151" s="13" t="s">
        <v>93</v>
      </c>
      <c r="AY151" s="253" t="s">
        <v>148</v>
      </c>
    </row>
    <row r="152" s="2" customFormat="1" ht="24.15" customHeight="1">
      <c r="A152" s="37"/>
      <c r="B152" s="38"/>
      <c r="C152" s="220" t="s">
        <v>243</v>
      </c>
      <c r="D152" s="220" t="s">
        <v>152</v>
      </c>
      <c r="E152" s="221" t="s">
        <v>459</v>
      </c>
      <c r="F152" s="222" t="s">
        <v>460</v>
      </c>
      <c r="G152" s="223" t="s">
        <v>330</v>
      </c>
      <c r="H152" s="224">
        <v>1</v>
      </c>
      <c r="I152" s="225"/>
      <c r="J152" s="226">
        <f>ROUND(I152*H152,2)</f>
        <v>0</v>
      </c>
      <c r="K152" s="227"/>
      <c r="L152" s="43"/>
      <c r="M152" s="228" t="s">
        <v>1</v>
      </c>
      <c r="N152" s="229" t="s">
        <v>50</v>
      </c>
      <c r="O152" s="90"/>
      <c r="P152" s="230">
        <f>O152*H152</f>
        <v>0</v>
      </c>
      <c r="Q152" s="230">
        <v>0</v>
      </c>
      <c r="R152" s="230">
        <f>Q152*H152</f>
        <v>0</v>
      </c>
      <c r="S152" s="230">
        <v>0</v>
      </c>
      <c r="T152" s="231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2" t="s">
        <v>166</v>
      </c>
      <c r="AT152" s="232" t="s">
        <v>152</v>
      </c>
      <c r="AU152" s="232" t="s">
        <v>95</v>
      </c>
      <c r="AY152" s="15" t="s">
        <v>148</v>
      </c>
      <c r="BE152" s="233">
        <f>IF(N152="základní",J152,0)</f>
        <v>0</v>
      </c>
      <c r="BF152" s="233">
        <f>IF(N152="snížená",J152,0)</f>
        <v>0</v>
      </c>
      <c r="BG152" s="233">
        <f>IF(N152="zákl. přenesená",J152,0)</f>
        <v>0</v>
      </c>
      <c r="BH152" s="233">
        <f>IF(N152="sníž. přenesená",J152,0)</f>
        <v>0</v>
      </c>
      <c r="BI152" s="233">
        <f>IF(N152="nulová",J152,0)</f>
        <v>0</v>
      </c>
      <c r="BJ152" s="15" t="s">
        <v>93</v>
      </c>
      <c r="BK152" s="233">
        <f>ROUND(I152*H152,2)</f>
        <v>0</v>
      </c>
      <c r="BL152" s="15" t="s">
        <v>166</v>
      </c>
      <c r="BM152" s="232" t="s">
        <v>461</v>
      </c>
    </row>
    <row r="153" s="2" customFormat="1">
      <c r="A153" s="37"/>
      <c r="B153" s="38"/>
      <c r="C153" s="39"/>
      <c r="D153" s="234" t="s">
        <v>158</v>
      </c>
      <c r="E153" s="39"/>
      <c r="F153" s="235" t="s">
        <v>462</v>
      </c>
      <c r="G153" s="39"/>
      <c r="H153" s="39"/>
      <c r="I153" s="236"/>
      <c r="J153" s="39"/>
      <c r="K153" s="39"/>
      <c r="L153" s="43"/>
      <c r="M153" s="237"/>
      <c r="N153" s="238"/>
      <c r="O153" s="90"/>
      <c r="P153" s="90"/>
      <c r="Q153" s="90"/>
      <c r="R153" s="90"/>
      <c r="S153" s="90"/>
      <c r="T153" s="91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T153" s="15" t="s">
        <v>158</v>
      </c>
      <c r="AU153" s="15" t="s">
        <v>95</v>
      </c>
    </row>
    <row r="154" s="2" customFormat="1" ht="24.15" customHeight="1">
      <c r="A154" s="37"/>
      <c r="B154" s="38"/>
      <c r="C154" s="220" t="s">
        <v>248</v>
      </c>
      <c r="D154" s="220" t="s">
        <v>152</v>
      </c>
      <c r="E154" s="221" t="s">
        <v>463</v>
      </c>
      <c r="F154" s="222" t="s">
        <v>464</v>
      </c>
      <c r="G154" s="223" t="s">
        <v>214</v>
      </c>
      <c r="H154" s="224">
        <v>39</v>
      </c>
      <c r="I154" s="225"/>
      <c r="J154" s="226">
        <f>ROUND(I154*H154,2)</f>
        <v>0</v>
      </c>
      <c r="K154" s="227"/>
      <c r="L154" s="43"/>
      <c r="M154" s="228" t="s">
        <v>1</v>
      </c>
      <c r="N154" s="229" t="s">
        <v>50</v>
      </c>
      <c r="O154" s="90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2" t="s">
        <v>166</v>
      </c>
      <c r="AT154" s="232" t="s">
        <v>152</v>
      </c>
      <c r="AU154" s="232" t="s">
        <v>95</v>
      </c>
      <c r="AY154" s="15" t="s">
        <v>148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5" t="s">
        <v>93</v>
      </c>
      <c r="BK154" s="233">
        <f>ROUND(I154*H154,2)</f>
        <v>0</v>
      </c>
      <c r="BL154" s="15" t="s">
        <v>166</v>
      </c>
      <c r="BM154" s="232" t="s">
        <v>465</v>
      </c>
    </row>
    <row r="155" s="2" customFormat="1">
      <c r="A155" s="37"/>
      <c r="B155" s="38"/>
      <c r="C155" s="39"/>
      <c r="D155" s="234" t="s">
        <v>158</v>
      </c>
      <c r="E155" s="39"/>
      <c r="F155" s="235" t="s">
        <v>466</v>
      </c>
      <c r="G155" s="39"/>
      <c r="H155" s="39"/>
      <c r="I155" s="236"/>
      <c r="J155" s="39"/>
      <c r="K155" s="39"/>
      <c r="L155" s="43"/>
      <c r="M155" s="237"/>
      <c r="N155" s="238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5" t="s">
        <v>158</v>
      </c>
      <c r="AU155" s="15" t="s">
        <v>95</v>
      </c>
    </row>
    <row r="156" s="2" customFormat="1" ht="14.4" customHeight="1">
      <c r="A156" s="37"/>
      <c r="B156" s="38"/>
      <c r="C156" s="220" t="s">
        <v>253</v>
      </c>
      <c r="D156" s="220" t="s">
        <v>152</v>
      </c>
      <c r="E156" s="221" t="s">
        <v>467</v>
      </c>
      <c r="F156" s="222" t="s">
        <v>468</v>
      </c>
      <c r="G156" s="223" t="s">
        <v>214</v>
      </c>
      <c r="H156" s="224">
        <v>80</v>
      </c>
      <c r="I156" s="225"/>
      <c r="J156" s="226">
        <f>ROUND(I156*H156,2)</f>
        <v>0</v>
      </c>
      <c r="K156" s="227"/>
      <c r="L156" s="43"/>
      <c r="M156" s="228" t="s">
        <v>1</v>
      </c>
      <c r="N156" s="229" t="s">
        <v>50</v>
      </c>
      <c r="O156" s="90"/>
      <c r="P156" s="230">
        <f>O156*H156</f>
        <v>0</v>
      </c>
      <c r="Q156" s="230">
        <v>0</v>
      </c>
      <c r="R156" s="230">
        <f>Q156*H156</f>
        <v>0</v>
      </c>
      <c r="S156" s="230">
        <v>0</v>
      </c>
      <c r="T156" s="231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2" t="s">
        <v>166</v>
      </c>
      <c r="AT156" s="232" t="s">
        <v>152</v>
      </c>
      <c r="AU156" s="232" t="s">
        <v>95</v>
      </c>
      <c r="AY156" s="15" t="s">
        <v>148</v>
      </c>
      <c r="BE156" s="233">
        <f>IF(N156="základní",J156,0)</f>
        <v>0</v>
      </c>
      <c r="BF156" s="233">
        <f>IF(N156="snížená",J156,0)</f>
        <v>0</v>
      </c>
      <c r="BG156" s="233">
        <f>IF(N156="zákl. přenesená",J156,0)</f>
        <v>0</v>
      </c>
      <c r="BH156" s="233">
        <f>IF(N156="sníž. přenesená",J156,0)</f>
        <v>0</v>
      </c>
      <c r="BI156" s="233">
        <f>IF(N156="nulová",J156,0)</f>
        <v>0</v>
      </c>
      <c r="BJ156" s="15" t="s">
        <v>93</v>
      </c>
      <c r="BK156" s="233">
        <f>ROUND(I156*H156,2)</f>
        <v>0</v>
      </c>
      <c r="BL156" s="15" t="s">
        <v>166</v>
      </c>
      <c r="BM156" s="232" t="s">
        <v>469</v>
      </c>
    </row>
    <row r="157" s="2" customFormat="1">
      <c r="A157" s="37"/>
      <c r="B157" s="38"/>
      <c r="C157" s="39"/>
      <c r="D157" s="234" t="s">
        <v>158</v>
      </c>
      <c r="E157" s="39"/>
      <c r="F157" s="235" t="s">
        <v>470</v>
      </c>
      <c r="G157" s="39"/>
      <c r="H157" s="39"/>
      <c r="I157" s="236"/>
      <c r="J157" s="39"/>
      <c r="K157" s="39"/>
      <c r="L157" s="43"/>
      <c r="M157" s="237"/>
      <c r="N157" s="238"/>
      <c r="O157" s="90"/>
      <c r="P157" s="90"/>
      <c r="Q157" s="90"/>
      <c r="R157" s="90"/>
      <c r="S157" s="90"/>
      <c r="T157" s="91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T157" s="15" t="s">
        <v>158</v>
      </c>
      <c r="AU157" s="15" t="s">
        <v>95</v>
      </c>
    </row>
    <row r="158" s="13" customFormat="1">
      <c r="A158" s="13"/>
      <c r="B158" s="243"/>
      <c r="C158" s="244"/>
      <c r="D158" s="234" t="s">
        <v>205</v>
      </c>
      <c r="E158" s="245" t="s">
        <v>1</v>
      </c>
      <c r="F158" s="246" t="s">
        <v>471</v>
      </c>
      <c r="G158" s="244"/>
      <c r="H158" s="247">
        <v>80</v>
      </c>
      <c r="I158" s="248"/>
      <c r="J158" s="244"/>
      <c r="K158" s="244"/>
      <c r="L158" s="249"/>
      <c r="M158" s="250"/>
      <c r="N158" s="251"/>
      <c r="O158" s="251"/>
      <c r="P158" s="251"/>
      <c r="Q158" s="251"/>
      <c r="R158" s="251"/>
      <c r="S158" s="251"/>
      <c r="T158" s="252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3" t="s">
        <v>205</v>
      </c>
      <c r="AU158" s="253" t="s">
        <v>95</v>
      </c>
      <c r="AV158" s="13" t="s">
        <v>95</v>
      </c>
      <c r="AW158" s="13" t="s">
        <v>40</v>
      </c>
      <c r="AX158" s="13" t="s">
        <v>93</v>
      </c>
      <c r="AY158" s="253" t="s">
        <v>148</v>
      </c>
    </row>
    <row r="159" s="2" customFormat="1" ht="24.15" customHeight="1">
      <c r="A159" s="37"/>
      <c r="B159" s="38"/>
      <c r="C159" s="220" t="s">
        <v>259</v>
      </c>
      <c r="D159" s="220" t="s">
        <v>152</v>
      </c>
      <c r="E159" s="221" t="s">
        <v>472</v>
      </c>
      <c r="F159" s="222" t="s">
        <v>473</v>
      </c>
      <c r="G159" s="223" t="s">
        <v>214</v>
      </c>
      <c r="H159" s="224">
        <v>117</v>
      </c>
      <c r="I159" s="225"/>
      <c r="J159" s="226">
        <f>ROUND(I159*H159,2)</f>
        <v>0</v>
      </c>
      <c r="K159" s="227"/>
      <c r="L159" s="43"/>
      <c r="M159" s="228" t="s">
        <v>1</v>
      </c>
      <c r="N159" s="229" t="s">
        <v>50</v>
      </c>
      <c r="O159" s="90"/>
      <c r="P159" s="230">
        <f>O159*H159</f>
        <v>0</v>
      </c>
      <c r="Q159" s="230">
        <v>0</v>
      </c>
      <c r="R159" s="230">
        <f>Q159*H159</f>
        <v>0</v>
      </c>
      <c r="S159" s="230">
        <v>0</v>
      </c>
      <c r="T159" s="231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2" t="s">
        <v>166</v>
      </c>
      <c r="AT159" s="232" t="s">
        <v>152</v>
      </c>
      <c r="AU159" s="232" t="s">
        <v>95</v>
      </c>
      <c r="AY159" s="15" t="s">
        <v>148</v>
      </c>
      <c r="BE159" s="233">
        <f>IF(N159="základní",J159,0)</f>
        <v>0</v>
      </c>
      <c r="BF159" s="233">
        <f>IF(N159="snížená",J159,0)</f>
        <v>0</v>
      </c>
      <c r="BG159" s="233">
        <f>IF(N159="zákl. přenesená",J159,0)</f>
        <v>0</v>
      </c>
      <c r="BH159" s="233">
        <f>IF(N159="sníž. přenesená",J159,0)</f>
        <v>0</v>
      </c>
      <c r="BI159" s="233">
        <f>IF(N159="nulová",J159,0)</f>
        <v>0</v>
      </c>
      <c r="BJ159" s="15" t="s">
        <v>93</v>
      </c>
      <c r="BK159" s="233">
        <f>ROUND(I159*H159,2)</f>
        <v>0</v>
      </c>
      <c r="BL159" s="15" t="s">
        <v>166</v>
      </c>
      <c r="BM159" s="232" t="s">
        <v>474</v>
      </c>
    </row>
    <row r="160" s="2" customFormat="1">
      <c r="A160" s="37"/>
      <c r="B160" s="38"/>
      <c r="C160" s="39"/>
      <c r="D160" s="234" t="s">
        <v>158</v>
      </c>
      <c r="E160" s="39"/>
      <c r="F160" s="235" t="s">
        <v>475</v>
      </c>
      <c r="G160" s="39"/>
      <c r="H160" s="39"/>
      <c r="I160" s="236"/>
      <c r="J160" s="39"/>
      <c r="K160" s="39"/>
      <c r="L160" s="43"/>
      <c r="M160" s="237"/>
      <c r="N160" s="238"/>
      <c r="O160" s="90"/>
      <c r="P160" s="90"/>
      <c r="Q160" s="90"/>
      <c r="R160" s="90"/>
      <c r="S160" s="90"/>
      <c r="T160" s="91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T160" s="15" t="s">
        <v>158</v>
      </c>
      <c r="AU160" s="15" t="s">
        <v>95</v>
      </c>
    </row>
    <row r="161" s="13" customFormat="1">
      <c r="A161" s="13"/>
      <c r="B161" s="243"/>
      <c r="C161" s="244"/>
      <c r="D161" s="234" t="s">
        <v>205</v>
      </c>
      <c r="E161" s="245" t="s">
        <v>1</v>
      </c>
      <c r="F161" s="246" t="s">
        <v>476</v>
      </c>
      <c r="G161" s="244"/>
      <c r="H161" s="247">
        <v>117</v>
      </c>
      <c r="I161" s="248"/>
      <c r="J161" s="244"/>
      <c r="K161" s="244"/>
      <c r="L161" s="249"/>
      <c r="M161" s="250"/>
      <c r="N161" s="251"/>
      <c r="O161" s="251"/>
      <c r="P161" s="251"/>
      <c r="Q161" s="251"/>
      <c r="R161" s="251"/>
      <c r="S161" s="251"/>
      <c r="T161" s="252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3" t="s">
        <v>205</v>
      </c>
      <c r="AU161" s="253" t="s">
        <v>95</v>
      </c>
      <c r="AV161" s="13" t="s">
        <v>95</v>
      </c>
      <c r="AW161" s="13" t="s">
        <v>40</v>
      </c>
      <c r="AX161" s="13" t="s">
        <v>93</v>
      </c>
      <c r="AY161" s="253" t="s">
        <v>148</v>
      </c>
    </row>
    <row r="162" s="2" customFormat="1" ht="24.15" customHeight="1">
      <c r="A162" s="37"/>
      <c r="B162" s="38"/>
      <c r="C162" s="220" t="s">
        <v>264</v>
      </c>
      <c r="D162" s="220" t="s">
        <v>152</v>
      </c>
      <c r="E162" s="221" t="s">
        <v>477</v>
      </c>
      <c r="F162" s="222" t="s">
        <v>478</v>
      </c>
      <c r="G162" s="223" t="s">
        <v>214</v>
      </c>
      <c r="H162" s="224">
        <v>117</v>
      </c>
      <c r="I162" s="225"/>
      <c r="J162" s="226">
        <f>ROUND(I162*H162,2)</f>
        <v>0</v>
      </c>
      <c r="K162" s="227"/>
      <c r="L162" s="43"/>
      <c r="M162" s="228" t="s">
        <v>1</v>
      </c>
      <c r="N162" s="229" t="s">
        <v>50</v>
      </c>
      <c r="O162" s="90"/>
      <c r="P162" s="230">
        <f>O162*H162</f>
        <v>0</v>
      </c>
      <c r="Q162" s="230">
        <v>0</v>
      </c>
      <c r="R162" s="230">
        <f>Q162*H162</f>
        <v>0</v>
      </c>
      <c r="S162" s="230">
        <v>0</v>
      </c>
      <c r="T162" s="231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2" t="s">
        <v>166</v>
      </c>
      <c r="AT162" s="232" t="s">
        <v>152</v>
      </c>
      <c r="AU162" s="232" t="s">
        <v>95</v>
      </c>
      <c r="AY162" s="15" t="s">
        <v>148</v>
      </c>
      <c r="BE162" s="233">
        <f>IF(N162="základní",J162,0)</f>
        <v>0</v>
      </c>
      <c r="BF162" s="233">
        <f>IF(N162="snížená",J162,0)</f>
        <v>0</v>
      </c>
      <c r="BG162" s="233">
        <f>IF(N162="zákl. přenesená",J162,0)</f>
        <v>0</v>
      </c>
      <c r="BH162" s="233">
        <f>IF(N162="sníž. přenesená",J162,0)</f>
        <v>0</v>
      </c>
      <c r="BI162" s="233">
        <f>IF(N162="nulová",J162,0)</f>
        <v>0</v>
      </c>
      <c r="BJ162" s="15" t="s">
        <v>93</v>
      </c>
      <c r="BK162" s="233">
        <f>ROUND(I162*H162,2)</f>
        <v>0</v>
      </c>
      <c r="BL162" s="15" t="s">
        <v>166</v>
      </c>
      <c r="BM162" s="232" t="s">
        <v>479</v>
      </c>
    </row>
    <row r="163" s="2" customFormat="1">
      <c r="A163" s="37"/>
      <c r="B163" s="38"/>
      <c r="C163" s="39"/>
      <c r="D163" s="234" t="s">
        <v>158</v>
      </c>
      <c r="E163" s="39"/>
      <c r="F163" s="235" t="s">
        <v>480</v>
      </c>
      <c r="G163" s="39"/>
      <c r="H163" s="39"/>
      <c r="I163" s="236"/>
      <c r="J163" s="39"/>
      <c r="K163" s="39"/>
      <c r="L163" s="43"/>
      <c r="M163" s="237"/>
      <c r="N163" s="238"/>
      <c r="O163" s="90"/>
      <c r="P163" s="90"/>
      <c r="Q163" s="90"/>
      <c r="R163" s="90"/>
      <c r="S163" s="90"/>
      <c r="T163" s="91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15" t="s">
        <v>158</v>
      </c>
      <c r="AU163" s="15" t="s">
        <v>95</v>
      </c>
    </row>
    <row r="164" s="13" customFormat="1">
      <c r="A164" s="13"/>
      <c r="B164" s="243"/>
      <c r="C164" s="244"/>
      <c r="D164" s="234" t="s">
        <v>205</v>
      </c>
      <c r="E164" s="245" t="s">
        <v>1</v>
      </c>
      <c r="F164" s="246" t="s">
        <v>481</v>
      </c>
      <c r="G164" s="244"/>
      <c r="H164" s="247">
        <v>117</v>
      </c>
      <c r="I164" s="248"/>
      <c r="J164" s="244"/>
      <c r="K164" s="244"/>
      <c r="L164" s="249"/>
      <c r="M164" s="250"/>
      <c r="N164" s="251"/>
      <c r="O164" s="251"/>
      <c r="P164" s="251"/>
      <c r="Q164" s="251"/>
      <c r="R164" s="251"/>
      <c r="S164" s="251"/>
      <c r="T164" s="252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3" t="s">
        <v>205</v>
      </c>
      <c r="AU164" s="253" t="s">
        <v>95</v>
      </c>
      <c r="AV164" s="13" t="s">
        <v>95</v>
      </c>
      <c r="AW164" s="13" t="s">
        <v>40</v>
      </c>
      <c r="AX164" s="13" t="s">
        <v>93</v>
      </c>
      <c r="AY164" s="253" t="s">
        <v>148</v>
      </c>
    </row>
    <row r="165" s="12" customFormat="1" ht="22.8" customHeight="1">
      <c r="A165" s="12"/>
      <c r="B165" s="204"/>
      <c r="C165" s="205"/>
      <c r="D165" s="206" t="s">
        <v>84</v>
      </c>
      <c r="E165" s="218" t="s">
        <v>243</v>
      </c>
      <c r="F165" s="218" t="s">
        <v>384</v>
      </c>
      <c r="G165" s="205"/>
      <c r="H165" s="205"/>
      <c r="I165" s="208"/>
      <c r="J165" s="219">
        <f>BK165</f>
        <v>0</v>
      </c>
      <c r="K165" s="205"/>
      <c r="L165" s="210"/>
      <c r="M165" s="211"/>
      <c r="N165" s="212"/>
      <c r="O165" s="212"/>
      <c r="P165" s="213">
        <f>P166</f>
        <v>0</v>
      </c>
      <c r="Q165" s="212"/>
      <c r="R165" s="213">
        <f>R166</f>
        <v>0</v>
      </c>
      <c r="S165" s="212"/>
      <c r="T165" s="214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215" t="s">
        <v>93</v>
      </c>
      <c r="AT165" s="216" t="s">
        <v>84</v>
      </c>
      <c r="AU165" s="216" t="s">
        <v>93</v>
      </c>
      <c r="AY165" s="215" t="s">
        <v>148</v>
      </c>
      <c r="BK165" s="217">
        <f>BK166</f>
        <v>0</v>
      </c>
    </row>
    <row r="166" s="12" customFormat="1" ht="20.88" customHeight="1">
      <c r="A166" s="12"/>
      <c r="B166" s="204"/>
      <c r="C166" s="205"/>
      <c r="D166" s="206" t="s">
        <v>84</v>
      </c>
      <c r="E166" s="218" t="s">
        <v>385</v>
      </c>
      <c r="F166" s="218" t="s">
        <v>386</v>
      </c>
      <c r="G166" s="205"/>
      <c r="H166" s="205"/>
      <c r="I166" s="208"/>
      <c r="J166" s="219">
        <f>BK166</f>
        <v>0</v>
      </c>
      <c r="K166" s="205"/>
      <c r="L166" s="210"/>
      <c r="M166" s="211"/>
      <c r="N166" s="212"/>
      <c r="O166" s="212"/>
      <c r="P166" s="213">
        <f>SUM(P167:P172)</f>
        <v>0</v>
      </c>
      <c r="Q166" s="212"/>
      <c r="R166" s="213">
        <f>SUM(R167:R172)</f>
        <v>0</v>
      </c>
      <c r="S166" s="212"/>
      <c r="T166" s="214">
        <f>SUM(T167:T172)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215" t="s">
        <v>93</v>
      </c>
      <c r="AT166" s="216" t="s">
        <v>84</v>
      </c>
      <c r="AU166" s="216" t="s">
        <v>95</v>
      </c>
      <c r="AY166" s="215" t="s">
        <v>148</v>
      </c>
      <c r="BK166" s="217">
        <f>SUM(BK167:BK172)</f>
        <v>0</v>
      </c>
    </row>
    <row r="167" s="2" customFormat="1" ht="24.15" customHeight="1">
      <c r="A167" s="37"/>
      <c r="B167" s="38"/>
      <c r="C167" s="220" t="s">
        <v>270</v>
      </c>
      <c r="D167" s="220" t="s">
        <v>152</v>
      </c>
      <c r="E167" s="221" t="s">
        <v>482</v>
      </c>
      <c r="F167" s="222" t="s">
        <v>483</v>
      </c>
      <c r="G167" s="223" t="s">
        <v>294</v>
      </c>
      <c r="H167" s="224">
        <v>6.1440000000000001</v>
      </c>
      <c r="I167" s="225"/>
      <c r="J167" s="226">
        <f>ROUND(I167*H167,2)</f>
        <v>0</v>
      </c>
      <c r="K167" s="227"/>
      <c r="L167" s="43"/>
      <c r="M167" s="228" t="s">
        <v>1</v>
      </c>
      <c r="N167" s="229" t="s">
        <v>50</v>
      </c>
      <c r="O167" s="90"/>
      <c r="P167" s="230">
        <f>O167*H167</f>
        <v>0</v>
      </c>
      <c r="Q167" s="230">
        <v>0</v>
      </c>
      <c r="R167" s="230">
        <f>Q167*H167</f>
        <v>0</v>
      </c>
      <c r="S167" s="230">
        <v>0</v>
      </c>
      <c r="T167" s="231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2" t="s">
        <v>166</v>
      </c>
      <c r="AT167" s="232" t="s">
        <v>152</v>
      </c>
      <c r="AU167" s="232" t="s">
        <v>162</v>
      </c>
      <c r="AY167" s="15" t="s">
        <v>148</v>
      </c>
      <c r="BE167" s="233">
        <f>IF(N167="základní",J167,0)</f>
        <v>0</v>
      </c>
      <c r="BF167" s="233">
        <f>IF(N167="snížená",J167,0)</f>
        <v>0</v>
      </c>
      <c r="BG167" s="233">
        <f>IF(N167="zákl. přenesená",J167,0)</f>
        <v>0</v>
      </c>
      <c r="BH167" s="233">
        <f>IF(N167="sníž. přenesená",J167,0)</f>
        <v>0</v>
      </c>
      <c r="BI167" s="233">
        <f>IF(N167="nulová",J167,0)</f>
        <v>0</v>
      </c>
      <c r="BJ167" s="15" t="s">
        <v>93</v>
      </c>
      <c r="BK167" s="233">
        <f>ROUND(I167*H167,2)</f>
        <v>0</v>
      </c>
      <c r="BL167" s="15" t="s">
        <v>166</v>
      </c>
      <c r="BM167" s="232" t="s">
        <v>484</v>
      </c>
    </row>
    <row r="168" s="2" customFormat="1">
      <c r="A168" s="37"/>
      <c r="B168" s="38"/>
      <c r="C168" s="39"/>
      <c r="D168" s="234" t="s">
        <v>158</v>
      </c>
      <c r="E168" s="39"/>
      <c r="F168" s="235" t="s">
        <v>485</v>
      </c>
      <c r="G168" s="39"/>
      <c r="H168" s="39"/>
      <c r="I168" s="236"/>
      <c r="J168" s="39"/>
      <c r="K168" s="39"/>
      <c r="L168" s="43"/>
      <c r="M168" s="237"/>
      <c r="N168" s="238"/>
      <c r="O168" s="90"/>
      <c r="P168" s="90"/>
      <c r="Q168" s="90"/>
      <c r="R168" s="90"/>
      <c r="S168" s="90"/>
      <c r="T168" s="91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T168" s="15" t="s">
        <v>158</v>
      </c>
      <c r="AU168" s="15" t="s">
        <v>162</v>
      </c>
    </row>
    <row r="169" s="13" customFormat="1">
      <c r="A169" s="13"/>
      <c r="B169" s="243"/>
      <c r="C169" s="244"/>
      <c r="D169" s="234" t="s">
        <v>205</v>
      </c>
      <c r="E169" s="245" t="s">
        <v>1</v>
      </c>
      <c r="F169" s="246" t="s">
        <v>443</v>
      </c>
      <c r="G169" s="244"/>
      <c r="H169" s="247">
        <v>6.1440000000000001</v>
      </c>
      <c r="I169" s="248"/>
      <c r="J169" s="244"/>
      <c r="K169" s="244"/>
      <c r="L169" s="249"/>
      <c r="M169" s="250"/>
      <c r="N169" s="251"/>
      <c r="O169" s="251"/>
      <c r="P169" s="251"/>
      <c r="Q169" s="251"/>
      <c r="R169" s="251"/>
      <c r="S169" s="251"/>
      <c r="T169" s="252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3" t="s">
        <v>205</v>
      </c>
      <c r="AU169" s="253" t="s">
        <v>162</v>
      </c>
      <c r="AV169" s="13" t="s">
        <v>95</v>
      </c>
      <c r="AW169" s="13" t="s">
        <v>40</v>
      </c>
      <c r="AX169" s="13" t="s">
        <v>93</v>
      </c>
      <c r="AY169" s="253" t="s">
        <v>148</v>
      </c>
    </row>
    <row r="170" s="2" customFormat="1" ht="24.15" customHeight="1">
      <c r="A170" s="37"/>
      <c r="B170" s="38"/>
      <c r="C170" s="220" t="s">
        <v>8</v>
      </c>
      <c r="D170" s="220" t="s">
        <v>152</v>
      </c>
      <c r="E170" s="221" t="s">
        <v>486</v>
      </c>
      <c r="F170" s="222" t="s">
        <v>487</v>
      </c>
      <c r="G170" s="223" t="s">
        <v>294</v>
      </c>
      <c r="H170" s="224">
        <v>6.1440000000000001</v>
      </c>
      <c r="I170" s="225"/>
      <c r="J170" s="226">
        <f>ROUND(I170*H170,2)</f>
        <v>0</v>
      </c>
      <c r="K170" s="227"/>
      <c r="L170" s="43"/>
      <c r="M170" s="228" t="s">
        <v>1</v>
      </c>
      <c r="N170" s="229" t="s">
        <v>50</v>
      </c>
      <c r="O170" s="90"/>
      <c r="P170" s="230">
        <f>O170*H170</f>
        <v>0</v>
      </c>
      <c r="Q170" s="230">
        <v>0</v>
      </c>
      <c r="R170" s="230">
        <f>Q170*H170</f>
        <v>0</v>
      </c>
      <c r="S170" s="230">
        <v>0</v>
      </c>
      <c r="T170" s="231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2" t="s">
        <v>166</v>
      </c>
      <c r="AT170" s="232" t="s">
        <v>152</v>
      </c>
      <c r="AU170" s="232" t="s">
        <v>162</v>
      </c>
      <c r="AY170" s="15" t="s">
        <v>148</v>
      </c>
      <c r="BE170" s="233">
        <f>IF(N170="základní",J170,0)</f>
        <v>0</v>
      </c>
      <c r="BF170" s="233">
        <f>IF(N170="snížená",J170,0)</f>
        <v>0</v>
      </c>
      <c r="BG170" s="233">
        <f>IF(N170="zákl. přenesená",J170,0)</f>
        <v>0</v>
      </c>
      <c r="BH170" s="233">
        <f>IF(N170="sníž. přenesená",J170,0)</f>
        <v>0</v>
      </c>
      <c r="BI170" s="233">
        <f>IF(N170="nulová",J170,0)</f>
        <v>0</v>
      </c>
      <c r="BJ170" s="15" t="s">
        <v>93</v>
      </c>
      <c r="BK170" s="233">
        <f>ROUND(I170*H170,2)</f>
        <v>0</v>
      </c>
      <c r="BL170" s="15" t="s">
        <v>166</v>
      </c>
      <c r="BM170" s="232" t="s">
        <v>488</v>
      </c>
    </row>
    <row r="171" s="2" customFormat="1">
      <c r="A171" s="37"/>
      <c r="B171" s="38"/>
      <c r="C171" s="39"/>
      <c r="D171" s="234" t="s">
        <v>158</v>
      </c>
      <c r="E171" s="39"/>
      <c r="F171" s="235" t="s">
        <v>489</v>
      </c>
      <c r="G171" s="39"/>
      <c r="H171" s="39"/>
      <c r="I171" s="236"/>
      <c r="J171" s="39"/>
      <c r="K171" s="39"/>
      <c r="L171" s="43"/>
      <c r="M171" s="237"/>
      <c r="N171" s="238"/>
      <c r="O171" s="90"/>
      <c r="P171" s="90"/>
      <c r="Q171" s="90"/>
      <c r="R171" s="90"/>
      <c r="S171" s="90"/>
      <c r="T171" s="91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T171" s="15" t="s">
        <v>158</v>
      </c>
      <c r="AU171" s="15" t="s">
        <v>162</v>
      </c>
    </row>
    <row r="172" s="13" customFormat="1">
      <c r="A172" s="13"/>
      <c r="B172" s="243"/>
      <c r="C172" s="244"/>
      <c r="D172" s="234" t="s">
        <v>205</v>
      </c>
      <c r="E172" s="245" t="s">
        <v>1</v>
      </c>
      <c r="F172" s="246" t="s">
        <v>443</v>
      </c>
      <c r="G172" s="244"/>
      <c r="H172" s="247">
        <v>6.1440000000000001</v>
      </c>
      <c r="I172" s="248"/>
      <c r="J172" s="244"/>
      <c r="K172" s="244"/>
      <c r="L172" s="249"/>
      <c r="M172" s="250"/>
      <c r="N172" s="251"/>
      <c r="O172" s="251"/>
      <c r="P172" s="251"/>
      <c r="Q172" s="251"/>
      <c r="R172" s="251"/>
      <c r="S172" s="251"/>
      <c r="T172" s="25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3" t="s">
        <v>205</v>
      </c>
      <c r="AU172" s="253" t="s">
        <v>162</v>
      </c>
      <c r="AV172" s="13" t="s">
        <v>95</v>
      </c>
      <c r="AW172" s="13" t="s">
        <v>40</v>
      </c>
      <c r="AX172" s="13" t="s">
        <v>93</v>
      </c>
      <c r="AY172" s="253" t="s">
        <v>148</v>
      </c>
    </row>
    <row r="173" s="12" customFormat="1" ht="25.92" customHeight="1">
      <c r="A173" s="12"/>
      <c r="B173" s="204"/>
      <c r="C173" s="205"/>
      <c r="D173" s="206" t="s">
        <v>84</v>
      </c>
      <c r="E173" s="207" t="s">
        <v>392</v>
      </c>
      <c r="F173" s="207" t="s">
        <v>393</v>
      </c>
      <c r="G173" s="205"/>
      <c r="H173" s="205"/>
      <c r="I173" s="208"/>
      <c r="J173" s="209">
        <f>BK173</f>
        <v>0</v>
      </c>
      <c r="K173" s="205"/>
      <c r="L173" s="210"/>
      <c r="M173" s="211"/>
      <c r="N173" s="212"/>
      <c r="O173" s="212"/>
      <c r="P173" s="213">
        <f>P174</f>
        <v>0</v>
      </c>
      <c r="Q173" s="212"/>
      <c r="R173" s="213">
        <f>R174</f>
        <v>0.30190000000000006</v>
      </c>
      <c r="S173" s="212"/>
      <c r="T173" s="214">
        <f>T174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15" t="s">
        <v>95</v>
      </c>
      <c r="AT173" s="216" t="s">
        <v>84</v>
      </c>
      <c r="AU173" s="216" t="s">
        <v>85</v>
      </c>
      <c r="AY173" s="215" t="s">
        <v>148</v>
      </c>
      <c r="BK173" s="217">
        <f>BK174</f>
        <v>0</v>
      </c>
    </row>
    <row r="174" s="12" customFormat="1" ht="22.8" customHeight="1">
      <c r="A174" s="12"/>
      <c r="B174" s="204"/>
      <c r="C174" s="205"/>
      <c r="D174" s="206" t="s">
        <v>84</v>
      </c>
      <c r="E174" s="218" t="s">
        <v>490</v>
      </c>
      <c r="F174" s="218" t="s">
        <v>491</v>
      </c>
      <c r="G174" s="205"/>
      <c r="H174" s="205"/>
      <c r="I174" s="208"/>
      <c r="J174" s="219">
        <f>BK174</f>
        <v>0</v>
      </c>
      <c r="K174" s="205"/>
      <c r="L174" s="210"/>
      <c r="M174" s="211"/>
      <c r="N174" s="212"/>
      <c r="O174" s="212"/>
      <c r="P174" s="213">
        <f>SUM(P175:P207)</f>
        <v>0</v>
      </c>
      <c r="Q174" s="212"/>
      <c r="R174" s="213">
        <f>SUM(R175:R207)</f>
        <v>0.30190000000000006</v>
      </c>
      <c r="S174" s="212"/>
      <c r="T174" s="214">
        <f>SUM(T175:T207)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15" t="s">
        <v>95</v>
      </c>
      <c r="AT174" s="216" t="s">
        <v>84</v>
      </c>
      <c r="AU174" s="216" t="s">
        <v>93</v>
      </c>
      <c r="AY174" s="215" t="s">
        <v>148</v>
      </c>
      <c r="BK174" s="217">
        <f>SUM(BK175:BK207)</f>
        <v>0</v>
      </c>
    </row>
    <row r="175" s="2" customFormat="1" ht="14.4" customHeight="1">
      <c r="A175" s="37"/>
      <c r="B175" s="38"/>
      <c r="C175" s="254" t="s">
        <v>280</v>
      </c>
      <c r="D175" s="254" t="s">
        <v>321</v>
      </c>
      <c r="E175" s="255" t="s">
        <v>492</v>
      </c>
      <c r="F175" s="256" t="s">
        <v>493</v>
      </c>
      <c r="G175" s="257" t="s">
        <v>330</v>
      </c>
      <c r="H175" s="258">
        <v>1</v>
      </c>
      <c r="I175" s="259"/>
      <c r="J175" s="260">
        <f>ROUND(I175*H175,2)</f>
        <v>0</v>
      </c>
      <c r="K175" s="261"/>
      <c r="L175" s="262"/>
      <c r="M175" s="263" t="s">
        <v>1</v>
      </c>
      <c r="N175" s="264" t="s">
        <v>50</v>
      </c>
      <c r="O175" s="90"/>
      <c r="P175" s="230">
        <f>O175*H175</f>
        <v>0</v>
      </c>
      <c r="Q175" s="230">
        <v>0.00080000000000000004</v>
      </c>
      <c r="R175" s="230">
        <f>Q175*H175</f>
        <v>0.00080000000000000004</v>
      </c>
      <c r="S175" s="230">
        <v>0</v>
      </c>
      <c r="T175" s="23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2" t="s">
        <v>182</v>
      </c>
      <c r="AT175" s="232" t="s">
        <v>321</v>
      </c>
      <c r="AU175" s="232" t="s">
        <v>95</v>
      </c>
      <c r="AY175" s="15" t="s">
        <v>148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5" t="s">
        <v>93</v>
      </c>
      <c r="BK175" s="233">
        <f>ROUND(I175*H175,2)</f>
        <v>0</v>
      </c>
      <c r="BL175" s="15" t="s">
        <v>166</v>
      </c>
      <c r="BM175" s="232" t="s">
        <v>494</v>
      </c>
    </row>
    <row r="176" s="2" customFormat="1">
      <c r="A176" s="37"/>
      <c r="B176" s="38"/>
      <c r="C176" s="39"/>
      <c r="D176" s="234" t="s">
        <v>158</v>
      </c>
      <c r="E176" s="39"/>
      <c r="F176" s="235" t="s">
        <v>495</v>
      </c>
      <c r="G176" s="39"/>
      <c r="H176" s="39"/>
      <c r="I176" s="236"/>
      <c r="J176" s="39"/>
      <c r="K176" s="39"/>
      <c r="L176" s="43"/>
      <c r="M176" s="237"/>
      <c r="N176" s="238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5" t="s">
        <v>158</v>
      </c>
      <c r="AU176" s="15" t="s">
        <v>95</v>
      </c>
    </row>
    <row r="177" s="13" customFormat="1">
      <c r="A177" s="13"/>
      <c r="B177" s="243"/>
      <c r="C177" s="244"/>
      <c r="D177" s="234" t="s">
        <v>205</v>
      </c>
      <c r="E177" s="245" t="s">
        <v>1</v>
      </c>
      <c r="F177" s="246" t="s">
        <v>93</v>
      </c>
      <c r="G177" s="244"/>
      <c r="H177" s="247">
        <v>1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3" t="s">
        <v>205</v>
      </c>
      <c r="AU177" s="253" t="s">
        <v>95</v>
      </c>
      <c r="AV177" s="13" t="s">
        <v>95</v>
      </c>
      <c r="AW177" s="13" t="s">
        <v>40</v>
      </c>
      <c r="AX177" s="13" t="s">
        <v>93</v>
      </c>
      <c r="AY177" s="253" t="s">
        <v>148</v>
      </c>
    </row>
    <row r="178" s="2" customFormat="1" ht="14.4" customHeight="1">
      <c r="A178" s="37"/>
      <c r="B178" s="38"/>
      <c r="C178" s="254" t="s">
        <v>285</v>
      </c>
      <c r="D178" s="254" t="s">
        <v>321</v>
      </c>
      <c r="E178" s="255" t="s">
        <v>496</v>
      </c>
      <c r="F178" s="256" t="s">
        <v>497</v>
      </c>
      <c r="G178" s="257" t="s">
        <v>330</v>
      </c>
      <c r="H178" s="258">
        <v>2</v>
      </c>
      <c r="I178" s="259"/>
      <c r="J178" s="260">
        <f>ROUND(I178*H178,2)</f>
        <v>0</v>
      </c>
      <c r="K178" s="261"/>
      <c r="L178" s="262"/>
      <c r="M178" s="263" t="s">
        <v>1</v>
      </c>
      <c r="N178" s="264" t="s">
        <v>50</v>
      </c>
      <c r="O178" s="90"/>
      <c r="P178" s="230">
        <f>O178*H178</f>
        <v>0</v>
      </c>
      <c r="Q178" s="230">
        <v>0.0028</v>
      </c>
      <c r="R178" s="230">
        <f>Q178*H178</f>
        <v>0.0055999999999999999</v>
      </c>
      <c r="S178" s="230">
        <v>0</v>
      </c>
      <c r="T178" s="23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2" t="s">
        <v>182</v>
      </c>
      <c r="AT178" s="232" t="s">
        <v>321</v>
      </c>
      <c r="AU178" s="232" t="s">
        <v>95</v>
      </c>
      <c r="AY178" s="15" t="s">
        <v>148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5" t="s">
        <v>93</v>
      </c>
      <c r="BK178" s="233">
        <f>ROUND(I178*H178,2)</f>
        <v>0</v>
      </c>
      <c r="BL178" s="15" t="s">
        <v>166</v>
      </c>
      <c r="BM178" s="232" t="s">
        <v>498</v>
      </c>
    </row>
    <row r="179" s="2" customFormat="1">
      <c r="A179" s="37"/>
      <c r="B179" s="38"/>
      <c r="C179" s="39"/>
      <c r="D179" s="234" t="s">
        <v>158</v>
      </c>
      <c r="E179" s="39"/>
      <c r="F179" s="235" t="s">
        <v>499</v>
      </c>
      <c r="G179" s="39"/>
      <c r="H179" s="39"/>
      <c r="I179" s="236"/>
      <c r="J179" s="39"/>
      <c r="K179" s="39"/>
      <c r="L179" s="43"/>
      <c r="M179" s="237"/>
      <c r="N179" s="238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5" t="s">
        <v>158</v>
      </c>
      <c r="AU179" s="15" t="s">
        <v>95</v>
      </c>
    </row>
    <row r="180" s="13" customFormat="1">
      <c r="A180" s="13"/>
      <c r="B180" s="243"/>
      <c r="C180" s="244"/>
      <c r="D180" s="234" t="s">
        <v>205</v>
      </c>
      <c r="E180" s="245" t="s">
        <v>1</v>
      </c>
      <c r="F180" s="246" t="s">
        <v>95</v>
      </c>
      <c r="G180" s="244"/>
      <c r="H180" s="247">
        <v>2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3" t="s">
        <v>205</v>
      </c>
      <c r="AU180" s="253" t="s">
        <v>95</v>
      </c>
      <c r="AV180" s="13" t="s">
        <v>95</v>
      </c>
      <c r="AW180" s="13" t="s">
        <v>40</v>
      </c>
      <c r="AX180" s="13" t="s">
        <v>93</v>
      </c>
      <c r="AY180" s="253" t="s">
        <v>148</v>
      </c>
    </row>
    <row r="181" s="2" customFormat="1" ht="24.15" customHeight="1">
      <c r="A181" s="37"/>
      <c r="B181" s="38"/>
      <c r="C181" s="254" t="s">
        <v>291</v>
      </c>
      <c r="D181" s="254" t="s">
        <v>321</v>
      </c>
      <c r="E181" s="255" t="s">
        <v>500</v>
      </c>
      <c r="F181" s="256" t="s">
        <v>501</v>
      </c>
      <c r="G181" s="257" t="s">
        <v>214</v>
      </c>
      <c r="H181" s="258">
        <v>40</v>
      </c>
      <c r="I181" s="259"/>
      <c r="J181" s="260">
        <f>ROUND(I181*H181,2)</f>
        <v>0</v>
      </c>
      <c r="K181" s="261"/>
      <c r="L181" s="262"/>
      <c r="M181" s="263" t="s">
        <v>1</v>
      </c>
      <c r="N181" s="264" t="s">
        <v>50</v>
      </c>
      <c r="O181" s="90"/>
      <c r="P181" s="230">
        <f>O181*H181</f>
        <v>0</v>
      </c>
      <c r="Q181" s="230">
        <v>0.00131</v>
      </c>
      <c r="R181" s="230">
        <f>Q181*H181</f>
        <v>0.052400000000000002</v>
      </c>
      <c r="S181" s="230">
        <v>0</v>
      </c>
      <c r="T181" s="23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2" t="s">
        <v>182</v>
      </c>
      <c r="AT181" s="232" t="s">
        <v>321</v>
      </c>
      <c r="AU181" s="232" t="s">
        <v>95</v>
      </c>
      <c r="AY181" s="15" t="s">
        <v>148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5" t="s">
        <v>93</v>
      </c>
      <c r="BK181" s="233">
        <f>ROUND(I181*H181,2)</f>
        <v>0</v>
      </c>
      <c r="BL181" s="15" t="s">
        <v>166</v>
      </c>
      <c r="BM181" s="232" t="s">
        <v>502</v>
      </c>
    </row>
    <row r="182" s="2" customFormat="1">
      <c r="A182" s="37"/>
      <c r="B182" s="38"/>
      <c r="C182" s="39"/>
      <c r="D182" s="234" t="s">
        <v>158</v>
      </c>
      <c r="E182" s="39"/>
      <c r="F182" s="235" t="s">
        <v>501</v>
      </c>
      <c r="G182" s="39"/>
      <c r="H182" s="39"/>
      <c r="I182" s="236"/>
      <c r="J182" s="39"/>
      <c r="K182" s="39"/>
      <c r="L182" s="43"/>
      <c r="M182" s="237"/>
      <c r="N182" s="238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5" t="s">
        <v>158</v>
      </c>
      <c r="AU182" s="15" t="s">
        <v>95</v>
      </c>
    </row>
    <row r="183" s="2" customFormat="1" ht="14.4" customHeight="1">
      <c r="A183" s="37"/>
      <c r="B183" s="38"/>
      <c r="C183" s="254" t="s">
        <v>298</v>
      </c>
      <c r="D183" s="254" t="s">
        <v>321</v>
      </c>
      <c r="E183" s="255" t="s">
        <v>503</v>
      </c>
      <c r="F183" s="256" t="s">
        <v>504</v>
      </c>
      <c r="G183" s="257" t="s">
        <v>214</v>
      </c>
      <c r="H183" s="258">
        <v>120</v>
      </c>
      <c r="I183" s="259"/>
      <c r="J183" s="260">
        <f>ROUND(I183*H183,2)</f>
        <v>0</v>
      </c>
      <c r="K183" s="261"/>
      <c r="L183" s="262"/>
      <c r="M183" s="263" t="s">
        <v>1</v>
      </c>
      <c r="N183" s="264" t="s">
        <v>50</v>
      </c>
      <c r="O183" s="90"/>
      <c r="P183" s="230">
        <f>O183*H183</f>
        <v>0</v>
      </c>
      <c r="Q183" s="230">
        <v>4.0000000000000003E-05</v>
      </c>
      <c r="R183" s="230">
        <f>Q183*H183</f>
        <v>0.0048000000000000004</v>
      </c>
      <c r="S183" s="230">
        <v>0</v>
      </c>
      <c r="T183" s="23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2" t="s">
        <v>182</v>
      </c>
      <c r="AT183" s="232" t="s">
        <v>321</v>
      </c>
      <c r="AU183" s="232" t="s">
        <v>95</v>
      </c>
      <c r="AY183" s="15" t="s">
        <v>148</v>
      </c>
      <c r="BE183" s="233">
        <f>IF(N183="základní",J183,0)</f>
        <v>0</v>
      </c>
      <c r="BF183" s="233">
        <f>IF(N183="snížená",J183,0)</f>
        <v>0</v>
      </c>
      <c r="BG183" s="233">
        <f>IF(N183="zákl. přenesená",J183,0)</f>
        <v>0</v>
      </c>
      <c r="BH183" s="233">
        <f>IF(N183="sníž. přenesená",J183,0)</f>
        <v>0</v>
      </c>
      <c r="BI183" s="233">
        <f>IF(N183="nulová",J183,0)</f>
        <v>0</v>
      </c>
      <c r="BJ183" s="15" t="s">
        <v>93</v>
      </c>
      <c r="BK183" s="233">
        <f>ROUND(I183*H183,2)</f>
        <v>0</v>
      </c>
      <c r="BL183" s="15" t="s">
        <v>166</v>
      </c>
      <c r="BM183" s="232" t="s">
        <v>505</v>
      </c>
    </row>
    <row r="184" s="2" customFormat="1">
      <c r="A184" s="37"/>
      <c r="B184" s="38"/>
      <c r="C184" s="39"/>
      <c r="D184" s="234" t="s">
        <v>158</v>
      </c>
      <c r="E184" s="39"/>
      <c r="F184" s="235" t="s">
        <v>504</v>
      </c>
      <c r="G184" s="39"/>
      <c r="H184" s="39"/>
      <c r="I184" s="236"/>
      <c r="J184" s="39"/>
      <c r="K184" s="39"/>
      <c r="L184" s="43"/>
      <c r="M184" s="237"/>
      <c r="N184" s="238"/>
      <c r="O184" s="90"/>
      <c r="P184" s="90"/>
      <c r="Q184" s="90"/>
      <c r="R184" s="90"/>
      <c r="S184" s="90"/>
      <c r="T184" s="91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15" t="s">
        <v>158</v>
      </c>
      <c r="AU184" s="15" t="s">
        <v>95</v>
      </c>
    </row>
    <row r="185" s="13" customFormat="1">
      <c r="A185" s="13"/>
      <c r="B185" s="243"/>
      <c r="C185" s="244"/>
      <c r="D185" s="234" t="s">
        <v>205</v>
      </c>
      <c r="E185" s="245" t="s">
        <v>1</v>
      </c>
      <c r="F185" s="246" t="s">
        <v>506</v>
      </c>
      <c r="G185" s="244"/>
      <c r="H185" s="247">
        <v>120</v>
      </c>
      <c r="I185" s="248"/>
      <c r="J185" s="244"/>
      <c r="K185" s="244"/>
      <c r="L185" s="249"/>
      <c r="M185" s="250"/>
      <c r="N185" s="251"/>
      <c r="O185" s="251"/>
      <c r="P185" s="251"/>
      <c r="Q185" s="251"/>
      <c r="R185" s="251"/>
      <c r="S185" s="251"/>
      <c r="T185" s="252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3" t="s">
        <v>205</v>
      </c>
      <c r="AU185" s="253" t="s">
        <v>95</v>
      </c>
      <c r="AV185" s="13" t="s">
        <v>95</v>
      </c>
      <c r="AW185" s="13" t="s">
        <v>40</v>
      </c>
      <c r="AX185" s="13" t="s">
        <v>93</v>
      </c>
      <c r="AY185" s="253" t="s">
        <v>148</v>
      </c>
    </row>
    <row r="186" s="2" customFormat="1" ht="14.4" customHeight="1">
      <c r="A186" s="37"/>
      <c r="B186" s="38"/>
      <c r="C186" s="254" t="s">
        <v>304</v>
      </c>
      <c r="D186" s="254" t="s">
        <v>321</v>
      </c>
      <c r="E186" s="255" t="s">
        <v>507</v>
      </c>
      <c r="F186" s="256" t="s">
        <v>508</v>
      </c>
      <c r="G186" s="257" t="s">
        <v>214</v>
      </c>
      <c r="H186" s="258">
        <v>84</v>
      </c>
      <c r="I186" s="259"/>
      <c r="J186" s="260">
        <f>ROUND(I186*H186,2)</f>
        <v>0</v>
      </c>
      <c r="K186" s="261"/>
      <c r="L186" s="262"/>
      <c r="M186" s="263" t="s">
        <v>1</v>
      </c>
      <c r="N186" s="264" t="s">
        <v>50</v>
      </c>
      <c r="O186" s="90"/>
      <c r="P186" s="230">
        <f>O186*H186</f>
        <v>0</v>
      </c>
      <c r="Q186" s="230">
        <v>0.00010000000000000001</v>
      </c>
      <c r="R186" s="230">
        <f>Q186*H186</f>
        <v>0.0084000000000000012</v>
      </c>
      <c r="S186" s="230">
        <v>0</v>
      </c>
      <c r="T186" s="23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2" t="s">
        <v>182</v>
      </c>
      <c r="AT186" s="232" t="s">
        <v>321</v>
      </c>
      <c r="AU186" s="232" t="s">
        <v>95</v>
      </c>
      <c r="AY186" s="15" t="s">
        <v>148</v>
      </c>
      <c r="BE186" s="233">
        <f>IF(N186="základní",J186,0)</f>
        <v>0</v>
      </c>
      <c r="BF186" s="233">
        <f>IF(N186="snížená",J186,0)</f>
        <v>0</v>
      </c>
      <c r="BG186" s="233">
        <f>IF(N186="zákl. přenesená",J186,0)</f>
        <v>0</v>
      </c>
      <c r="BH186" s="233">
        <f>IF(N186="sníž. přenesená",J186,0)</f>
        <v>0</v>
      </c>
      <c r="BI186" s="233">
        <f>IF(N186="nulová",J186,0)</f>
        <v>0</v>
      </c>
      <c r="BJ186" s="15" t="s">
        <v>93</v>
      </c>
      <c r="BK186" s="233">
        <f>ROUND(I186*H186,2)</f>
        <v>0</v>
      </c>
      <c r="BL186" s="15" t="s">
        <v>166</v>
      </c>
      <c r="BM186" s="232" t="s">
        <v>509</v>
      </c>
    </row>
    <row r="187" s="2" customFormat="1">
      <c r="A187" s="37"/>
      <c r="B187" s="38"/>
      <c r="C187" s="39"/>
      <c r="D187" s="234" t="s">
        <v>158</v>
      </c>
      <c r="E187" s="39"/>
      <c r="F187" s="235" t="s">
        <v>508</v>
      </c>
      <c r="G187" s="39"/>
      <c r="H187" s="39"/>
      <c r="I187" s="236"/>
      <c r="J187" s="39"/>
      <c r="K187" s="39"/>
      <c r="L187" s="43"/>
      <c r="M187" s="237"/>
      <c r="N187" s="238"/>
      <c r="O187" s="90"/>
      <c r="P187" s="90"/>
      <c r="Q187" s="90"/>
      <c r="R187" s="90"/>
      <c r="S187" s="90"/>
      <c r="T187" s="91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T187" s="15" t="s">
        <v>158</v>
      </c>
      <c r="AU187" s="15" t="s">
        <v>95</v>
      </c>
    </row>
    <row r="188" s="13" customFormat="1">
      <c r="A188" s="13"/>
      <c r="B188" s="243"/>
      <c r="C188" s="244"/>
      <c r="D188" s="234" t="s">
        <v>205</v>
      </c>
      <c r="E188" s="245" t="s">
        <v>1</v>
      </c>
      <c r="F188" s="246" t="s">
        <v>510</v>
      </c>
      <c r="G188" s="244"/>
      <c r="H188" s="247">
        <v>84</v>
      </c>
      <c r="I188" s="248"/>
      <c r="J188" s="244"/>
      <c r="K188" s="244"/>
      <c r="L188" s="249"/>
      <c r="M188" s="250"/>
      <c r="N188" s="251"/>
      <c r="O188" s="251"/>
      <c r="P188" s="251"/>
      <c r="Q188" s="251"/>
      <c r="R188" s="251"/>
      <c r="S188" s="251"/>
      <c r="T188" s="252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3" t="s">
        <v>205</v>
      </c>
      <c r="AU188" s="253" t="s">
        <v>95</v>
      </c>
      <c r="AV188" s="13" t="s">
        <v>95</v>
      </c>
      <c r="AW188" s="13" t="s">
        <v>40</v>
      </c>
      <c r="AX188" s="13" t="s">
        <v>93</v>
      </c>
      <c r="AY188" s="253" t="s">
        <v>148</v>
      </c>
    </row>
    <row r="189" s="2" customFormat="1" ht="14.4" customHeight="1">
      <c r="A189" s="37"/>
      <c r="B189" s="38"/>
      <c r="C189" s="254" t="s">
        <v>7</v>
      </c>
      <c r="D189" s="254" t="s">
        <v>321</v>
      </c>
      <c r="E189" s="255" t="s">
        <v>511</v>
      </c>
      <c r="F189" s="256" t="s">
        <v>512</v>
      </c>
      <c r="G189" s="257" t="s">
        <v>330</v>
      </c>
      <c r="H189" s="258">
        <v>3</v>
      </c>
      <c r="I189" s="259"/>
      <c r="J189" s="260">
        <f>ROUND(I189*H189,2)</f>
        <v>0</v>
      </c>
      <c r="K189" s="261"/>
      <c r="L189" s="262"/>
      <c r="M189" s="263" t="s">
        <v>1</v>
      </c>
      <c r="N189" s="264" t="s">
        <v>50</v>
      </c>
      <c r="O189" s="90"/>
      <c r="P189" s="230">
        <f>O189*H189</f>
        <v>0</v>
      </c>
      <c r="Q189" s="230">
        <v>0.00010000000000000001</v>
      </c>
      <c r="R189" s="230">
        <f>Q189*H189</f>
        <v>0.00030000000000000003</v>
      </c>
      <c r="S189" s="230">
        <v>0</v>
      </c>
      <c r="T189" s="231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2" t="s">
        <v>182</v>
      </c>
      <c r="AT189" s="232" t="s">
        <v>321</v>
      </c>
      <c r="AU189" s="232" t="s">
        <v>95</v>
      </c>
      <c r="AY189" s="15" t="s">
        <v>148</v>
      </c>
      <c r="BE189" s="233">
        <f>IF(N189="základní",J189,0)</f>
        <v>0</v>
      </c>
      <c r="BF189" s="233">
        <f>IF(N189="snížená",J189,0)</f>
        <v>0</v>
      </c>
      <c r="BG189" s="233">
        <f>IF(N189="zákl. přenesená",J189,0)</f>
        <v>0</v>
      </c>
      <c r="BH189" s="233">
        <f>IF(N189="sníž. přenesená",J189,0)</f>
        <v>0</v>
      </c>
      <c r="BI189" s="233">
        <f>IF(N189="nulová",J189,0)</f>
        <v>0</v>
      </c>
      <c r="BJ189" s="15" t="s">
        <v>93</v>
      </c>
      <c r="BK189" s="233">
        <f>ROUND(I189*H189,2)</f>
        <v>0</v>
      </c>
      <c r="BL189" s="15" t="s">
        <v>166</v>
      </c>
      <c r="BM189" s="232" t="s">
        <v>513</v>
      </c>
    </row>
    <row r="190" s="2" customFormat="1">
      <c r="A190" s="37"/>
      <c r="B190" s="38"/>
      <c r="C190" s="39"/>
      <c r="D190" s="234" t="s">
        <v>158</v>
      </c>
      <c r="E190" s="39"/>
      <c r="F190" s="235" t="s">
        <v>512</v>
      </c>
      <c r="G190" s="39"/>
      <c r="H190" s="39"/>
      <c r="I190" s="236"/>
      <c r="J190" s="39"/>
      <c r="K190" s="39"/>
      <c r="L190" s="43"/>
      <c r="M190" s="237"/>
      <c r="N190" s="238"/>
      <c r="O190" s="90"/>
      <c r="P190" s="90"/>
      <c r="Q190" s="90"/>
      <c r="R190" s="90"/>
      <c r="S190" s="90"/>
      <c r="T190" s="91"/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T190" s="15" t="s">
        <v>158</v>
      </c>
      <c r="AU190" s="15" t="s">
        <v>95</v>
      </c>
    </row>
    <row r="191" s="2" customFormat="1" ht="37.8" customHeight="1">
      <c r="A191" s="37"/>
      <c r="B191" s="38"/>
      <c r="C191" s="254" t="s">
        <v>314</v>
      </c>
      <c r="D191" s="254" t="s">
        <v>321</v>
      </c>
      <c r="E191" s="255" t="s">
        <v>514</v>
      </c>
      <c r="F191" s="256" t="s">
        <v>515</v>
      </c>
      <c r="G191" s="257" t="s">
        <v>330</v>
      </c>
      <c r="H191" s="258">
        <v>8</v>
      </c>
      <c r="I191" s="259"/>
      <c r="J191" s="260">
        <f>ROUND(I191*H191,2)</f>
        <v>0</v>
      </c>
      <c r="K191" s="261"/>
      <c r="L191" s="262"/>
      <c r="M191" s="263" t="s">
        <v>1</v>
      </c>
      <c r="N191" s="264" t="s">
        <v>50</v>
      </c>
      <c r="O191" s="90"/>
      <c r="P191" s="230">
        <f>O191*H191</f>
        <v>0</v>
      </c>
      <c r="Q191" s="230">
        <v>0.002</v>
      </c>
      <c r="R191" s="230">
        <f>Q191*H191</f>
        <v>0.016</v>
      </c>
      <c r="S191" s="230">
        <v>0</v>
      </c>
      <c r="T191" s="23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2" t="s">
        <v>182</v>
      </c>
      <c r="AT191" s="232" t="s">
        <v>321</v>
      </c>
      <c r="AU191" s="232" t="s">
        <v>95</v>
      </c>
      <c r="AY191" s="15" t="s">
        <v>148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5" t="s">
        <v>93</v>
      </c>
      <c r="BK191" s="233">
        <f>ROUND(I191*H191,2)</f>
        <v>0</v>
      </c>
      <c r="BL191" s="15" t="s">
        <v>166</v>
      </c>
      <c r="BM191" s="232" t="s">
        <v>516</v>
      </c>
    </row>
    <row r="192" s="2" customFormat="1">
      <c r="A192" s="37"/>
      <c r="B192" s="38"/>
      <c r="C192" s="39"/>
      <c r="D192" s="234" t="s">
        <v>158</v>
      </c>
      <c r="E192" s="39"/>
      <c r="F192" s="235" t="s">
        <v>515</v>
      </c>
      <c r="G192" s="39"/>
      <c r="H192" s="39"/>
      <c r="I192" s="236"/>
      <c r="J192" s="39"/>
      <c r="K192" s="39"/>
      <c r="L192" s="43"/>
      <c r="M192" s="237"/>
      <c r="N192" s="238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5" t="s">
        <v>158</v>
      </c>
      <c r="AU192" s="15" t="s">
        <v>95</v>
      </c>
    </row>
    <row r="193" s="2" customFormat="1" ht="24.15" customHeight="1">
      <c r="A193" s="37"/>
      <c r="B193" s="38"/>
      <c r="C193" s="254" t="s">
        <v>320</v>
      </c>
      <c r="D193" s="254" t="s">
        <v>321</v>
      </c>
      <c r="E193" s="255" t="s">
        <v>517</v>
      </c>
      <c r="F193" s="256" t="s">
        <v>518</v>
      </c>
      <c r="G193" s="257" t="s">
        <v>330</v>
      </c>
      <c r="H193" s="258">
        <v>8</v>
      </c>
      <c r="I193" s="259"/>
      <c r="J193" s="260">
        <f>ROUND(I193*H193,2)</f>
        <v>0</v>
      </c>
      <c r="K193" s="261"/>
      <c r="L193" s="262"/>
      <c r="M193" s="263" t="s">
        <v>1</v>
      </c>
      <c r="N193" s="264" t="s">
        <v>50</v>
      </c>
      <c r="O193" s="90"/>
      <c r="P193" s="230">
        <f>O193*H193</f>
        <v>0</v>
      </c>
      <c r="Q193" s="230">
        <v>0.00010000000000000001</v>
      </c>
      <c r="R193" s="230">
        <f>Q193*H193</f>
        <v>0.00080000000000000004</v>
      </c>
      <c r="S193" s="230">
        <v>0</v>
      </c>
      <c r="T193" s="23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2" t="s">
        <v>182</v>
      </c>
      <c r="AT193" s="232" t="s">
        <v>321</v>
      </c>
      <c r="AU193" s="232" t="s">
        <v>95</v>
      </c>
      <c r="AY193" s="15" t="s">
        <v>148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5" t="s">
        <v>93</v>
      </c>
      <c r="BK193" s="233">
        <f>ROUND(I193*H193,2)</f>
        <v>0</v>
      </c>
      <c r="BL193" s="15" t="s">
        <v>166</v>
      </c>
      <c r="BM193" s="232" t="s">
        <v>519</v>
      </c>
    </row>
    <row r="194" s="2" customFormat="1">
      <c r="A194" s="37"/>
      <c r="B194" s="38"/>
      <c r="C194" s="39"/>
      <c r="D194" s="234" t="s">
        <v>158</v>
      </c>
      <c r="E194" s="39"/>
      <c r="F194" s="235" t="s">
        <v>518</v>
      </c>
      <c r="G194" s="39"/>
      <c r="H194" s="39"/>
      <c r="I194" s="236"/>
      <c r="J194" s="39"/>
      <c r="K194" s="39"/>
      <c r="L194" s="43"/>
      <c r="M194" s="237"/>
      <c r="N194" s="238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5" t="s">
        <v>158</v>
      </c>
      <c r="AU194" s="15" t="s">
        <v>95</v>
      </c>
    </row>
    <row r="195" s="2" customFormat="1" ht="37.8" customHeight="1">
      <c r="A195" s="37"/>
      <c r="B195" s="38"/>
      <c r="C195" s="254" t="s">
        <v>327</v>
      </c>
      <c r="D195" s="254" t="s">
        <v>321</v>
      </c>
      <c r="E195" s="255" t="s">
        <v>520</v>
      </c>
      <c r="F195" s="256" t="s">
        <v>521</v>
      </c>
      <c r="G195" s="257" t="s">
        <v>330</v>
      </c>
      <c r="H195" s="258">
        <v>7</v>
      </c>
      <c r="I195" s="259"/>
      <c r="J195" s="260">
        <f>ROUND(I195*H195,2)</f>
        <v>0</v>
      </c>
      <c r="K195" s="261"/>
      <c r="L195" s="262"/>
      <c r="M195" s="263" t="s">
        <v>1</v>
      </c>
      <c r="N195" s="264" t="s">
        <v>50</v>
      </c>
      <c r="O195" s="90"/>
      <c r="P195" s="230">
        <f>O195*H195</f>
        <v>0</v>
      </c>
      <c r="Q195" s="230">
        <v>0.0047999999999999996</v>
      </c>
      <c r="R195" s="230">
        <f>Q195*H195</f>
        <v>0.033599999999999998</v>
      </c>
      <c r="S195" s="230">
        <v>0</v>
      </c>
      <c r="T195" s="231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2" t="s">
        <v>182</v>
      </c>
      <c r="AT195" s="232" t="s">
        <v>321</v>
      </c>
      <c r="AU195" s="232" t="s">
        <v>95</v>
      </c>
      <c r="AY195" s="15" t="s">
        <v>148</v>
      </c>
      <c r="BE195" s="233">
        <f>IF(N195="základní",J195,0)</f>
        <v>0</v>
      </c>
      <c r="BF195" s="233">
        <f>IF(N195="snížená",J195,0)</f>
        <v>0</v>
      </c>
      <c r="BG195" s="233">
        <f>IF(N195="zákl. přenesená",J195,0)</f>
        <v>0</v>
      </c>
      <c r="BH195" s="233">
        <f>IF(N195="sníž. přenesená",J195,0)</f>
        <v>0</v>
      </c>
      <c r="BI195" s="233">
        <f>IF(N195="nulová",J195,0)</f>
        <v>0</v>
      </c>
      <c r="BJ195" s="15" t="s">
        <v>93</v>
      </c>
      <c r="BK195" s="233">
        <f>ROUND(I195*H195,2)</f>
        <v>0</v>
      </c>
      <c r="BL195" s="15" t="s">
        <v>166</v>
      </c>
      <c r="BM195" s="232" t="s">
        <v>522</v>
      </c>
    </row>
    <row r="196" s="2" customFormat="1">
      <c r="A196" s="37"/>
      <c r="B196" s="38"/>
      <c r="C196" s="39"/>
      <c r="D196" s="234" t="s">
        <v>158</v>
      </c>
      <c r="E196" s="39"/>
      <c r="F196" s="235" t="s">
        <v>521</v>
      </c>
      <c r="G196" s="39"/>
      <c r="H196" s="39"/>
      <c r="I196" s="236"/>
      <c r="J196" s="39"/>
      <c r="K196" s="39"/>
      <c r="L196" s="43"/>
      <c r="M196" s="237"/>
      <c r="N196" s="238"/>
      <c r="O196" s="90"/>
      <c r="P196" s="90"/>
      <c r="Q196" s="90"/>
      <c r="R196" s="90"/>
      <c r="S196" s="90"/>
      <c r="T196" s="91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15" t="s">
        <v>158</v>
      </c>
      <c r="AU196" s="15" t="s">
        <v>95</v>
      </c>
    </row>
    <row r="197" s="2" customFormat="1" ht="37.8" customHeight="1">
      <c r="A197" s="37"/>
      <c r="B197" s="38"/>
      <c r="C197" s="254" t="s">
        <v>332</v>
      </c>
      <c r="D197" s="254" t="s">
        <v>321</v>
      </c>
      <c r="E197" s="255" t="s">
        <v>523</v>
      </c>
      <c r="F197" s="256" t="s">
        <v>524</v>
      </c>
      <c r="G197" s="257" t="s">
        <v>330</v>
      </c>
      <c r="H197" s="258">
        <v>4</v>
      </c>
      <c r="I197" s="259"/>
      <c r="J197" s="260">
        <f>ROUND(I197*H197,2)</f>
        <v>0</v>
      </c>
      <c r="K197" s="261"/>
      <c r="L197" s="262"/>
      <c r="M197" s="263" t="s">
        <v>1</v>
      </c>
      <c r="N197" s="264" t="s">
        <v>50</v>
      </c>
      <c r="O197" s="90"/>
      <c r="P197" s="230">
        <f>O197*H197</f>
        <v>0</v>
      </c>
      <c r="Q197" s="230">
        <v>0.0057000000000000002</v>
      </c>
      <c r="R197" s="230">
        <f>Q197*H197</f>
        <v>0.022800000000000001</v>
      </c>
      <c r="S197" s="230">
        <v>0</v>
      </c>
      <c r="T197" s="231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2" t="s">
        <v>182</v>
      </c>
      <c r="AT197" s="232" t="s">
        <v>321</v>
      </c>
      <c r="AU197" s="232" t="s">
        <v>95</v>
      </c>
      <c r="AY197" s="15" t="s">
        <v>148</v>
      </c>
      <c r="BE197" s="233">
        <f>IF(N197="základní",J197,0)</f>
        <v>0</v>
      </c>
      <c r="BF197" s="233">
        <f>IF(N197="snížená",J197,0)</f>
        <v>0</v>
      </c>
      <c r="BG197" s="233">
        <f>IF(N197="zákl. přenesená",J197,0)</f>
        <v>0</v>
      </c>
      <c r="BH197" s="233">
        <f>IF(N197="sníž. přenesená",J197,0)</f>
        <v>0</v>
      </c>
      <c r="BI197" s="233">
        <f>IF(N197="nulová",J197,0)</f>
        <v>0</v>
      </c>
      <c r="BJ197" s="15" t="s">
        <v>93</v>
      </c>
      <c r="BK197" s="233">
        <f>ROUND(I197*H197,2)</f>
        <v>0</v>
      </c>
      <c r="BL197" s="15" t="s">
        <v>166</v>
      </c>
      <c r="BM197" s="232" t="s">
        <v>525</v>
      </c>
    </row>
    <row r="198" s="2" customFormat="1">
      <c r="A198" s="37"/>
      <c r="B198" s="38"/>
      <c r="C198" s="39"/>
      <c r="D198" s="234" t="s">
        <v>158</v>
      </c>
      <c r="E198" s="39"/>
      <c r="F198" s="235" t="s">
        <v>524</v>
      </c>
      <c r="G198" s="39"/>
      <c r="H198" s="39"/>
      <c r="I198" s="236"/>
      <c r="J198" s="39"/>
      <c r="K198" s="39"/>
      <c r="L198" s="43"/>
      <c r="M198" s="237"/>
      <c r="N198" s="238"/>
      <c r="O198" s="90"/>
      <c r="P198" s="90"/>
      <c r="Q198" s="90"/>
      <c r="R198" s="90"/>
      <c r="S198" s="90"/>
      <c r="T198" s="91"/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T198" s="15" t="s">
        <v>158</v>
      </c>
      <c r="AU198" s="15" t="s">
        <v>95</v>
      </c>
    </row>
    <row r="199" s="2" customFormat="1" ht="14.4" customHeight="1">
      <c r="A199" s="37"/>
      <c r="B199" s="38"/>
      <c r="C199" s="254" t="s">
        <v>338</v>
      </c>
      <c r="D199" s="254" t="s">
        <v>321</v>
      </c>
      <c r="E199" s="255" t="s">
        <v>526</v>
      </c>
      <c r="F199" s="256" t="s">
        <v>527</v>
      </c>
      <c r="G199" s="257" t="s">
        <v>330</v>
      </c>
      <c r="H199" s="258">
        <v>1</v>
      </c>
      <c r="I199" s="259"/>
      <c r="J199" s="260">
        <f>ROUND(I199*H199,2)</f>
        <v>0</v>
      </c>
      <c r="K199" s="261"/>
      <c r="L199" s="262"/>
      <c r="M199" s="263" t="s">
        <v>1</v>
      </c>
      <c r="N199" s="264" t="s">
        <v>50</v>
      </c>
      <c r="O199" s="90"/>
      <c r="P199" s="230">
        <f>O199*H199</f>
        <v>0</v>
      </c>
      <c r="Q199" s="230">
        <v>0.154</v>
      </c>
      <c r="R199" s="230">
        <f>Q199*H199</f>
        <v>0.154</v>
      </c>
      <c r="S199" s="230">
        <v>0</v>
      </c>
      <c r="T199" s="23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2" t="s">
        <v>182</v>
      </c>
      <c r="AT199" s="232" t="s">
        <v>321</v>
      </c>
      <c r="AU199" s="232" t="s">
        <v>95</v>
      </c>
      <c r="AY199" s="15" t="s">
        <v>148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5" t="s">
        <v>93</v>
      </c>
      <c r="BK199" s="233">
        <f>ROUND(I199*H199,2)</f>
        <v>0</v>
      </c>
      <c r="BL199" s="15" t="s">
        <v>166</v>
      </c>
      <c r="BM199" s="232" t="s">
        <v>528</v>
      </c>
    </row>
    <row r="200" s="2" customFormat="1">
      <c r="A200" s="37"/>
      <c r="B200" s="38"/>
      <c r="C200" s="39"/>
      <c r="D200" s="234" t="s">
        <v>158</v>
      </c>
      <c r="E200" s="39"/>
      <c r="F200" s="235" t="s">
        <v>529</v>
      </c>
      <c r="G200" s="39"/>
      <c r="H200" s="39"/>
      <c r="I200" s="236"/>
      <c r="J200" s="39"/>
      <c r="K200" s="39"/>
      <c r="L200" s="43"/>
      <c r="M200" s="237"/>
      <c r="N200" s="238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5" t="s">
        <v>158</v>
      </c>
      <c r="AU200" s="15" t="s">
        <v>95</v>
      </c>
    </row>
    <row r="201" s="13" customFormat="1">
      <c r="A201" s="13"/>
      <c r="B201" s="243"/>
      <c r="C201" s="244"/>
      <c r="D201" s="234" t="s">
        <v>205</v>
      </c>
      <c r="E201" s="245" t="s">
        <v>1</v>
      </c>
      <c r="F201" s="246" t="s">
        <v>93</v>
      </c>
      <c r="G201" s="244"/>
      <c r="H201" s="247">
        <v>1</v>
      </c>
      <c r="I201" s="248"/>
      <c r="J201" s="244"/>
      <c r="K201" s="244"/>
      <c r="L201" s="249"/>
      <c r="M201" s="250"/>
      <c r="N201" s="251"/>
      <c r="O201" s="251"/>
      <c r="P201" s="251"/>
      <c r="Q201" s="251"/>
      <c r="R201" s="251"/>
      <c r="S201" s="251"/>
      <c r="T201" s="252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3" t="s">
        <v>205</v>
      </c>
      <c r="AU201" s="253" t="s">
        <v>95</v>
      </c>
      <c r="AV201" s="13" t="s">
        <v>95</v>
      </c>
      <c r="AW201" s="13" t="s">
        <v>40</v>
      </c>
      <c r="AX201" s="13" t="s">
        <v>93</v>
      </c>
      <c r="AY201" s="253" t="s">
        <v>148</v>
      </c>
    </row>
    <row r="202" s="2" customFormat="1" ht="14.4" customHeight="1">
      <c r="A202" s="37"/>
      <c r="B202" s="38"/>
      <c r="C202" s="254" t="s">
        <v>344</v>
      </c>
      <c r="D202" s="254" t="s">
        <v>321</v>
      </c>
      <c r="E202" s="255" t="s">
        <v>530</v>
      </c>
      <c r="F202" s="256" t="s">
        <v>531</v>
      </c>
      <c r="G202" s="257" t="s">
        <v>330</v>
      </c>
      <c r="H202" s="258">
        <v>1</v>
      </c>
      <c r="I202" s="259"/>
      <c r="J202" s="260">
        <f>ROUND(I202*H202,2)</f>
        <v>0</v>
      </c>
      <c r="K202" s="261"/>
      <c r="L202" s="262"/>
      <c r="M202" s="263" t="s">
        <v>1</v>
      </c>
      <c r="N202" s="264" t="s">
        <v>50</v>
      </c>
      <c r="O202" s="90"/>
      <c r="P202" s="230">
        <f>O202*H202</f>
        <v>0</v>
      </c>
      <c r="Q202" s="230">
        <v>0</v>
      </c>
      <c r="R202" s="230">
        <f>Q202*H202</f>
        <v>0</v>
      </c>
      <c r="S202" s="230">
        <v>0</v>
      </c>
      <c r="T202" s="23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2" t="s">
        <v>182</v>
      </c>
      <c r="AT202" s="232" t="s">
        <v>321</v>
      </c>
      <c r="AU202" s="232" t="s">
        <v>95</v>
      </c>
      <c r="AY202" s="15" t="s">
        <v>148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5" t="s">
        <v>93</v>
      </c>
      <c r="BK202" s="233">
        <f>ROUND(I202*H202,2)</f>
        <v>0</v>
      </c>
      <c r="BL202" s="15" t="s">
        <v>166</v>
      </c>
      <c r="BM202" s="232" t="s">
        <v>532</v>
      </c>
    </row>
    <row r="203" s="2" customFormat="1">
      <c r="A203" s="37"/>
      <c r="B203" s="38"/>
      <c r="C203" s="39"/>
      <c r="D203" s="234" t="s">
        <v>158</v>
      </c>
      <c r="E203" s="39"/>
      <c r="F203" s="235" t="s">
        <v>531</v>
      </c>
      <c r="G203" s="39"/>
      <c r="H203" s="39"/>
      <c r="I203" s="236"/>
      <c r="J203" s="39"/>
      <c r="K203" s="39"/>
      <c r="L203" s="43"/>
      <c r="M203" s="237"/>
      <c r="N203" s="238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5" t="s">
        <v>158</v>
      </c>
      <c r="AU203" s="15" t="s">
        <v>95</v>
      </c>
    </row>
    <row r="204" s="2" customFormat="1" ht="24.15" customHeight="1">
      <c r="A204" s="37"/>
      <c r="B204" s="38"/>
      <c r="C204" s="220" t="s">
        <v>349</v>
      </c>
      <c r="D204" s="220" t="s">
        <v>152</v>
      </c>
      <c r="E204" s="221" t="s">
        <v>533</v>
      </c>
      <c r="F204" s="222" t="s">
        <v>534</v>
      </c>
      <c r="G204" s="223" t="s">
        <v>324</v>
      </c>
      <c r="H204" s="224">
        <v>40</v>
      </c>
      <c r="I204" s="225"/>
      <c r="J204" s="226">
        <f>ROUND(I204*H204,2)</f>
        <v>0</v>
      </c>
      <c r="K204" s="227"/>
      <c r="L204" s="43"/>
      <c r="M204" s="228" t="s">
        <v>1</v>
      </c>
      <c r="N204" s="229" t="s">
        <v>50</v>
      </c>
      <c r="O204" s="90"/>
      <c r="P204" s="230">
        <f>O204*H204</f>
        <v>0</v>
      </c>
      <c r="Q204" s="230">
        <v>6.0000000000000002E-05</v>
      </c>
      <c r="R204" s="230">
        <f>Q204*H204</f>
        <v>0.0024000000000000002</v>
      </c>
      <c r="S204" s="230">
        <v>0</v>
      </c>
      <c r="T204" s="231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2" t="s">
        <v>280</v>
      </c>
      <c r="AT204" s="232" t="s">
        <v>152</v>
      </c>
      <c r="AU204" s="232" t="s">
        <v>95</v>
      </c>
      <c r="AY204" s="15" t="s">
        <v>148</v>
      </c>
      <c r="BE204" s="233">
        <f>IF(N204="základní",J204,0)</f>
        <v>0</v>
      </c>
      <c r="BF204" s="233">
        <f>IF(N204="snížená",J204,0)</f>
        <v>0</v>
      </c>
      <c r="BG204" s="233">
        <f>IF(N204="zákl. přenesená",J204,0)</f>
        <v>0</v>
      </c>
      <c r="BH204" s="233">
        <f>IF(N204="sníž. přenesená",J204,0)</f>
        <v>0</v>
      </c>
      <c r="BI204" s="233">
        <f>IF(N204="nulová",J204,0)</f>
        <v>0</v>
      </c>
      <c r="BJ204" s="15" t="s">
        <v>93</v>
      </c>
      <c r="BK204" s="233">
        <f>ROUND(I204*H204,2)</f>
        <v>0</v>
      </c>
      <c r="BL204" s="15" t="s">
        <v>280</v>
      </c>
      <c r="BM204" s="232" t="s">
        <v>535</v>
      </c>
    </row>
    <row r="205" s="2" customFormat="1">
      <c r="A205" s="37"/>
      <c r="B205" s="38"/>
      <c r="C205" s="39"/>
      <c r="D205" s="234" t="s">
        <v>158</v>
      </c>
      <c r="E205" s="39"/>
      <c r="F205" s="235" t="s">
        <v>536</v>
      </c>
      <c r="G205" s="39"/>
      <c r="H205" s="39"/>
      <c r="I205" s="236"/>
      <c r="J205" s="39"/>
      <c r="K205" s="39"/>
      <c r="L205" s="43"/>
      <c r="M205" s="237"/>
      <c r="N205" s="238"/>
      <c r="O205" s="90"/>
      <c r="P205" s="90"/>
      <c r="Q205" s="90"/>
      <c r="R205" s="90"/>
      <c r="S205" s="90"/>
      <c r="T205" s="91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T205" s="15" t="s">
        <v>158</v>
      </c>
      <c r="AU205" s="15" t="s">
        <v>95</v>
      </c>
    </row>
    <row r="206" s="13" customFormat="1">
      <c r="A206" s="13"/>
      <c r="B206" s="243"/>
      <c r="C206" s="244"/>
      <c r="D206" s="234" t="s">
        <v>205</v>
      </c>
      <c r="E206" s="245" t="s">
        <v>1</v>
      </c>
      <c r="F206" s="246" t="s">
        <v>537</v>
      </c>
      <c r="G206" s="244"/>
      <c r="H206" s="247">
        <v>50</v>
      </c>
      <c r="I206" s="248"/>
      <c r="J206" s="244"/>
      <c r="K206" s="244"/>
      <c r="L206" s="249"/>
      <c r="M206" s="250"/>
      <c r="N206" s="251"/>
      <c r="O206" s="251"/>
      <c r="P206" s="251"/>
      <c r="Q206" s="251"/>
      <c r="R206" s="251"/>
      <c r="S206" s="251"/>
      <c r="T206" s="25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53" t="s">
        <v>205</v>
      </c>
      <c r="AU206" s="253" t="s">
        <v>95</v>
      </c>
      <c r="AV206" s="13" t="s">
        <v>95</v>
      </c>
      <c r="AW206" s="13" t="s">
        <v>40</v>
      </c>
      <c r="AX206" s="13" t="s">
        <v>93</v>
      </c>
      <c r="AY206" s="253" t="s">
        <v>148</v>
      </c>
    </row>
    <row r="207" s="13" customFormat="1">
      <c r="A207" s="13"/>
      <c r="B207" s="243"/>
      <c r="C207" s="244"/>
      <c r="D207" s="234" t="s">
        <v>205</v>
      </c>
      <c r="E207" s="244"/>
      <c r="F207" s="246" t="s">
        <v>538</v>
      </c>
      <c r="G207" s="244"/>
      <c r="H207" s="247">
        <v>40</v>
      </c>
      <c r="I207" s="248"/>
      <c r="J207" s="244"/>
      <c r="K207" s="244"/>
      <c r="L207" s="249"/>
      <c r="M207" s="265"/>
      <c r="N207" s="266"/>
      <c r="O207" s="266"/>
      <c r="P207" s="266"/>
      <c r="Q207" s="266"/>
      <c r="R207" s="266"/>
      <c r="S207" s="266"/>
      <c r="T207" s="267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205</v>
      </c>
      <c r="AU207" s="253" t="s">
        <v>95</v>
      </c>
      <c r="AV207" s="13" t="s">
        <v>95</v>
      </c>
      <c r="AW207" s="13" t="s">
        <v>4</v>
      </c>
      <c r="AX207" s="13" t="s">
        <v>93</v>
      </c>
      <c r="AY207" s="253" t="s">
        <v>148</v>
      </c>
    </row>
    <row r="208" s="2" customFormat="1" ht="6.96" customHeight="1">
      <c r="A208" s="37"/>
      <c r="B208" s="65"/>
      <c r="C208" s="66"/>
      <c r="D208" s="66"/>
      <c r="E208" s="66"/>
      <c r="F208" s="66"/>
      <c r="G208" s="66"/>
      <c r="H208" s="66"/>
      <c r="I208" s="66"/>
      <c r="J208" s="66"/>
      <c r="K208" s="66"/>
      <c r="L208" s="43"/>
      <c r="M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</row>
  </sheetData>
  <sheetProtection sheet="1" autoFilter="0" formatColumns="0" formatRows="0" objects="1" scenarios="1" spinCount="100000" saltValue="FSES3RUb/ibcnFtsC/T1gROBMbiUy7C3kaDxBqu3eKRW1fWn08HDoH7QpekO543sc2velV75RCKfXj6cZn9/4A==" hashValue="hr2YorFq4y8PwHvb2d17eT62NIXEvYs9fqDzViJenCp+PgUUoyRn7A1Vzso1G4+2opKjC855YiCzVYSHybnjzg==" algorithmName="SHA-512" password="CC35"/>
  <autoFilter ref="C122:K207"/>
  <mergeCells count="9">
    <mergeCell ref="E7:H7"/>
    <mergeCell ref="E9:H9"/>
    <mergeCell ref="E18:H18"/>
    <mergeCell ref="E27:H27"/>
    <mergeCell ref="E84:H84"/>
    <mergeCell ref="E86:H86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105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8"/>
      <c r="AT3" s="15" t="s">
        <v>95</v>
      </c>
    </row>
    <row r="4" s="1" customFormat="1" ht="24.96" customHeight="1">
      <c r="B4" s="18"/>
      <c r="D4" s="137" t="s">
        <v>117</v>
      </c>
      <c r="L4" s="18"/>
      <c r="M4" s="138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9" t="s">
        <v>16</v>
      </c>
      <c r="L6" s="18"/>
    </row>
    <row r="7" s="1" customFormat="1" ht="16.5" customHeight="1">
      <c r="B7" s="18"/>
      <c r="E7" s="140" t="str">
        <f>'Rekapitulace stavby'!K6</f>
        <v>PŘESTAVLKY - VRT</v>
      </c>
      <c r="F7" s="139"/>
      <c r="G7" s="139"/>
      <c r="H7" s="139"/>
      <c r="L7" s="18"/>
    </row>
    <row r="8" s="2" customFormat="1" ht="12" customHeight="1">
      <c r="A8" s="37"/>
      <c r="B8" s="43"/>
      <c r="C8" s="37"/>
      <c r="D8" s="139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539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19</v>
      </c>
      <c r="G11" s="37"/>
      <c r="H11" s="37"/>
      <c r="I11" s="139" t="s">
        <v>20</v>
      </c>
      <c r="J11" s="142" t="s">
        <v>21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33</v>
      </c>
      <c r="G12" s="37"/>
      <c r="H12" s="37"/>
      <c r="I12" s="139" t="s">
        <v>24</v>
      </c>
      <c r="J12" s="143" t="str">
        <f>'Rekapitulace stavby'!AN8</f>
        <v>7. 5. 2020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21.84" customHeight="1">
      <c r="A13" s="37"/>
      <c r="B13" s="43"/>
      <c r="C13" s="37"/>
      <c r="D13" s="144" t="s">
        <v>26</v>
      </c>
      <c r="E13" s="37"/>
      <c r="F13" s="145" t="s">
        <v>27</v>
      </c>
      <c r="G13" s="37"/>
      <c r="H13" s="37"/>
      <c r="I13" s="144" t="s">
        <v>28</v>
      </c>
      <c r="J13" s="145" t="s">
        <v>122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30</v>
      </c>
      <c r="E14" s="37"/>
      <c r="F14" s="37"/>
      <c r="G14" s="37"/>
      <c r="H14" s="37"/>
      <c r="I14" s="139" t="s">
        <v>31</v>
      </c>
      <c r="J14" s="142" t="s">
        <v>32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124</v>
      </c>
      <c r="F15" s="37"/>
      <c r="G15" s="37"/>
      <c r="H15" s="37"/>
      <c r="I15" s="139" t="s">
        <v>34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35</v>
      </c>
      <c r="E17" s="37"/>
      <c r="F17" s="37"/>
      <c r="G17" s="37"/>
      <c r="H17" s="37"/>
      <c r="I17" s="139" t="s">
        <v>31</v>
      </c>
      <c r="J17" s="31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1" t="str">
        <f>'Rekapitulace stavby'!E14</f>
        <v>Vyplň údaj</v>
      </c>
      <c r="F18" s="142"/>
      <c r="G18" s="142"/>
      <c r="H18" s="142"/>
      <c r="I18" s="139" t="s">
        <v>34</v>
      </c>
      <c r="J18" s="31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37</v>
      </c>
      <c r="E20" s="37"/>
      <c r="F20" s="37"/>
      <c r="G20" s="37"/>
      <c r="H20" s="37"/>
      <c r="I20" s="139" t="s">
        <v>31</v>
      </c>
      <c r="J20" s="142" t="s">
        <v>38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39</v>
      </c>
      <c r="F21" s="37"/>
      <c r="G21" s="37"/>
      <c r="H21" s="37"/>
      <c r="I21" s="139" t="s">
        <v>34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41</v>
      </c>
      <c r="E23" s="37"/>
      <c r="F23" s="37"/>
      <c r="G23" s="37"/>
      <c r="H23" s="37"/>
      <c r="I23" s="139" t="s">
        <v>31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42</v>
      </c>
      <c r="F24" s="37"/>
      <c r="G24" s="37"/>
      <c r="H24" s="37"/>
      <c r="I24" s="139" t="s">
        <v>34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45</v>
      </c>
      <c r="E30" s="37"/>
      <c r="F30" s="37"/>
      <c r="G30" s="37"/>
      <c r="H30" s="37"/>
      <c r="I30" s="37"/>
      <c r="J30" s="152">
        <f>ROUND(J124,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47</v>
      </c>
      <c r="G32" s="37"/>
      <c r="H32" s="37"/>
      <c r="I32" s="153" t="s">
        <v>46</v>
      </c>
      <c r="J32" s="153" t="s">
        <v>48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49</v>
      </c>
      <c r="E33" s="139" t="s">
        <v>50</v>
      </c>
      <c r="F33" s="155">
        <f>ROUND((SUM(BE124:BE232)),  2)</f>
        <v>0</v>
      </c>
      <c r="G33" s="37"/>
      <c r="H33" s="37"/>
      <c r="I33" s="156">
        <v>0.20999999999999999</v>
      </c>
      <c r="J33" s="155">
        <f>ROUND(((SUM(BE124:BE232))*I33),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51</v>
      </c>
      <c r="F34" s="155">
        <f>ROUND((SUM(BF124:BF232)),  2)</f>
        <v>0</v>
      </c>
      <c r="G34" s="37"/>
      <c r="H34" s="37"/>
      <c r="I34" s="156">
        <v>0.14999999999999999</v>
      </c>
      <c r="J34" s="155">
        <f>ROUND(((SUM(BF124:BF232))*I34),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52</v>
      </c>
      <c r="F35" s="155">
        <f>ROUND((SUM(BG124:BG232)),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53</v>
      </c>
      <c r="F36" s="155">
        <f>ROUND((SUM(BH124:BH232)),  2)</f>
        <v>0</v>
      </c>
      <c r="G36" s="37"/>
      <c r="H36" s="37"/>
      <c r="I36" s="156">
        <v>0.14999999999999999</v>
      </c>
      <c r="J36" s="155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54</v>
      </c>
      <c r="F37" s="155">
        <f>ROUND((SUM(BI124:BI232)),  2)</f>
        <v>0</v>
      </c>
      <c r="G37" s="37"/>
      <c r="H37" s="37"/>
      <c r="I37" s="156">
        <v>0</v>
      </c>
      <c r="J37" s="155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55</v>
      </c>
      <c r="E39" s="159"/>
      <c r="F39" s="159"/>
      <c r="G39" s="160" t="s">
        <v>56</v>
      </c>
      <c r="H39" s="161" t="s">
        <v>57</v>
      </c>
      <c r="I39" s="159"/>
      <c r="J39" s="162">
        <f>SUM(J30:J37)</f>
        <v>0</v>
      </c>
      <c r="K39" s="163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2" customFormat="1" ht="14.4" customHeight="1">
      <c r="B49" s="62"/>
      <c r="D49" s="164" t="s">
        <v>58</v>
      </c>
      <c r="E49" s="165"/>
      <c r="F49" s="165"/>
      <c r="G49" s="164" t="s">
        <v>59</v>
      </c>
      <c r="H49" s="165"/>
      <c r="I49" s="165"/>
      <c r="J49" s="165"/>
      <c r="K49" s="165"/>
      <c r="L49" s="62"/>
    </row>
    <row r="50">
      <c r="B50" s="18"/>
      <c r="L50" s="1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 s="2" customFormat="1">
      <c r="A60" s="37"/>
      <c r="B60" s="43"/>
      <c r="C60" s="37"/>
      <c r="D60" s="166" t="s">
        <v>60</v>
      </c>
      <c r="E60" s="167"/>
      <c r="F60" s="168" t="s">
        <v>61</v>
      </c>
      <c r="G60" s="166" t="s">
        <v>60</v>
      </c>
      <c r="H60" s="167"/>
      <c r="I60" s="167"/>
      <c r="J60" s="169" t="s">
        <v>61</v>
      </c>
      <c r="K60" s="167"/>
      <c r="L60" s="6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>
      <c r="B61" s="18"/>
      <c r="L61" s="18"/>
    </row>
    <row r="62">
      <c r="B62" s="18"/>
      <c r="L62" s="18"/>
    </row>
    <row r="63">
      <c r="B63" s="18"/>
      <c r="L63" s="18"/>
    </row>
    <row r="64" s="2" customFormat="1">
      <c r="A64" s="37"/>
      <c r="B64" s="43"/>
      <c r="C64" s="37"/>
      <c r="D64" s="164" t="s">
        <v>62</v>
      </c>
      <c r="E64" s="170"/>
      <c r="F64" s="170"/>
      <c r="G64" s="164" t="s">
        <v>63</v>
      </c>
      <c r="H64" s="170"/>
      <c r="I64" s="170"/>
      <c r="J64" s="170"/>
      <c r="K64" s="170"/>
      <c r="L64" s="6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>
      <c r="B65" s="18"/>
      <c r="L65" s="1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 s="2" customFormat="1">
      <c r="A75" s="37"/>
      <c r="B75" s="43"/>
      <c r="C75" s="37"/>
      <c r="D75" s="166" t="s">
        <v>60</v>
      </c>
      <c r="E75" s="167"/>
      <c r="F75" s="168" t="s">
        <v>61</v>
      </c>
      <c r="G75" s="166" t="s">
        <v>60</v>
      </c>
      <c r="H75" s="167"/>
      <c r="I75" s="167"/>
      <c r="J75" s="169" t="s">
        <v>61</v>
      </c>
      <c r="K75" s="167"/>
      <c r="L75" s="6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4.4" customHeight="1">
      <c r="A76" s="37"/>
      <c r="B76" s="171"/>
      <c r="C76" s="172"/>
      <c r="D76" s="172"/>
      <c r="E76" s="172"/>
      <c r="F76" s="172"/>
      <c r="G76" s="172"/>
      <c r="H76" s="172"/>
      <c r="I76" s="172"/>
      <c r="J76" s="172"/>
      <c r="K76" s="17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6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1" t="s">
        <v>125</v>
      </c>
      <c r="D81" s="39"/>
      <c r="E81" s="39"/>
      <c r="F81" s="39"/>
      <c r="G81" s="39"/>
      <c r="H81" s="39"/>
      <c r="I81" s="39"/>
      <c r="J81" s="39"/>
      <c r="K81" s="3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0" t="s">
        <v>16</v>
      </c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75" t="str">
        <f>E7</f>
        <v>PŘESTAVLKY - VRT</v>
      </c>
      <c r="F84" s="30"/>
      <c r="G84" s="30"/>
      <c r="H84" s="30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0" t="s">
        <v>118</v>
      </c>
      <c r="D85" s="39"/>
      <c r="E85" s="39"/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9"/>
      <c r="D86" s="39"/>
      <c r="E86" s="75" t="str">
        <f>E9</f>
        <v>2020_02_03 - S0 03 Armaturní šachta</v>
      </c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0" t="s">
        <v>22</v>
      </c>
      <c r="D88" s="39"/>
      <c r="E88" s="39"/>
      <c r="F88" s="25" t="str">
        <f>F12</f>
        <v>Přestavlky u Čerčan</v>
      </c>
      <c r="G88" s="39"/>
      <c r="H88" s="39"/>
      <c r="I88" s="30" t="s">
        <v>24</v>
      </c>
      <c r="J88" s="78" t="str">
        <f>IF(J12="","",J12)</f>
        <v>7. 5. 2020</v>
      </c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0" t="s">
        <v>30</v>
      </c>
      <c r="D90" s="39"/>
      <c r="E90" s="39"/>
      <c r="F90" s="25" t="str">
        <f>E15</f>
        <v>Obec Přestavlky u Čerčan</v>
      </c>
      <c r="G90" s="39"/>
      <c r="H90" s="39"/>
      <c r="I90" s="30" t="s">
        <v>37</v>
      </c>
      <c r="J90" s="35" t="str">
        <f>E21</f>
        <v>Vodohospodářský rozvoj a výstavba a.s.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0" t="s">
        <v>35</v>
      </c>
      <c r="D91" s="39"/>
      <c r="E91" s="39"/>
      <c r="F91" s="25" t="str">
        <f>IF(E18="","",E18)</f>
        <v>Vyplň údaj</v>
      </c>
      <c r="G91" s="39"/>
      <c r="H91" s="39"/>
      <c r="I91" s="30" t="s">
        <v>41</v>
      </c>
      <c r="J91" s="35" t="str">
        <f>E24</f>
        <v>Dvořák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9.28" customHeight="1">
      <c r="A93" s="37"/>
      <c r="B93" s="38"/>
      <c r="C93" s="176" t="s">
        <v>126</v>
      </c>
      <c r="D93" s="177"/>
      <c r="E93" s="177"/>
      <c r="F93" s="177"/>
      <c r="G93" s="177"/>
      <c r="H93" s="177"/>
      <c r="I93" s="177"/>
      <c r="J93" s="178" t="s">
        <v>127</v>
      </c>
      <c r="K93" s="177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2.8" customHeight="1">
      <c r="A95" s="37"/>
      <c r="B95" s="38"/>
      <c r="C95" s="179" t="s">
        <v>128</v>
      </c>
      <c r="D95" s="39"/>
      <c r="E95" s="39"/>
      <c r="F95" s="39"/>
      <c r="G95" s="39"/>
      <c r="H95" s="39"/>
      <c r="I95" s="39"/>
      <c r="J95" s="109">
        <f>J124</f>
        <v>0</v>
      </c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U95" s="15" t="s">
        <v>129</v>
      </c>
    </row>
    <row r="96" s="9" customFormat="1" ht="24.96" customHeight="1">
      <c r="A96" s="9"/>
      <c r="B96" s="180"/>
      <c r="C96" s="181"/>
      <c r="D96" s="182" t="s">
        <v>130</v>
      </c>
      <c r="E96" s="183"/>
      <c r="F96" s="183"/>
      <c r="G96" s="183"/>
      <c r="H96" s="183"/>
      <c r="I96" s="183"/>
      <c r="J96" s="184">
        <f>J125</f>
        <v>0</v>
      </c>
      <c r="K96" s="181"/>
      <c r="L96" s="18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0" customFormat="1" ht="19.92" customHeight="1">
      <c r="A97" s="10"/>
      <c r="B97" s="186"/>
      <c r="C97" s="187"/>
      <c r="D97" s="188" t="s">
        <v>187</v>
      </c>
      <c r="E97" s="189"/>
      <c r="F97" s="189"/>
      <c r="G97" s="189"/>
      <c r="H97" s="189"/>
      <c r="I97" s="189"/>
      <c r="J97" s="190">
        <f>J126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6"/>
      <c r="C98" s="187"/>
      <c r="D98" s="188" t="s">
        <v>192</v>
      </c>
      <c r="E98" s="189"/>
      <c r="F98" s="189"/>
      <c r="G98" s="189"/>
      <c r="H98" s="189"/>
      <c r="I98" s="189"/>
      <c r="J98" s="190">
        <f>J201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193</v>
      </c>
      <c r="E99" s="189"/>
      <c r="F99" s="189"/>
      <c r="G99" s="189"/>
      <c r="H99" s="189"/>
      <c r="I99" s="189"/>
      <c r="J99" s="190">
        <f>J208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4.88" customHeight="1">
      <c r="A100" s="10"/>
      <c r="B100" s="186"/>
      <c r="C100" s="187"/>
      <c r="D100" s="188" t="s">
        <v>194</v>
      </c>
      <c r="E100" s="189"/>
      <c r="F100" s="189"/>
      <c r="G100" s="189"/>
      <c r="H100" s="189"/>
      <c r="I100" s="189"/>
      <c r="J100" s="190">
        <f>J209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195</v>
      </c>
      <c r="E101" s="183"/>
      <c r="F101" s="183"/>
      <c r="G101" s="183"/>
      <c r="H101" s="183"/>
      <c r="I101" s="183"/>
      <c r="J101" s="184">
        <f>J213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540</v>
      </c>
      <c r="E102" s="189"/>
      <c r="F102" s="189"/>
      <c r="G102" s="189"/>
      <c r="H102" s="189"/>
      <c r="I102" s="189"/>
      <c r="J102" s="190">
        <f>J214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197</v>
      </c>
      <c r="E103" s="183"/>
      <c r="F103" s="183"/>
      <c r="G103" s="183"/>
      <c r="H103" s="183"/>
      <c r="I103" s="183"/>
      <c r="J103" s="184">
        <f>J225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198</v>
      </c>
      <c r="E104" s="189"/>
      <c r="F104" s="189"/>
      <c r="G104" s="189"/>
      <c r="H104" s="189"/>
      <c r="I104" s="189"/>
      <c r="J104" s="190">
        <f>J226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2" customFormat="1" ht="21.84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6.96" customHeight="1">
      <c r="A106" s="37"/>
      <c r="B106" s="65"/>
      <c r="C106" s="66"/>
      <c r="D106" s="66"/>
      <c r="E106" s="66"/>
      <c r="F106" s="66"/>
      <c r="G106" s="66"/>
      <c r="H106" s="66"/>
      <c r="I106" s="66"/>
      <c r="J106" s="66"/>
      <c r="K106" s="66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10" s="2" customFormat="1" ht="6.96" customHeight="1">
      <c r="A110" s="37"/>
      <c r="B110" s="67"/>
      <c r="C110" s="68"/>
      <c r="D110" s="68"/>
      <c r="E110" s="68"/>
      <c r="F110" s="68"/>
      <c r="G110" s="68"/>
      <c r="H110" s="68"/>
      <c r="I110" s="68"/>
      <c r="J110" s="68"/>
      <c r="K110" s="68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24.96" customHeight="1">
      <c r="A111" s="37"/>
      <c r="B111" s="38"/>
      <c r="C111" s="21" t="s">
        <v>133</v>
      </c>
      <c r="D111" s="39"/>
      <c r="E111" s="39"/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0" t="s">
        <v>16</v>
      </c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6.5" customHeight="1">
      <c r="A114" s="37"/>
      <c r="B114" s="38"/>
      <c r="C114" s="39"/>
      <c r="D114" s="39"/>
      <c r="E114" s="175" t="str">
        <f>E7</f>
        <v>PŘESTAVLKY - VRT</v>
      </c>
      <c r="F114" s="30"/>
      <c r="G114" s="30"/>
      <c r="H114" s="30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2" customHeight="1">
      <c r="A115" s="37"/>
      <c r="B115" s="38"/>
      <c r="C115" s="30" t="s">
        <v>118</v>
      </c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6.5" customHeight="1">
      <c r="A116" s="37"/>
      <c r="B116" s="38"/>
      <c r="C116" s="39"/>
      <c r="D116" s="39"/>
      <c r="E116" s="75" t="str">
        <f>E9</f>
        <v>2020_02_03 - S0 03 Armaturní šachta</v>
      </c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6.96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0" t="s">
        <v>22</v>
      </c>
      <c r="D118" s="39"/>
      <c r="E118" s="39"/>
      <c r="F118" s="25" t="str">
        <f>F12</f>
        <v>Přestavlky u Čerčan</v>
      </c>
      <c r="G118" s="39"/>
      <c r="H118" s="39"/>
      <c r="I118" s="30" t="s">
        <v>24</v>
      </c>
      <c r="J118" s="78" t="str">
        <f>IF(J12="","",J12)</f>
        <v>7. 5. 2020</v>
      </c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6.96" customHeight="1">
      <c r="A119" s="37"/>
      <c r="B119" s="38"/>
      <c r="C119" s="39"/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40.05" customHeight="1">
      <c r="A120" s="37"/>
      <c r="B120" s="38"/>
      <c r="C120" s="30" t="s">
        <v>30</v>
      </c>
      <c r="D120" s="39"/>
      <c r="E120" s="39"/>
      <c r="F120" s="25" t="str">
        <f>E15</f>
        <v>Obec Přestavlky u Čerčan</v>
      </c>
      <c r="G120" s="39"/>
      <c r="H120" s="39"/>
      <c r="I120" s="30" t="s">
        <v>37</v>
      </c>
      <c r="J120" s="35" t="str">
        <f>E21</f>
        <v>Vodohospodářský rozvoj a výstavba a.s.</v>
      </c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5.15" customHeight="1">
      <c r="A121" s="37"/>
      <c r="B121" s="38"/>
      <c r="C121" s="30" t="s">
        <v>35</v>
      </c>
      <c r="D121" s="39"/>
      <c r="E121" s="39"/>
      <c r="F121" s="25" t="str">
        <f>IF(E18="","",E18)</f>
        <v>Vyplň údaj</v>
      </c>
      <c r="G121" s="39"/>
      <c r="H121" s="39"/>
      <c r="I121" s="30" t="s">
        <v>41</v>
      </c>
      <c r="J121" s="35" t="str">
        <f>E24</f>
        <v>Dvořák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0.32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11" customFormat="1" ht="29.28" customHeight="1">
      <c r="A123" s="192"/>
      <c r="B123" s="193"/>
      <c r="C123" s="194" t="s">
        <v>134</v>
      </c>
      <c r="D123" s="195" t="s">
        <v>70</v>
      </c>
      <c r="E123" s="195" t="s">
        <v>66</v>
      </c>
      <c r="F123" s="195" t="s">
        <v>67</v>
      </c>
      <c r="G123" s="195" t="s">
        <v>135</v>
      </c>
      <c r="H123" s="195" t="s">
        <v>136</v>
      </c>
      <c r="I123" s="195" t="s">
        <v>137</v>
      </c>
      <c r="J123" s="196" t="s">
        <v>127</v>
      </c>
      <c r="K123" s="197" t="s">
        <v>138</v>
      </c>
      <c r="L123" s="198"/>
      <c r="M123" s="99" t="s">
        <v>1</v>
      </c>
      <c r="N123" s="100" t="s">
        <v>49</v>
      </c>
      <c r="O123" s="100" t="s">
        <v>139</v>
      </c>
      <c r="P123" s="100" t="s">
        <v>140</v>
      </c>
      <c r="Q123" s="100" t="s">
        <v>141</v>
      </c>
      <c r="R123" s="100" t="s">
        <v>142</v>
      </c>
      <c r="S123" s="100" t="s">
        <v>143</v>
      </c>
      <c r="T123" s="101" t="s">
        <v>144</v>
      </c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</row>
    <row r="124" s="2" customFormat="1" ht="22.8" customHeight="1">
      <c r="A124" s="37"/>
      <c r="B124" s="38"/>
      <c r="C124" s="106" t="s">
        <v>145</v>
      </c>
      <c r="D124" s="39"/>
      <c r="E124" s="39"/>
      <c r="F124" s="39"/>
      <c r="G124" s="39"/>
      <c r="H124" s="39"/>
      <c r="I124" s="39"/>
      <c r="J124" s="199">
        <f>BK124</f>
        <v>0</v>
      </c>
      <c r="K124" s="39"/>
      <c r="L124" s="43"/>
      <c r="M124" s="102"/>
      <c r="N124" s="200"/>
      <c r="O124" s="103"/>
      <c r="P124" s="201">
        <f>P125+P213+P225</f>
        <v>0</v>
      </c>
      <c r="Q124" s="103"/>
      <c r="R124" s="201">
        <f>R125+R213+R225</f>
        <v>6.3742720899999998</v>
      </c>
      <c r="S124" s="103"/>
      <c r="T124" s="202">
        <f>T125+T213+T225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5" t="s">
        <v>84</v>
      </c>
      <c r="AU124" s="15" t="s">
        <v>129</v>
      </c>
      <c r="BK124" s="203">
        <f>BK125+BK213+BK225</f>
        <v>0</v>
      </c>
    </row>
    <row r="125" s="12" customFormat="1" ht="25.92" customHeight="1">
      <c r="A125" s="12"/>
      <c r="B125" s="204"/>
      <c r="C125" s="205"/>
      <c r="D125" s="206" t="s">
        <v>84</v>
      </c>
      <c r="E125" s="207" t="s">
        <v>146</v>
      </c>
      <c r="F125" s="207" t="s">
        <v>147</v>
      </c>
      <c r="G125" s="205"/>
      <c r="H125" s="205"/>
      <c r="I125" s="208"/>
      <c r="J125" s="209">
        <f>BK125</f>
        <v>0</v>
      </c>
      <c r="K125" s="205"/>
      <c r="L125" s="210"/>
      <c r="M125" s="211"/>
      <c r="N125" s="212"/>
      <c r="O125" s="212"/>
      <c r="P125" s="213">
        <f>P126+P201+P208</f>
        <v>0</v>
      </c>
      <c r="Q125" s="212"/>
      <c r="R125" s="213">
        <f>R126+R201+R208</f>
        <v>6.3591220899999996</v>
      </c>
      <c r="S125" s="212"/>
      <c r="T125" s="214">
        <f>T126+T201+T208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15" t="s">
        <v>93</v>
      </c>
      <c r="AT125" s="216" t="s">
        <v>84</v>
      </c>
      <c r="AU125" s="216" t="s">
        <v>85</v>
      </c>
      <c r="AY125" s="215" t="s">
        <v>148</v>
      </c>
      <c r="BK125" s="217">
        <f>BK126+BK201+BK208</f>
        <v>0</v>
      </c>
    </row>
    <row r="126" s="12" customFormat="1" ht="22.8" customHeight="1">
      <c r="A126" s="12"/>
      <c r="B126" s="204"/>
      <c r="C126" s="205"/>
      <c r="D126" s="206" t="s">
        <v>84</v>
      </c>
      <c r="E126" s="218" t="s">
        <v>93</v>
      </c>
      <c r="F126" s="218" t="s">
        <v>199</v>
      </c>
      <c r="G126" s="205"/>
      <c r="H126" s="205"/>
      <c r="I126" s="208"/>
      <c r="J126" s="219">
        <f>BK126</f>
        <v>0</v>
      </c>
      <c r="K126" s="205"/>
      <c r="L126" s="210"/>
      <c r="M126" s="211"/>
      <c r="N126" s="212"/>
      <c r="O126" s="212"/>
      <c r="P126" s="213">
        <f>SUM(P127:P200)</f>
        <v>0</v>
      </c>
      <c r="Q126" s="212"/>
      <c r="R126" s="213">
        <f>SUM(R127:R200)</f>
        <v>1.28026375</v>
      </c>
      <c r="S126" s="212"/>
      <c r="T126" s="214">
        <f>SUM(T127:T200)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5" t="s">
        <v>93</v>
      </c>
      <c r="AT126" s="216" t="s">
        <v>84</v>
      </c>
      <c r="AU126" s="216" t="s">
        <v>93</v>
      </c>
      <c r="AY126" s="215" t="s">
        <v>148</v>
      </c>
      <c r="BK126" s="217">
        <f>SUM(BK127:BK200)</f>
        <v>0</v>
      </c>
    </row>
    <row r="127" s="2" customFormat="1" ht="24.15" customHeight="1">
      <c r="A127" s="37"/>
      <c r="B127" s="38"/>
      <c r="C127" s="220" t="s">
        <v>93</v>
      </c>
      <c r="D127" s="220" t="s">
        <v>152</v>
      </c>
      <c r="E127" s="221" t="s">
        <v>200</v>
      </c>
      <c r="F127" s="222" t="s">
        <v>201</v>
      </c>
      <c r="G127" s="223" t="s">
        <v>202</v>
      </c>
      <c r="H127" s="224">
        <v>3</v>
      </c>
      <c r="I127" s="225"/>
      <c r="J127" s="226">
        <f>ROUND(I127*H127,2)</f>
        <v>0</v>
      </c>
      <c r="K127" s="227"/>
      <c r="L127" s="43"/>
      <c r="M127" s="228" t="s">
        <v>1</v>
      </c>
      <c r="N127" s="229" t="s">
        <v>50</v>
      </c>
      <c r="O127" s="90"/>
      <c r="P127" s="230">
        <f>O127*H127</f>
        <v>0</v>
      </c>
      <c r="Q127" s="230">
        <v>4.0000000000000003E-05</v>
      </c>
      <c r="R127" s="230">
        <f>Q127*H127</f>
        <v>0.00012000000000000002</v>
      </c>
      <c r="S127" s="230">
        <v>0</v>
      </c>
      <c r="T127" s="23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2" t="s">
        <v>166</v>
      </c>
      <c r="AT127" s="232" t="s">
        <v>152</v>
      </c>
      <c r="AU127" s="232" t="s">
        <v>95</v>
      </c>
      <c r="AY127" s="15" t="s">
        <v>148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5" t="s">
        <v>93</v>
      </c>
      <c r="BK127" s="233">
        <f>ROUND(I127*H127,2)</f>
        <v>0</v>
      </c>
      <c r="BL127" s="15" t="s">
        <v>166</v>
      </c>
      <c r="BM127" s="232" t="s">
        <v>541</v>
      </c>
    </row>
    <row r="128" s="2" customFormat="1">
      <c r="A128" s="37"/>
      <c r="B128" s="38"/>
      <c r="C128" s="39"/>
      <c r="D128" s="234" t="s">
        <v>158</v>
      </c>
      <c r="E128" s="39"/>
      <c r="F128" s="235" t="s">
        <v>204</v>
      </c>
      <c r="G128" s="39"/>
      <c r="H128" s="39"/>
      <c r="I128" s="236"/>
      <c r="J128" s="39"/>
      <c r="K128" s="39"/>
      <c r="L128" s="43"/>
      <c r="M128" s="237"/>
      <c r="N128" s="238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5" t="s">
        <v>158</v>
      </c>
      <c r="AU128" s="15" t="s">
        <v>95</v>
      </c>
    </row>
    <row r="129" s="13" customFormat="1">
      <c r="A129" s="13"/>
      <c r="B129" s="243"/>
      <c r="C129" s="244"/>
      <c r="D129" s="234" t="s">
        <v>205</v>
      </c>
      <c r="E129" s="245" t="s">
        <v>1</v>
      </c>
      <c r="F129" s="246" t="s">
        <v>162</v>
      </c>
      <c r="G129" s="244"/>
      <c r="H129" s="247">
        <v>3</v>
      </c>
      <c r="I129" s="248"/>
      <c r="J129" s="244"/>
      <c r="K129" s="244"/>
      <c r="L129" s="249"/>
      <c r="M129" s="250"/>
      <c r="N129" s="251"/>
      <c r="O129" s="251"/>
      <c r="P129" s="251"/>
      <c r="Q129" s="251"/>
      <c r="R129" s="251"/>
      <c r="S129" s="251"/>
      <c r="T129" s="25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53" t="s">
        <v>205</v>
      </c>
      <c r="AU129" s="253" t="s">
        <v>95</v>
      </c>
      <c r="AV129" s="13" t="s">
        <v>95</v>
      </c>
      <c r="AW129" s="13" t="s">
        <v>40</v>
      </c>
      <c r="AX129" s="13" t="s">
        <v>93</v>
      </c>
      <c r="AY129" s="253" t="s">
        <v>148</v>
      </c>
    </row>
    <row r="130" s="2" customFormat="1" ht="24.15" customHeight="1">
      <c r="A130" s="37"/>
      <c r="B130" s="38"/>
      <c r="C130" s="220" t="s">
        <v>95</v>
      </c>
      <c r="D130" s="220" t="s">
        <v>152</v>
      </c>
      <c r="E130" s="221" t="s">
        <v>207</v>
      </c>
      <c r="F130" s="222" t="s">
        <v>208</v>
      </c>
      <c r="G130" s="223" t="s">
        <v>209</v>
      </c>
      <c r="H130" s="224">
        <v>1</v>
      </c>
      <c r="I130" s="225"/>
      <c r="J130" s="226">
        <f>ROUND(I130*H130,2)</f>
        <v>0</v>
      </c>
      <c r="K130" s="227"/>
      <c r="L130" s="43"/>
      <c r="M130" s="228" t="s">
        <v>1</v>
      </c>
      <c r="N130" s="229" t="s">
        <v>50</v>
      </c>
      <c r="O130" s="90"/>
      <c r="P130" s="230">
        <f>O130*H130</f>
        <v>0</v>
      </c>
      <c r="Q130" s="230">
        <v>0</v>
      </c>
      <c r="R130" s="230">
        <f>Q130*H130</f>
        <v>0</v>
      </c>
      <c r="S130" s="230">
        <v>0</v>
      </c>
      <c r="T130" s="23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2" t="s">
        <v>166</v>
      </c>
      <c r="AT130" s="232" t="s">
        <v>152</v>
      </c>
      <c r="AU130" s="232" t="s">
        <v>95</v>
      </c>
      <c r="AY130" s="15" t="s">
        <v>148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5" t="s">
        <v>93</v>
      </c>
      <c r="BK130" s="233">
        <f>ROUND(I130*H130,2)</f>
        <v>0</v>
      </c>
      <c r="BL130" s="15" t="s">
        <v>166</v>
      </c>
      <c r="BM130" s="232" t="s">
        <v>542</v>
      </c>
    </row>
    <row r="131" s="2" customFormat="1">
      <c r="A131" s="37"/>
      <c r="B131" s="38"/>
      <c r="C131" s="39"/>
      <c r="D131" s="234" t="s">
        <v>158</v>
      </c>
      <c r="E131" s="39"/>
      <c r="F131" s="235" t="s">
        <v>211</v>
      </c>
      <c r="G131" s="39"/>
      <c r="H131" s="39"/>
      <c r="I131" s="236"/>
      <c r="J131" s="39"/>
      <c r="K131" s="39"/>
      <c r="L131" s="43"/>
      <c r="M131" s="237"/>
      <c r="N131" s="238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5" t="s">
        <v>158</v>
      </c>
      <c r="AU131" s="15" t="s">
        <v>95</v>
      </c>
    </row>
    <row r="132" s="13" customFormat="1">
      <c r="A132" s="13"/>
      <c r="B132" s="243"/>
      <c r="C132" s="244"/>
      <c r="D132" s="234" t="s">
        <v>205</v>
      </c>
      <c r="E132" s="245" t="s">
        <v>1</v>
      </c>
      <c r="F132" s="246" t="s">
        <v>93</v>
      </c>
      <c r="G132" s="244"/>
      <c r="H132" s="247">
        <v>1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3" t="s">
        <v>205</v>
      </c>
      <c r="AU132" s="253" t="s">
        <v>95</v>
      </c>
      <c r="AV132" s="13" t="s">
        <v>95</v>
      </c>
      <c r="AW132" s="13" t="s">
        <v>40</v>
      </c>
      <c r="AX132" s="13" t="s">
        <v>93</v>
      </c>
      <c r="AY132" s="253" t="s">
        <v>148</v>
      </c>
    </row>
    <row r="133" s="2" customFormat="1" ht="24.15" customHeight="1">
      <c r="A133" s="37"/>
      <c r="B133" s="38"/>
      <c r="C133" s="220" t="s">
        <v>162</v>
      </c>
      <c r="D133" s="220" t="s">
        <v>152</v>
      </c>
      <c r="E133" s="221" t="s">
        <v>212</v>
      </c>
      <c r="F133" s="222" t="s">
        <v>213</v>
      </c>
      <c r="G133" s="223" t="s">
        <v>214</v>
      </c>
      <c r="H133" s="224">
        <v>8</v>
      </c>
      <c r="I133" s="225"/>
      <c r="J133" s="226">
        <f>ROUND(I133*H133,2)</f>
        <v>0</v>
      </c>
      <c r="K133" s="227"/>
      <c r="L133" s="43"/>
      <c r="M133" s="228" t="s">
        <v>1</v>
      </c>
      <c r="N133" s="229" t="s">
        <v>50</v>
      </c>
      <c r="O133" s="90"/>
      <c r="P133" s="230">
        <f>O133*H133</f>
        <v>0</v>
      </c>
      <c r="Q133" s="230">
        <v>0.00013999999999999999</v>
      </c>
      <c r="R133" s="230">
        <f>Q133*H133</f>
        <v>0.0011199999999999999</v>
      </c>
      <c r="S133" s="230">
        <v>0</v>
      </c>
      <c r="T133" s="23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2" t="s">
        <v>166</v>
      </c>
      <c r="AT133" s="232" t="s">
        <v>152</v>
      </c>
      <c r="AU133" s="232" t="s">
        <v>95</v>
      </c>
      <c r="AY133" s="15" t="s">
        <v>148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5" t="s">
        <v>93</v>
      </c>
      <c r="BK133" s="233">
        <f>ROUND(I133*H133,2)</f>
        <v>0</v>
      </c>
      <c r="BL133" s="15" t="s">
        <v>166</v>
      </c>
      <c r="BM133" s="232" t="s">
        <v>543</v>
      </c>
    </row>
    <row r="134" s="2" customFormat="1">
      <c r="A134" s="37"/>
      <c r="B134" s="38"/>
      <c r="C134" s="39"/>
      <c r="D134" s="234" t="s">
        <v>158</v>
      </c>
      <c r="E134" s="39"/>
      <c r="F134" s="235" t="s">
        <v>216</v>
      </c>
      <c r="G134" s="39"/>
      <c r="H134" s="39"/>
      <c r="I134" s="236"/>
      <c r="J134" s="39"/>
      <c r="K134" s="39"/>
      <c r="L134" s="43"/>
      <c r="M134" s="237"/>
      <c r="N134" s="238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5" t="s">
        <v>158</v>
      </c>
      <c r="AU134" s="15" t="s">
        <v>95</v>
      </c>
    </row>
    <row r="135" s="13" customFormat="1">
      <c r="A135" s="13"/>
      <c r="B135" s="243"/>
      <c r="C135" s="244"/>
      <c r="D135" s="234" t="s">
        <v>205</v>
      </c>
      <c r="E135" s="245" t="s">
        <v>1</v>
      </c>
      <c r="F135" s="246" t="s">
        <v>217</v>
      </c>
      <c r="G135" s="244"/>
      <c r="H135" s="247">
        <v>8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205</v>
      </c>
      <c r="AU135" s="253" t="s">
        <v>95</v>
      </c>
      <c r="AV135" s="13" t="s">
        <v>95</v>
      </c>
      <c r="AW135" s="13" t="s">
        <v>40</v>
      </c>
      <c r="AX135" s="13" t="s">
        <v>93</v>
      </c>
      <c r="AY135" s="253" t="s">
        <v>148</v>
      </c>
    </row>
    <row r="136" s="2" customFormat="1" ht="24.15" customHeight="1">
      <c r="A136" s="37"/>
      <c r="B136" s="38"/>
      <c r="C136" s="220" t="s">
        <v>166</v>
      </c>
      <c r="D136" s="220" t="s">
        <v>152</v>
      </c>
      <c r="E136" s="221" t="s">
        <v>218</v>
      </c>
      <c r="F136" s="222" t="s">
        <v>219</v>
      </c>
      <c r="G136" s="223" t="s">
        <v>214</v>
      </c>
      <c r="H136" s="224">
        <v>8</v>
      </c>
      <c r="I136" s="225"/>
      <c r="J136" s="226">
        <f>ROUND(I136*H136,2)</f>
        <v>0</v>
      </c>
      <c r="K136" s="227"/>
      <c r="L136" s="43"/>
      <c r="M136" s="228" t="s">
        <v>1</v>
      </c>
      <c r="N136" s="229" t="s">
        <v>50</v>
      </c>
      <c r="O136" s="90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2" t="s">
        <v>166</v>
      </c>
      <c r="AT136" s="232" t="s">
        <v>152</v>
      </c>
      <c r="AU136" s="232" t="s">
        <v>95</v>
      </c>
      <c r="AY136" s="15" t="s">
        <v>148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5" t="s">
        <v>93</v>
      </c>
      <c r="BK136" s="233">
        <f>ROUND(I136*H136,2)</f>
        <v>0</v>
      </c>
      <c r="BL136" s="15" t="s">
        <v>166</v>
      </c>
      <c r="BM136" s="232" t="s">
        <v>544</v>
      </c>
    </row>
    <row r="137" s="2" customFormat="1">
      <c r="A137" s="37"/>
      <c r="B137" s="38"/>
      <c r="C137" s="39"/>
      <c r="D137" s="234" t="s">
        <v>158</v>
      </c>
      <c r="E137" s="39"/>
      <c r="F137" s="235" t="s">
        <v>221</v>
      </c>
      <c r="G137" s="39"/>
      <c r="H137" s="39"/>
      <c r="I137" s="236"/>
      <c r="J137" s="39"/>
      <c r="K137" s="39"/>
      <c r="L137" s="43"/>
      <c r="M137" s="237"/>
      <c r="N137" s="238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5" t="s">
        <v>158</v>
      </c>
      <c r="AU137" s="15" t="s">
        <v>95</v>
      </c>
    </row>
    <row r="138" s="13" customFormat="1">
      <c r="A138" s="13"/>
      <c r="B138" s="243"/>
      <c r="C138" s="244"/>
      <c r="D138" s="234" t="s">
        <v>205</v>
      </c>
      <c r="E138" s="245" t="s">
        <v>1</v>
      </c>
      <c r="F138" s="246" t="s">
        <v>217</v>
      </c>
      <c r="G138" s="244"/>
      <c r="H138" s="247">
        <v>8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3" t="s">
        <v>205</v>
      </c>
      <c r="AU138" s="253" t="s">
        <v>95</v>
      </c>
      <c r="AV138" s="13" t="s">
        <v>95</v>
      </c>
      <c r="AW138" s="13" t="s">
        <v>40</v>
      </c>
      <c r="AX138" s="13" t="s">
        <v>93</v>
      </c>
      <c r="AY138" s="253" t="s">
        <v>148</v>
      </c>
    </row>
    <row r="139" s="2" customFormat="1" ht="24.15" customHeight="1">
      <c r="A139" s="37"/>
      <c r="B139" s="38"/>
      <c r="C139" s="220" t="s">
        <v>151</v>
      </c>
      <c r="D139" s="220" t="s">
        <v>152</v>
      </c>
      <c r="E139" s="221" t="s">
        <v>545</v>
      </c>
      <c r="F139" s="222" t="s">
        <v>546</v>
      </c>
      <c r="G139" s="223" t="s">
        <v>230</v>
      </c>
      <c r="H139" s="224">
        <v>3.2000000000000002</v>
      </c>
      <c r="I139" s="225"/>
      <c r="J139" s="226">
        <f>ROUND(I139*H139,2)</f>
        <v>0</v>
      </c>
      <c r="K139" s="227"/>
      <c r="L139" s="43"/>
      <c r="M139" s="228" t="s">
        <v>1</v>
      </c>
      <c r="N139" s="229" t="s">
        <v>50</v>
      </c>
      <c r="O139" s="90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2" t="s">
        <v>166</v>
      </c>
      <c r="AT139" s="232" t="s">
        <v>152</v>
      </c>
      <c r="AU139" s="232" t="s">
        <v>95</v>
      </c>
      <c r="AY139" s="15" t="s">
        <v>148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5" t="s">
        <v>93</v>
      </c>
      <c r="BK139" s="233">
        <f>ROUND(I139*H139,2)</f>
        <v>0</v>
      </c>
      <c r="BL139" s="15" t="s">
        <v>166</v>
      </c>
      <c r="BM139" s="232" t="s">
        <v>547</v>
      </c>
    </row>
    <row r="140" s="2" customFormat="1">
      <c r="A140" s="37"/>
      <c r="B140" s="38"/>
      <c r="C140" s="39"/>
      <c r="D140" s="234" t="s">
        <v>158</v>
      </c>
      <c r="E140" s="39"/>
      <c r="F140" s="235" t="s">
        <v>546</v>
      </c>
      <c r="G140" s="39"/>
      <c r="H140" s="39"/>
      <c r="I140" s="236"/>
      <c r="J140" s="39"/>
      <c r="K140" s="39"/>
      <c r="L140" s="43"/>
      <c r="M140" s="237"/>
      <c r="N140" s="238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5" t="s">
        <v>158</v>
      </c>
      <c r="AU140" s="15" t="s">
        <v>95</v>
      </c>
    </row>
    <row r="141" s="13" customFormat="1">
      <c r="A141" s="13"/>
      <c r="B141" s="243"/>
      <c r="C141" s="244"/>
      <c r="D141" s="234" t="s">
        <v>205</v>
      </c>
      <c r="E141" s="245" t="s">
        <v>1</v>
      </c>
      <c r="F141" s="246" t="s">
        <v>548</v>
      </c>
      <c r="G141" s="244"/>
      <c r="H141" s="247">
        <v>3.2000000000000002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205</v>
      </c>
      <c r="AU141" s="253" t="s">
        <v>95</v>
      </c>
      <c r="AV141" s="13" t="s">
        <v>95</v>
      </c>
      <c r="AW141" s="13" t="s">
        <v>40</v>
      </c>
      <c r="AX141" s="13" t="s">
        <v>93</v>
      </c>
      <c r="AY141" s="253" t="s">
        <v>148</v>
      </c>
    </row>
    <row r="142" s="2" customFormat="1" ht="24.15" customHeight="1">
      <c r="A142" s="37"/>
      <c r="B142" s="38"/>
      <c r="C142" s="220" t="s">
        <v>174</v>
      </c>
      <c r="D142" s="220" t="s">
        <v>152</v>
      </c>
      <c r="E142" s="221" t="s">
        <v>549</v>
      </c>
      <c r="F142" s="222" t="s">
        <v>550</v>
      </c>
      <c r="G142" s="223" t="s">
        <v>230</v>
      </c>
      <c r="H142" s="224">
        <v>1.8</v>
      </c>
      <c r="I142" s="225"/>
      <c r="J142" s="226">
        <f>ROUND(I142*H142,2)</f>
        <v>0</v>
      </c>
      <c r="K142" s="227"/>
      <c r="L142" s="43"/>
      <c r="M142" s="228" t="s">
        <v>1</v>
      </c>
      <c r="N142" s="229" t="s">
        <v>50</v>
      </c>
      <c r="O142" s="90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2" t="s">
        <v>166</v>
      </c>
      <c r="AT142" s="232" t="s">
        <v>152</v>
      </c>
      <c r="AU142" s="232" t="s">
        <v>95</v>
      </c>
      <c r="AY142" s="15" t="s">
        <v>148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5" t="s">
        <v>93</v>
      </c>
      <c r="BK142" s="233">
        <f>ROUND(I142*H142,2)</f>
        <v>0</v>
      </c>
      <c r="BL142" s="15" t="s">
        <v>166</v>
      </c>
      <c r="BM142" s="232" t="s">
        <v>551</v>
      </c>
    </row>
    <row r="143" s="2" customFormat="1">
      <c r="A143" s="37"/>
      <c r="B143" s="38"/>
      <c r="C143" s="39"/>
      <c r="D143" s="234" t="s">
        <v>158</v>
      </c>
      <c r="E143" s="39"/>
      <c r="F143" s="235" t="s">
        <v>552</v>
      </c>
      <c r="G143" s="39"/>
      <c r="H143" s="39"/>
      <c r="I143" s="236"/>
      <c r="J143" s="39"/>
      <c r="K143" s="39"/>
      <c r="L143" s="43"/>
      <c r="M143" s="237"/>
      <c r="N143" s="238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5" t="s">
        <v>158</v>
      </c>
      <c r="AU143" s="15" t="s">
        <v>95</v>
      </c>
    </row>
    <row r="144" s="13" customFormat="1">
      <c r="A144" s="13"/>
      <c r="B144" s="243"/>
      <c r="C144" s="244"/>
      <c r="D144" s="234" t="s">
        <v>205</v>
      </c>
      <c r="E144" s="245" t="s">
        <v>1</v>
      </c>
      <c r="F144" s="246" t="s">
        <v>553</v>
      </c>
      <c r="G144" s="244"/>
      <c r="H144" s="247">
        <v>1.8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205</v>
      </c>
      <c r="AU144" s="253" t="s">
        <v>95</v>
      </c>
      <c r="AV144" s="13" t="s">
        <v>95</v>
      </c>
      <c r="AW144" s="13" t="s">
        <v>40</v>
      </c>
      <c r="AX144" s="13" t="s">
        <v>93</v>
      </c>
      <c r="AY144" s="253" t="s">
        <v>148</v>
      </c>
    </row>
    <row r="145" s="2" customFormat="1" ht="24.15" customHeight="1">
      <c r="A145" s="37"/>
      <c r="B145" s="38"/>
      <c r="C145" s="220" t="s">
        <v>178</v>
      </c>
      <c r="D145" s="220" t="s">
        <v>152</v>
      </c>
      <c r="E145" s="221" t="s">
        <v>228</v>
      </c>
      <c r="F145" s="222" t="s">
        <v>229</v>
      </c>
      <c r="G145" s="223" t="s">
        <v>230</v>
      </c>
      <c r="H145" s="224">
        <v>3</v>
      </c>
      <c r="I145" s="225"/>
      <c r="J145" s="226">
        <f>ROUND(I145*H145,2)</f>
        <v>0</v>
      </c>
      <c r="K145" s="227"/>
      <c r="L145" s="43"/>
      <c r="M145" s="228" t="s">
        <v>1</v>
      </c>
      <c r="N145" s="229" t="s">
        <v>50</v>
      </c>
      <c r="O145" s="90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2" t="s">
        <v>166</v>
      </c>
      <c r="AT145" s="232" t="s">
        <v>152</v>
      </c>
      <c r="AU145" s="232" t="s">
        <v>95</v>
      </c>
      <c r="AY145" s="15" t="s">
        <v>148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5" t="s">
        <v>93</v>
      </c>
      <c r="BK145" s="233">
        <f>ROUND(I145*H145,2)</f>
        <v>0</v>
      </c>
      <c r="BL145" s="15" t="s">
        <v>166</v>
      </c>
      <c r="BM145" s="232" t="s">
        <v>554</v>
      </c>
    </row>
    <row r="146" s="2" customFormat="1">
      <c r="A146" s="37"/>
      <c r="B146" s="38"/>
      <c r="C146" s="39"/>
      <c r="D146" s="234" t="s">
        <v>158</v>
      </c>
      <c r="E146" s="39"/>
      <c r="F146" s="235" t="s">
        <v>232</v>
      </c>
      <c r="G146" s="39"/>
      <c r="H146" s="39"/>
      <c r="I146" s="236"/>
      <c r="J146" s="39"/>
      <c r="K146" s="39"/>
      <c r="L146" s="43"/>
      <c r="M146" s="237"/>
      <c r="N146" s="238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5" t="s">
        <v>158</v>
      </c>
      <c r="AU146" s="15" t="s">
        <v>95</v>
      </c>
    </row>
    <row r="147" s="13" customFormat="1">
      <c r="A147" s="13"/>
      <c r="B147" s="243"/>
      <c r="C147" s="244"/>
      <c r="D147" s="234" t="s">
        <v>205</v>
      </c>
      <c r="E147" s="245" t="s">
        <v>1</v>
      </c>
      <c r="F147" s="246" t="s">
        <v>555</v>
      </c>
      <c r="G147" s="244"/>
      <c r="H147" s="247">
        <v>3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3" t="s">
        <v>205</v>
      </c>
      <c r="AU147" s="253" t="s">
        <v>95</v>
      </c>
      <c r="AV147" s="13" t="s">
        <v>95</v>
      </c>
      <c r="AW147" s="13" t="s">
        <v>40</v>
      </c>
      <c r="AX147" s="13" t="s">
        <v>93</v>
      </c>
      <c r="AY147" s="253" t="s">
        <v>148</v>
      </c>
    </row>
    <row r="148" s="2" customFormat="1" ht="24.15" customHeight="1">
      <c r="A148" s="37"/>
      <c r="B148" s="38"/>
      <c r="C148" s="220" t="s">
        <v>182</v>
      </c>
      <c r="D148" s="220" t="s">
        <v>152</v>
      </c>
      <c r="E148" s="221" t="s">
        <v>234</v>
      </c>
      <c r="F148" s="222" t="s">
        <v>235</v>
      </c>
      <c r="G148" s="223" t="s">
        <v>230</v>
      </c>
      <c r="H148" s="224">
        <v>4</v>
      </c>
      <c r="I148" s="225"/>
      <c r="J148" s="226">
        <f>ROUND(I148*H148,2)</f>
        <v>0</v>
      </c>
      <c r="K148" s="227"/>
      <c r="L148" s="43"/>
      <c r="M148" s="228" t="s">
        <v>1</v>
      </c>
      <c r="N148" s="229" t="s">
        <v>50</v>
      </c>
      <c r="O148" s="90"/>
      <c r="P148" s="230">
        <f>O148*H148</f>
        <v>0</v>
      </c>
      <c r="Q148" s="230">
        <v>0</v>
      </c>
      <c r="R148" s="230">
        <f>Q148*H148</f>
        <v>0</v>
      </c>
      <c r="S148" s="230">
        <v>0</v>
      </c>
      <c r="T148" s="23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2" t="s">
        <v>166</v>
      </c>
      <c r="AT148" s="232" t="s">
        <v>152</v>
      </c>
      <c r="AU148" s="232" t="s">
        <v>95</v>
      </c>
      <c r="AY148" s="15" t="s">
        <v>148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5" t="s">
        <v>93</v>
      </c>
      <c r="BK148" s="233">
        <f>ROUND(I148*H148,2)</f>
        <v>0</v>
      </c>
      <c r="BL148" s="15" t="s">
        <v>166</v>
      </c>
      <c r="BM148" s="232" t="s">
        <v>556</v>
      </c>
    </row>
    <row r="149" s="2" customFormat="1">
      <c r="A149" s="37"/>
      <c r="B149" s="38"/>
      <c r="C149" s="39"/>
      <c r="D149" s="234" t="s">
        <v>158</v>
      </c>
      <c r="E149" s="39"/>
      <c r="F149" s="235" t="s">
        <v>237</v>
      </c>
      <c r="G149" s="39"/>
      <c r="H149" s="39"/>
      <c r="I149" s="236"/>
      <c r="J149" s="39"/>
      <c r="K149" s="39"/>
      <c r="L149" s="43"/>
      <c r="M149" s="237"/>
      <c r="N149" s="238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5" t="s">
        <v>158</v>
      </c>
      <c r="AU149" s="15" t="s">
        <v>95</v>
      </c>
    </row>
    <row r="150" s="13" customFormat="1">
      <c r="A150" s="13"/>
      <c r="B150" s="243"/>
      <c r="C150" s="244"/>
      <c r="D150" s="234" t="s">
        <v>205</v>
      </c>
      <c r="E150" s="245" t="s">
        <v>1</v>
      </c>
      <c r="F150" s="246" t="s">
        <v>557</v>
      </c>
      <c r="G150" s="244"/>
      <c r="H150" s="247">
        <v>4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205</v>
      </c>
      <c r="AU150" s="253" t="s">
        <v>95</v>
      </c>
      <c r="AV150" s="13" t="s">
        <v>95</v>
      </c>
      <c r="AW150" s="13" t="s">
        <v>40</v>
      </c>
      <c r="AX150" s="13" t="s">
        <v>93</v>
      </c>
      <c r="AY150" s="253" t="s">
        <v>148</v>
      </c>
    </row>
    <row r="151" s="2" customFormat="1" ht="24.15" customHeight="1">
      <c r="A151" s="37"/>
      <c r="B151" s="38"/>
      <c r="C151" s="220" t="s">
        <v>243</v>
      </c>
      <c r="D151" s="220" t="s">
        <v>152</v>
      </c>
      <c r="E151" s="221" t="s">
        <v>239</v>
      </c>
      <c r="F151" s="222" t="s">
        <v>240</v>
      </c>
      <c r="G151" s="223" t="s">
        <v>230</v>
      </c>
      <c r="H151" s="224">
        <v>3</v>
      </c>
      <c r="I151" s="225"/>
      <c r="J151" s="226">
        <f>ROUND(I151*H151,2)</f>
        <v>0</v>
      </c>
      <c r="K151" s="227"/>
      <c r="L151" s="43"/>
      <c r="M151" s="228" t="s">
        <v>1</v>
      </c>
      <c r="N151" s="229" t="s">
        <v>50</v>
      </c>
      <c r="O151" s="90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2" t="s">
        <v>166</v>
      </c>
      <c r="AT151" s="232" t="s">
        <v>152</v>
      </c>
      <c r="AU151" s="232" t="s">
        <v>95</v>
      </c>
      <c r="AY151" s="15" t="s">
        <v>148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5" t="s">
        <v>93</v>
      </c>
      <c r="BK151" s="233">
        <f>ROUND(I151*H151,2)</f>
        <v>0</v>
      </c>
      <c r="BL151" s="15" t="s">
        <v>166</v>
      </c>
      <c r="BM151" s="232" t="s">
        <v>558</v>
      </c>
    </row>
    <row r="152" s="2" customFormat="1">
      <c r="A152" s="37"/>
      <c r="B152" s="38"/>
      <c r="C152" s="39"/>
      <c r="D152" s="234" t="s">
        <v>158</v>
      </c>
      <c r="E152" s="39"/>
      <c r="F152" s="235" t="s">
        <v>242</v>
      </c>
      <c r="G152" s="39"/>
      <c r="H152" s="39"/>
      <c r="I152" s="236"/>
      <c r="J152" s="39"/>
      <c r="K152" s="39"/>
      <c r="L152" s="43"/>
      <c r="M152" s="237"/>
      <c r="N152" s="238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5" t="s">
        <v>158</v>
      </c>
      <c r="AU152" s="15" t="s">
        <v>95</v>
      </c>
    </row>
    <row r="153" s="13" customFormat="1">
      <c r="A153" s="13"/>
      <c r="B153" s="243"/>
      <c r="C153" s="244"/>
      <c r="D153" s="234" t="s">
        <v>205</v>
      </c>
      <c r="E153" s="245" t="s">
        <v>1</v>
      </c>
      <c r="F153" s="246" t="s">
        <v>555</v>
      </c>
      <c r="G153" s="244"/>
      <c r="H153" s="247">
        <v>3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205</v>
      </c>
      <c r="AU153" s="253" t="s">
        <v>95</v>
      </c>
      <c r="AV153" s="13" t="s">
        <v>95</v>
      </c>
      <c r="AW153" s="13" t="s">
        <v>40</v>
      </c>
      <c r="AX153" s="13" t="s">
        <v>93</v>
      </c>
      <c r="AY153" s="253" t="s">
        <v>148</v>
      </c>
    </row>
    <row r="154" s="2" customFormat="1" ht="14.4" customHeight="1">
      <c r="A154" s="37"/>
      <c r="B154" s="38"/>
      <c r="C154" s="220" t="s">
        <v>248</v>
      </c>
      <c r="D154" s="220" t="s">
        <v>152</v>
      </c>
      <c r="E154" s="221" t="s">
        <v>244</v>
      </c>
      <c r="F154" s="222" t="s">
        <v>245</v>
      </c>
      <c r="G154" s="223" t="s">
        <v>224</v>
      </c>
      <c r="H154" s="224">
        <v>18</v>
      </c>
      <c r="I154" s="225"/>
      <c r="J154" s="226">
        <f>ROUND(I154*H154,2)</f>
        <v>0</v>
      </c>
      <c r="K154" s="227"/>
      <c r="L154" s="43"/>
      <c r="M154" s="228" t="s">
        <v>1</v>
      </c>
      <c r="N154" s="229" t="s">
        <v>50</v>
      </c>
      <c r="O154" s="90"/>
      <c r="P154" s="230">
        <f>O154*H154</f>
        <v>0</v>
      </c>
      <c r="Q154" s="230">
        <v>0.00084000000000000003</v>
      </c>
      <c r="R154" s="230">
        <f>Q154*H154</f>
        <v>0.015120000000000002</v>
      </c>
      <c r="S154" s="230">
        <v>0</v>
      </c>
      <c r="T154" s="23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2" t="s">
        <v>166</v>
      </c>
      <c r="AT154" s="232" t="s">
        <v>152</v>
      </c>
      <c r="AU154" s="232" t="s">
        <v>95</v>
      </c>
      <c r="AY154" s="15" t="s">
        <v>148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5" t="s">
        <v>93</v>
      </c>
      <c r="BK154" s="233">
        <f>ROUND(I154*H154,2)</f>
        <v>0</v>
      </c>
      <c r="BL154" s="15" t="s">
        <v>166</v>
      </c>
      <c r="BM154" s="232" t="s">
        <v>559</v>
      </c>
    </row>
    <row r="155" s="2" customFormat="1">
      <c r="A155" s="37"/>
      <c r="B155" s="38"/>
      <c r="C155" s="39"/>
      <c r="D155" s="234" t="s">
        <v>158</v>
      </c>
      <c r="E155" s="39"/>
      <c r="F155" s="235" t="s">
        <v>245</v>
      </c>
      <c r="G155" s="39"/>
      <c r="H155" s="39"/>
      <c r="I155" s="236"/>
      <c r="J155" s="39"/>
      <c r="K155" s="39"/>
      <c r="L155" s="43"/>
      <c r="M155" s="237"/>
      <c r="N155" s="238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5" t="s">
        <v>158</v>
      </c>
      <c r="AU155" s="15" t="s">
        <v>95</v>
      </c>
    </row>
    <row r="156" s="13" customFormat="1">
      <c r="A156" s="13"/>
      <c r="B156" s="243"/>
      <c r="C156" s="244"/>
      <c r="D156" s="234" t="s">
        <v>205</v>
      </c>
      <c r="E156" s="245" t="s">
        <v>1</v>
      </c>
      <c r="F156" s="246" t="s">
        <v>560</v>
      </c>
      <c r="G156" s="244"/>
      <c r="H156" s="247">
        <v>18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205</v>
      </c>
      <c r="AU156" s="253" t="s">
        <v>95</v>
      </c>
      <c r="AV156" s="13" t="s">
        <v>95</v>
      </c>
      <c r="AW156" s="13" t="s">
        <v>40</v>
      </c>
      <c r="AX156" s="13" t="s">
        <v>93</v>
      </c>
      <c r="AY156" s="253" t="s">
        <v>148</v>
      </c>
    </row>
    <row r="157" s="2" customFormat="1" ht="24.15" customHeight="1">
      <c r="A157" s="37"/>
      <c r="B157" s="38"/>
      <c r="C157" s="220" t="s">
        <v>253</v>
      </c>
      <c r="D157" s="220" t="s">
        <v>152</v>
      </c>
      <c r="E157" s="221" t="s">
        <v>249</v>
      </c>
      <c r="F157" s="222" t="s">
        <v>250</v>
      </c>
      <c r="G157" s="223" t="s">
        <v>224</v>
      </c>
      <c r="H157" s="224">
        <v>18</v>
      </c>
      <c r="I157" s="225"/>
      <c r="J157" s="226">
        <f>ROUND(I157*H157,2)</f>
        <v>0</v>
      </c>
      <c r="K157" s="227"/>
      <c r="L157" s="43"/>
      <c r="M157" s="228" t="s">
        <v>1</v>
      </c>
      <c r="N157" s="229" t="s">
        <v>50</v>
      </c>
      <c r="O157" s="90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2" t="s">
        <v>166</v>
      </c>
      <c r="AT157" s="232" t="s">
        <v>152</v>
      </c>
      <c r="AU157" s="232" t="s">
        <v>95</v>
      </c>
      <c r="AY157" s="15" t="s">
        <v>148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5" t="s">
        <v>93</v>
      </c>
      <c r="BK157" s="233">
        <f>ROUND(I157*H157,2)</f>
        <v>0</v>
      </c>
      <c r="BL157" s="15" t="s">
        <v>166</v>
      </c>
      <c r="BM157" s="232" t="s">
        <v>561</v>
      </c>
    </row>
    <row r="158" s="2" customFormat="1">
      <c r="A158" s="37"/>
      <c r="B158" s="38"/>
      <c r="C158" s="39"/>
      <c r="D158" s="234" t="s">
        <v>158</v>
      </c>
      <c r="E158" s="39"/>
      <c r="F158" s="235" t="s">
        <v>250</v>
      </c>
      <c r="G158" s="39"/>
      <c r="H158" s="39"/>
      <c r="I158" s="236"/>
      <c r="J158" s="39"/>
      <c r="K158" s="39"/>
      <c r="L158" s="43"/>
      <c r="M158" s="237"/>
      <c r="N158" s="238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5" t="s">
        <v>158</v>
      </c>
      <c r="AU158" s="15" t="s">
        <v>95</v>
      </c>
    </row>
    <row r="159" s="13" customFormat="1">
      <c r="A159" s="13"/>
      <c r="B159" s="243"/>
      <c r="C159" s="244"/>
      <c r="D159" s="234" t="s">
        <v>205</v>
      </c>
      <c r="E159" s="245" t="s">
        <v>1</v>
      </c>
      <c r="F159" s="246" t="s">
        <v>560</v>
      </c>
      <c r="G159" s="244"/>
      <c r="H159" s="247">
        <v>18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205</v>
      </c>
      <c r="AU159" s="253" t="s">
        <v>95</v>
      </c>
      <c r="AV159" s="13" t="s">
        <v>95</v>
      </c>
      <c r="AW159" s="13" t="s">
        <v>40</v>
      </c>
      <c r="AX159" s="13" t="s">
        <v>93</v>
      </c>
      <c r="AY159" s="253" t="s">
        <v>148</v>
      </c>
    </row>
    <row r="160" s="2" customFormat="1" ht="24.15" customHeight="1">
      <c r="A160" s="37"/>
      <c r="B160" s="38"/>
      <c r="C160" s="220" t="s">
        <v>259</v>
      </c>
      <c r="D160" s="220" t="s">
        <v>152</v>
      </c>
      <c r="E160" s="221" t="s">
        <v>562</v>
      </c>
      <c r="F160" s="222" t="s">
        <v>563</v>
      </c>
      <c r="G160" s="223" t="s">
        <v>230</v>
      </c>
      <c r="H160" s="224">
        <v>3</v>
      </c>
      <c r="I160" s="225"/>
      <c r="J160" s="226">
        <f>ROUND(I160*H160,2)</f>
        <v>0</v>
      </c>
      <c r="K160" s="227"/>
      <c r="L160" s="43"/>
      <c r="M160" s="228" t="s">
        <v>1</v>
      </c>
      <c r="N160" s="229" t="s">
        <v>50</v>
      </c>
      <c r="O160" s="90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2" t="s">
        <v>166</v>
      </c>
      <c r="AT160" s="232" t="s">
        <v>152</v>
      </c>
      <c r="AU160" s="232" t="s">
        <v>95</v>
      </c>
      <c r="AY160" s="15" t="s">
        <v>148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5" t="s">
        <v>93</v>
      </c>
      <c r="BK160" s="233">
        <f>ROUND(I160*H160,2)</f>
        <v>0</v>
      </c>
      <c r="BL160" s="15" t="s">
        <v>166</v>
      </c>
      <c r="BM160" s="232" t="s">
        <v>564</v>
      </c>
    </row>
    <row r="161" s="2" customFormat="1">
      <c r="A161" s="37"/>
      <c r="B161" s="38"/>
      <c r="C161" s="39"/>
      <c r="D161" s="234" t="s">
        <v>158</v>
      </c>
      <c r="E161" s="39"/>
      <c r="F161" s="235" t="s">
        <v>565</v>
      </c>
      <c r="G161" s="39"/>
      <c r="H161" s="39"/>
      <c r="I161" s="236"/>
      <c r="J161" s="39"/>
      <c r="K161" s="39"/>
      <c r="L161" s="43"/>
      <c r="M161" s="237"/>
      <c r="N161" s="238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5" t="s">
        <v>158</v>
      </c>
      <c r="AU161" s="15" t="s">
        <v>95</v>
      </c>
    </row>
    <row r="162" s="13" customFormat="1">
      <c r="A162" s="13"/>
      <c r="B162" s="243"/>
      <c r="C162" s="244"/>
      <c r="D162" s="234" t="s">
        <v>205</v>
      </c>
      <c r="E162" s="245" t="s">
        <v>1</v>
      </c>
      <c r="F162" s="246" t="s">
        <v>555</v>
      </c>
      <c r="G162" s="244"/>
      <c r="H162" s="247">
        <v>3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205</v>
      </c>
      <c r="AU162" s="253" t="s">
        <v>95</v>
      </c>
      <c r="AV162" s="13" t="s">
        <v>95</v>
      </c>
      <c r="AW162" s="13" t="s">
        <v>40</v>
      </c>
      <c r="AX162" s="13" t="s">
        <v>93</v>
      </c>
      <c r="AY162" s="253" t="s">
        <v>148</v>
      </c>
    </row>
    <row r="163" s="2" customFormat="1" ht="24.15" customHeight="1">
      <c r="A163" s="37"/>
      <c r="B163" s="38"/>
      <c r="C163" s="220" t="s">
        <v>264</v>
      </c>
      <c r="D163" s="220" t="s">
        <v>152</v>
      </c>
      <c r="E163" s="221" t="s">
        <v>566</v>
      </c>
      <c r="F163" s="222" t="s">
        <v>567</v>
      </c>
      <c r="G163" s="223" t="s">
        <v>230</v>
      </c>
      <c r="H163" s="224">
        <v>7</v>
      </c>
      <c r="I163" s="225"/>
      <c r="J163" s="226">
        <f>ROUND(I163*H163,2)</f>
        <v>0</v>
      </c>
      <c r="K163" s="227"/>
      <c r="L163" s="43"/>
      <c r="M163" s="228" t="s">
        <v>1</v>
      </c>
      <c r="N163" s="229" t="s">
        <v>50</v>
      </c>
      <c r="O163" s="90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2" t="s">
        <v>166</v>
      </c>
      <c r="AT163" s="232" t="s">
        <v>152</v>
      </c>
      <c r="AU163" s="232" t="s">
        <v>95</v>
      </c>
      <c r="AY163" s="15" t="s">
        <v>148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5" t="s">
        <v>93</v>
      </c>
      <c r="BK163" s="233">
        <f>ROUND(I163*H163,2)</f>
        <v>0</v>
      </c>
      <c r="BL163" s="15" t="s">
        <v>166</v>
      </c>
      <c r="BM163" s="232" t="s">
        <v>568</v>
      </c>
    </row>
    <row r="164" s="2" customFormat="1">
      <c r="A164" s="37"/>
      <c r="B164" s="38"/>
      <c r="C164" s="39"/>
      <c r="D164" s="234" t="s">
        <v>158</v>
      </c>
      <c r="E164" s="39"/>
      <c r="F164" s="235" t="s">
        <v>569</v>
      </c>
      <c r="G164" s="39"/>
      <c r="H164" s="39"/>
      <c r="I164" s="236"/>
      <c r="J164" s="39"/>
      <c r="K164" s="39"/>
      <c r="L164" s="43"/>
      <c r="M164" s="237"/>
      <c r="N164" s="238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5" t="s">
        <v>158</v>
      </c>
      <c r="AU164" s="15" t="s">
        <v>95</v>
      </c>
    </row>
    <row r="165" s="13" customFormat="1">
      <c r="A165" s="13"/>
      <c r="B165" s="243"/>
      <c r="C165" s="244"/>
      <c r="D165" s="234" t="s">
        <v>205</v>
      </c>
      <c r="E165" s="245" t="s">
        <v>1</v>
      </c>
      <c r="F165" s="246" t="s">
        <v>570</v>
      </c>
      <c r="G165" s="244"/>
      <c r="H165" s="247">
        <v>7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205</v>
      </c>
      <c r="AU165" s="253" t="s">
        <v>95</v>
      </c>
      <c r="AV165" s="13" t="s">
        <v>95</v>
      </c>
      <c r="AW165" s="13" t="s">
        <v>40</v>
      </c>
      <c r="AX165" s="13" t="s">
        <v>93</v>
      </c>
      <c r="AY165" s="253" t="s">
        <v>148</v>
      </c>
    </row>
    <row r="166" s="2" customFormat="1" ht="24.15" customHeight="1">
      <c r="A166" s="37"/>
      <c r="B166" s="38"/>
      <c r="C166" s="220" t="s">
        <v>270</v>
      </c>
      <c r="D166" s="220" t="s">
        <v>152</v>
      </c>
      <c r="E166" s="221" t="s">
        <v>265</v>
      </c>
      <c r="F166" s="222" t="s">
        <v>266</v>
      </c>
      <c r="G166" s="223" t="s">
        <v>230</v>
      </c>
      <c r="H166" s="224">
        <v>0.753</v>
      </c>
      <c r="I166" s="225"/>
      <c r="J166" s="226">
        <f>ROUND(I166*H166,2)</f>
        <v>0</v>
      </c>
      <c r="K166" s="227"/>
      <c r="L166" s="43"/>
      <c r="M166" s="228" t="s">
        <v>1</v>
      </c>
      <c r="N166" s="229" t="s">
        <v>50</v>
      </c>
      <c r="O166" s="90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2" t="s">
        <v>166</v>
      </c>
      <c r="AT166" s="232" t="s">
        <v>152</v>
      </c>
      <c r="AU166" s="232" t="s">
        <v>95</v>
      </c>
      <c r="AY166" s="15" t="s">
        <v>148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5" t="s">
        <v>93</v>
      </c>
      <c r="BK166" s="233">
        <f>ROUND(I166*H166,2)</f>
        <v>0</v>
      </c>
      <c r="BL166" s="15" t="s">
        <v>166</v>
      </c>
      <c r="BM166" s="232" t="s">
        <v>571</v>
      </c>
    </row>
    <row r="167" s="2" customFormat="1">
      <c r="A167" s="37"/>
      <c r="B167" s="38"/>
      <c r="C167" s="39"/>
      <c r="D167" s="234" t="s">
        <v>158</v>
      </c>
      <c r="E167" s="39"/>
      <c r="F167" s="235" t="s">
        <v>268</v>
      </c>
      <c r="G167" s="39"/>
      <c r="H167" s="39"/>
      <c r="I167" s="236"/>
      <c r="J167" s="39"/>
      <c r="K167" s="39"/>
      <c r="L167" s="43"/>
      <c r="M167" s="237"/>
      <c r="N167" s="238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5" t="s">
        <v>158</v>
      </c>
      <c r="AU167" s="15" t="s">
        <v>95</v>
      </c>
    </row>
    <row r="168" s="13" customFormat="1">
      <c r="A168" s="13"/>
      <c r="B168" s="243"/>
      <c r="C168" s="244"/>
      <c r="D168" s="234" t="s">
        <v>205</v>
      </c>
      <c r="E168" s="245" t="s">
        <v>1</v>
      </c>
      <c r="F168" s="246" t="s">
        <v>572</v>
      </c>
      <c r="G168" s="244"/>
      <c r="H168" s="247">
        <v>0.753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205</v>
      </c>
      <c r="AU168" s="253" t="s">
        <v>95</v>
      </c>
      <c r="AV168" s="13" t="s">
        <v>95</v>
      </c>
      <c r="AW168" s="13" t="s">
        <v>40</v>
      </c>
      <c r="AX168" s="13" t="s">
        <v>93</v>
      </c>
      <c r="AY168" s="253" t="s">
        <v>148</v>
      </c>
    </row>
    <row r="169" s="2" customFormat="1" ht="37.8" customHeight="1">
      <c r="A169" s="37"/>
      <c r="B169" s="38"/>
      <c r="C169" s="220" t="s">
        <v>8</v>
      </c>
      <c r="D169" s="220" t="s">
        <v>152</v>
      </c>
      <c r="E169" s="221" t="s">
        <v>271</v>
      </c>
      <c r="F169" s="222" t="s">
        <v>272</v>
      </c>
      <c r="G169" s="223" t="s">
        <v>230</v>
      </c>
      <c r="H169" s="224">
        <v>0.753</v>
      </c>
      <c r="I169" s="225"/>
      <c r="J169" s="226">
        <f>ROUND(I169*H169,2)</f>
        <v>0</v>
      </c>
      <c r="K169" s="227"/>
      <c r="L169" s="43"/>
      <c r="M169" s="228" t="s">
        <v>1</v>
      </c>
      <c r="N169" s="229" t="s">
        <v>50</v>
      </c>
      <c r="O169" s="90"/>
      <c r="P169" s="230">
        <f>O169*H169</f>
        <v>0</v>
      </c>
      <c r="Q169" s="230">
        <v>0</v>
      </c>
      <c r="R169" s="230">
        <f>Q169*H169</f>
        <v>0</v>
      </c>
      <c r="S169" s="230">
        <v>0</v>
      </c>
      <c r="T169" s="23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2" t="s">
        <v>166</v>
      </c>
      <c r="AT169" s="232" t="s">
        <v>152</v>
      </c>
      <c r="AU169" s="232" t="s">
        <v>95</v>
      </c>
      <c r="AY169" s="15" t="s">
        <v>148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5" t="s">
        <v>93</v>
      </c>
      <c r="BK169" s="233">
        <f>ROUND(I169*H169,2)</f>
        <v>0</v>
      </c>
      <c r="BL169" s="15" t="s">
        <v>166</v>
      </c>
      <c r="BM169" s="232" t="s">
        <v>573</v>
      </c>
    </row>
    <row r="170" s="2" customFormat="1">
      <c r="A170" s="37"/>
      <c r="B170" s="38"/>
      <c r="C170" s="39"/>
      <c r="D170" s="234" t="s">
        <v>158</v>
      </c>
      <c r="E170" s="39"/>
      <c r="F170" s="235" t="s">
        <v>274</v>
      </c>
      <c r="G170" s="39"/>
      <c r="H170" s="39"/>
      <c r="I170" s="236"/>
      <c r="J170" s="39"/>
      <c r="K170" s="39"/>
      <c r="L170" s="43"/>
      <c r="M170" s="237"/>
      <c r="N170" s="238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5" t="s">
        <v>158</v>
      </c>
      <c r="AU170" s="15" t="s">
        <v>95</v>
      </c>
    </row>
    <row r="171" s="13" customFormat="1">
      <c r="A171" s="13"/>
      <c r="B171" s="243"/>
      <c r="C171" s="244"/>
      <c r="D171" s="234" t="s">
        <v>205</v>
      </c>
      <c r="E171" s="245" t="s">
        <v>1</v>
      </c>
      <c r="F171" s="246" t="s">
        <v>572</v>
      </c>
      <c r="G171" s="244"/>
      <c r="H171" s="247">
        <v>0.753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3" t="s">
        <v>205</v>
      </c>
      <c r="AU171" s="253" t="s">
        <v>95</v>
      </c>
      <c r="AV171" s="13" t="s">
        <v>95</v>
      </c>
      <c r="AW171" s="13" t="s">
        <v>40</v>
      </c>
      <c r="AX171" s="13" t="s">
        <v>93</v>
      </c>
      <c r="AY171" s="253" t="s">
        <v>148</v>
      </c>
    </row>
    <row r="172" s="2" customFormat="1" ht="24.15" customHeight="1">
      <c r="A172" s="37"/>
      <c r="B172" s="38"/>
      <c r="C172" s="220" t="s">
        <v>280</v>
      </c>
      <c r="D172" s="220" t="s">
        <v>152</v>
      </c>
      <c r="E172" s="221" t="s">
        <v>275</v>
      </c>
      <c r="F172" s="222" t="s">
        <v>276</v>
      </c>
      <c r="G172" s="223" t="s">
        <v>230</v>
      </c>
      <c r="H172" s="224">
        <v>1.756</v>
      </c>
      <c r="I172" s="225"/>
      <c r="J172" s="226">
        <f>ROUND(I172*H172,2)</f>
        <v>0</v>
      </c>
      <c r="K172" s="227"/>
      <c r="L172" s="43"/>
      <c r="M172" s="228" t="s">
        <v>1</v>
      </c>
      <c r="N172" s="229" t="s">
        <v>50</v>
      </c>
      <c r="O172" s="90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2" t="s">
        <v>166</v>
      </c>
      <c r="AT172" s="232" t="s">
        <v>152</v>
      </c>
      <c r="AU172" s="232" t="s">
        <v>95</v>
      </c>
      <c r="AY172" s="15" t="s">
        <v>148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5" t="s">
        <v>93</v>
      </c>
      <c r="BK172" s="233">
        <f>ROUND(I172*H172,2)</f>
        <v>0</v>
      </c>
      <c r="BL172" s="15" t="s">
        <v>166</v>
      </c>
      <c r="BM172" s="232" t="s">
        <v>574</v>
      </c>
    </row>
    <row r="173" s="2" customFormat="1">
      <c r="A173" s="37"/>
      <c r="B173" s="38"/>
      <c r="C173" s="39"/>
      <c r="D173" s="234" t="s">
        <v>158</v>
      </c>
      <c r="E173" s="39"/>
      <c r="F173" s="235" t="s">
        <v>278</v>
      </c>
      <c r="G173" s="39"/>
      <c r="H173" s="39"/>
      <c r="I173" s="236"/>
      <c r="J173" s="39"/>
      <c r="K173" s="39"/>
      <c r="L173" s="43"/>
      <c r="M173" s="237"/>
      <c r="N173" s="238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5" t="s">
        <v>158</v>
      </c>
      <c r="AU173" s="15" t="s">
        <v>95</v>
      </c>
    </row>
    <row r="174" s="13" customFormat="1">
      <c r="A174" s="13"/>
      <c r="B174" s="243"/>
      <c r="C174" s="244"/>
      <c r="D174" s="234" t="s">
        <v>205</v>
      </c>
      <c r="E174" s="245" t="s">
        <v>1</v>
      </c>
      <c r="F174" s="246" t="s">
        <v>575</v>
      </c>
      <c r="G174" s="244"/>
      <c r="H174" s="247">
        <v>1.756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205</v>
      </c>
      <c r="AU174" s="253" t="s">
        <v>95</v>
      </c>
      <c r="AV174" s="13" t="s">
        <v>95</v>
      </c>
      <c r="AW174" s="13" t="s">
        <v>40</v>
      </c>
      <c r="AX174" s="13" t="s">
        <v>93</v>
      </c>
      <c r="AY174" s="253" t="s">
        <v>148</v>
      </c>
    </row>
    <row r="175" s="2" customFormat="1" ht="37.8" customHeight="1">
      <c r="A175" s="37"/>
      <c r="B175" s="38"/>
      <c r="C175" s="220" t="s">
        <v>285</v>
      </c>
      <c r="D175" s="220" t="s">
        <v>152</v>
      </c>
      <c r="E175" s="221" t="s">
        <v>281</v>
      </c>
      <c r="F175" s="222" t="s">
        <v>282</v>
      </c>
      <c r="G175" s="223" t="s">
        <v>230</v>
      </c>
      <c r="H175" s="224">
        <v>1.756</v>
      </c>
      <c r="I175" s="225"/>
      <c r="J175" s="226">
        <f>ROUND(I175*H175,2)</f>
        <v>0</v>
      </c>
      <c r="K175" s="227"/>
      <c r="L175" s="43"/>
      <c r="M175" s="228" t="s">
        <v>1</v>
      </c>
      <c r="N175" s="229" t="s">
        <v>50</v>
      </c>
      <c r="O175" s="90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2" t="s">
        <v>166</v>
      </c>
      <c r="AT175" s="232" t="s">
        <v>152</v>
      </c>
      <c r="AU175" s="232" t="s">
        <v>95</v>
      </c>
      <c r="AY175" s="15" t="s">
        <v>148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5" t="s">
        <v>93</v>
      </c>
      <c r="BK175" s="233">
        <f>ROUND(I175*H175,2)</f>
        <v>0</v>
      </c>
      <c r="BL175" s="15" t="s">
        <v>166</v>
      </c>
      <c r="BM175" s="232" t="s">
        <v>576</v>
      </c>
    </row>
    <row r="176" s="2" customFormat="1">
      <c r="A176" s="37"/>
      <c r="B176" s="38"/>
      <c r="C176" s="39"/>
      <c r="D176" s="234" t="s">
        <v>158</v>
      </c>
      <c r="E176" s="39"/>
      <c r="F176" s="235" t="s">
        <v>284</v>
      </c>
      <c r="G176" s="39"/>
      <c r="H176" s="39"/>
      <c r="I176" s="236"/>
      <c r="J176" s="39"/>
      <c r="K176" s="39"/>
      <c r="L176" s="43"/>
      <c r="M176" s="237"/>
      <c r="N176" s="238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5" t="s">
        <v>158</v>
      </c>
      <c r="AU176" s="15" t="s">
        <v>95</v>
      </c>
    </row>
    <row r="177" s="13" customFormat="1">
      <c r="A177" s="13"/>
      <c r="B177" s="243"/>
      <c r="C177" s="244"/>
      <c r="D177" s="234" t="s">
        <v>205</v>
      </c>
      <c r="E177" s="245" t="s">
        <v>1</v>
      </c>
      <c r="F177" s="246" t="s">
        <v>575</v>
      </c>
      <c r="G177" s="244"/>
      <c r="H177" s="247">
        <v>1.756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3" t="s">
        <v>205</v>
      </c>
      <c r="AU177" s="253" t="s">
        <v>95</v>
      </c>
      <c r="AV177" s="13" t="s">
        <v>95</v>
      </c>
      <c r="AW177" s="13" t="s">
        <v>40</v>
      </c>
      <c r="AX177" s="13" t="s">
        <v>93</v>
      </c>
      <c r="AY177" s="253" t="s">
        <v>148</v>
      </c>
    </row>
    <row r="178" s="2" customFormat="1" ht="14.4" customHeight="1">
      <c r="A178" s="37"/>
      <c r="B178" s="38"/>
      <c r="C178" s="254" t="s">
        <v>291</v>
      </c>
      <c r="D178" s="254" t="s">
        <v>321</v>
      </c>
      <c r="E178" s="255" t="s">
        <v>577</v>
      </c>
      <c r="F178" s="256" t="s">
        <v>578</v>
      </c>
      <c r="G178" s="257" t="s">
        <v>294</v>
      </c>
      <c r="H178" s="258">
        <v>1.25</v>
      </c>
      <c r="I178" s="259"/>
      <c r="J178" s="260">
        <f>ROUND(I178*H178,2)</f>
        <v>0</v>
      </c>
      <c r="K178" s="261"/>
      <c r="L178" s="262"/>
      <c r="M178" s="263" t="s">
        <v>1</v>
      </c>
      <c r="N178" s="264" t="s">
        <v>50</v>
      </c>
      <c r="O178" s="90"/>
      <c r="P178" s="230">
        <f>O178*H178</f>
        <v>0</v>
      </c>
      <c r="Q178" s="230">
        <v>1</v>
      </c>
      <c r="R178" s="230">
        <f>Q178*H178</f>
        <v>1.25</v>
      </c>
      <c r="S178" s="230">
        <v>0</v>
      </c>
      <c r="T178" s="23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2" t="s">
        <v>182</v>
      </c>
      <c r="AT178" s="232" t="s">
        <v>321</v>
      </c>
      <c r="AU178" s="232" t="s">
        <v>95</v>
      </c>
      <c r="AY178" s="15" t="s">
        <v>148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5" t="s">
        <v>93</v>
      </c>
      <c r="BK178" s="233">
        <f>ROUND(I178*H178,2)</f>
        <v>0</v>
      </c>
      <c r="BL178" s="15" t="s">
        <v>166</v>
      </c>
      <c r="BM178" s="232" t="s">
        <v>579</v>
      </c>
    </row>
    <row r="179" s="2" customFormat="1">
      <c r="A179" s="37"/>
      <c r="B179" s="38"/>
      <c r="C179" s="39"/>
      <c r="D179" s="234" t="s">
        <v>158</v>
      </c>
      <c r="E179" s="39"/>
      <c r="F179" s="235" t="s">
        <v>578</v>
      </c>
      <c r="G179" s="39"/>
      <c r="H179" s="39"/>
      <c r="I179" s="236"/>
      <c r="J179" s="39"/>
      <c r="K179" s="39"/>
      <c r="L179" s="43"/>
      <c r="M179" s="237"/>
      <c r="N179" s="238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5" t="s">
        <v>158</v>
      </c>
      <c r="AU179" s="15" t="s">
        <v>95</v>
      </c>
    </row>
    <row r="180" s="13" customFormat="1">
      <c r="A180" s="13"/>
      <c r="B180" s="243"/>
      <c r="C180" s="244"/>
      <c r="D180" s="234" t="s">
        <v>205</v>
      </c>
      <c r="E180" s="245" t="s">
        <v>1</v>
      </c>
      <c r="F180" s="246" t="s">
        <v>580</v>
      </c>
      <c r="G180" s="244"/>
      <c r="H180" s="247">
        <v>1.25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3" t="s">
        <v>205</v>
      </c>
      <c r="AU180" s="253" t="s">
        <v>95</v>
      </c>
      <c r="AV180" s="13" t="s">
        <v>95</v>
      </c>
      <c r="AW180" s="13" t="s">
        <v>40</v>
      </c>
      <c r="AX180" s="13" t="s">
        <v>93</v>
      </c>
      <c r="AY180" s="253" t="s">
        <v>148</v>
      </c>
    </row>
    <row r="181" s="2" customFormat="1" ht="14.4" customHeight="1">
      <c r="A181" s="37"/>
      <c r="B181" s="38"/>
      <c r="C181" s="220" t="s">
        <v>298</v>
      </c>
      <c r="D181" s="220" t="s">
        <v>152</v>
      </c>
      <c r="E181" s="221" t="s">
        <v>286</v>
      </c>
      <c r="F181" s="222" t="s">
        <v>287</v>
      </c>
      <c r="G181" s="223" t="s">
        <v>230</v>
      </c>
      <c r="H181" s="224">
        <v>2.5089999999999999</v>
      </c>
      <c r="I181" s="225"/>
      <c r="J181" s="226">
        <f>ROUND(I181*H181,2)</f>
        <v>0</v>
      </c>
      <c r="K181" s="227"/>
      <c r="L181" s="43"/>
      <c r="M181" s="228" t="s">
        <v>1</v>
      </c>
      <c r="N181" s="229" t="s">
        <v>50</v>
      </c>
      <c r="O181" s="90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2" t="s">
        <v>166</v>
      </c>
      <c r="AT181" s="232" t="s">
        <v>152</v>
      </c>
      <c r="AU181" s="232" t="s">
        <v>95</v>
      </c>
      <c r="AY181" s="15" t="s">
        <v>148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5" t="s">
        <v>93</v>
      </c>
      <c r="BK181" s="233">
        <f>ROUND(I181*H181,2)</f>
        <v>0</v>
      </c>
      <c r="BL181" s="15" t="s">
        <v>166</v>
      </c>
      <c r="BM181" s="232" t="s">
        <v>581</v>
      </c>
    </row>
    <row r="182" s="2" customFormat="1">
      <c r="A182" s="37"/>
      <c r="B182" s="38"/>
      <c r="C182" s="39"/>
      <c r="D182" s="234" t="s">
        <v>158</v>
      </c>
      <c r="E182" s="39"/>
      <c r="F182" s="235" t="s">
        <v>289</v>
      </c>
      <c r="G182" s="39"/>
      <c r="H182" s="39"/>
      <c r="I182" s="236"/>
      <c r="J182" s="39"/>
      <c r="K182" s="39"/>
      <c r="L182" s="43"/>
      <c r="M182" s="237"/>
      <c r="N182" s="238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5" t="s">
        <v>158</v>
      </c>
      <c r="AU182" s="15" t="s">
        <v>95</v>
      </c>
    </row>
    <row r="183" s="13" customFormat="1">
      <c r="A183" s="13"/>
      <c r="B183" s="243"/>
      <c r="C183" s="244"/>
      <c r="D183" s="234" t="s">
        <v>205</v>
      </c>
      <c r="E183" s="245" t="s">
        <v>1</v>
      </c>
      <c r="F183" s="246" t="s">
        <v>582</v>
      </c>
      <c r="G183" s="244"/>
      <c r="H183" s="247">
        <v>2.5089999999999999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3" t="s">
        <v>205</v>
      </c>
      <c r="AU183" s="253" t="s">
        <v>95</v>
      </c>
      <c r="AV183" s="13" t="s">
        <v>95</v>
      </c>
      <c r="AW183" s="13" t="s">
        <v>40</v>
      </c>
      <c r="AX183" s="13" t="s">
        <v>93</v>
      </c>
      <c r="AY183" s="253" t="s">
        <v>148</v>
      </c>
    </row>
    <row r="184" s="2" customFormat="1" ht="24.15" customHeight="1">
      <c r="A184" s="37"/>
      <c r="B184" s="38"/>
      <c r="C184" s="220" t="s">
        <v>304</v>
      </c>
      <c r="D184" s="220" t="s">
        <v>152</v>
      </c>
      <c r="E184" s="221" t="s">
        <v>583</v>
      </c>
      <c r="F184" s="222" t="s">
        <v>584</v>
      </c>
      <c r="G184" s="223" t="s">
        <v>294</v>
      </c>
      <c r="H184" s="224">
        <v>5.0179999999999998</v>
      </c>
      <c r="I184" s="225"/>
      <c r="J184" s="226">
        <f>ROUND(I184*H184,2)</f>
        <v>0</v>
      </c>
      <c r="K184" s="227"/>
      <c r="L184" s="43"/>
      <c r="M184" s="228" t="s">
        <v>1</v>
      </c>
      <c r="N184" s="229" t="s">
        <v>50</v>
      </c>
      <c r="O184" s="90"/>
      <c r="P184" s="230">
        <f>O184*H184</f>
        <v>0</v>
      </c>
      <c r="Q184" s="230">
        <v>0</v>
      </c>
      <c r="R184" s="230">
        <f>Q184*H184</f>
        <v>0</v>
      </c>
      <c r="S184" s="230">
        <v>0</v>
      </c>
      <c r="T184" s="23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2" t="s">
        <v>166</v>
      </c>
      <c r="AT184" s="232" t="s">
        <v>152</v>
      </c>
      <c r="AU184" s="232" t="s">
        <v>95</v>
      </c>
      <c r="AY184" s="15" t="s">
        <v>148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5" t="s">
        <v>93</v>
      </c>
      <c r="BK184" s="233">
        <f>ROUND(I184*H184,2)</f>
        <v>0</v>
      </c>
      <c r="BL184" s="15" t="s">
        <v>166</v>
      </c>
      <c r="BM184" s="232" t="s">
        <v>585</v>
      </c>
    </row>
    <row r="185" s="2" customFormat="1">
      <c r="A185" s="37"/>
      <c r="B185" s="38"/>
      <c r="C185" s="39"/>
      <c r="D185" s="234" t="s">
        <v>158</v>
      </c>
      <c r="E185" s="39"/>
      <c r="F185" s="235" t="s">
        <v>586</v>
      </c>
      <c r="G185" s="39"/>
      <c r="H185" s="39"/>
      <c r="I185" s="236"/>
      <c r="J185" s="39"/>
      <c r="K185" s="39"/>
      <c r="L185" s="43"/>
      <c r="M185" s="237"/>
      <c r="N185" s="238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5" t="s">
        <v>158</v>
      </c>
      <c r="AU185" s="15" t="s">
        <v>95</v>
      </c>
    </row>
    <row r="186" s="13" customFormat="1">
      <c r="A186" s="13"/>
      <c r="B186" s="243"/>
      <c r="C186" s="244"/>
      <c r="D186" s="234" t="s">
        <v>205</v>
      </c>
      <c r="E186" s="245" t="s">
        <v>1</v>
      </c>
      <c r="F186" s="246" t="s">
        <v>587</v>
      </c>
      <c r="G186" s="244"/>
      <c r="H186" s="247">
        <v>5.0179999999999998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205</v>
      </c>
      <c r="AU186" s="253" t="s">
        <v>95</v>
      </c>
      <c r="AV186" s="13" t="s">
        <v>95</v>
      </c>
      <c r="AW186" s="13" t="s">
        <v>40</v>
      </c>
      <c r="AX186" s="13" t="s">
        <v>93</v>
      </c>
      <c r="AY186" s="253" t="s">
        <v>148</v>
      </c>
    </row>
    <row r="187" s="2" customFormat="1" ht="14.4" customHeight="1">
      <c r="A187" s="37"/>
      <c r="B187" s="38"/>
      <c r="C187" s="220" t="s">
        <v>7</v>
      </c>
      <c r="D187" s="220" t="s">
        <v>152</v>
      </c>
      <c r="E187" s="221" t="s">
        <v>299</v>
      </c>
      <c r="F187" s="222" t="s">
        <v>300</v>
      </c>
      <c r="G187" s="223" t="s">
        <v>230</v>
      </c>
      <c r="H187" s="224">
        <v>3.746</v>
      </c>
      <c r="I187" s="225"/>
      <c r="J187" s="226">
        <f>ROUND(I187*H187,2)</f>
        <v>0</v>
      </c>
      <c r="K187" s="227"/>
      <c r="L187" s="43"/>
      <c r="M187" s="228" t="s">
        <v>1</v>
      </c>
      <c r="N187" s="229" t="s">
        <v>50</v>
      </c>
      <c r="O187" s="90"/>
      <c r="P187" s="230">
        <f>O187*H187</f>
        <v>0</v>
      </c>
      <c r="Q187" s="230">
        <v>0</v>
      </c>
      <c r="R187" s="230">
        <f>Q187*H187</f>
        <v>0</v>
      </c>
      <c r="S187" s="230">
        <v>0</v>
      </c>
      <c r="T187" s="23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2" t="s">
        <v>166</v>
      </c>
      <c r="AT187" s="232" t="s">
        <v>152</v>
      </c>
      <c r="AU187" s="232" t="s">
        <v>95</v>
      </c>
      <c r="AY187" s="15" t="s">
        <v>148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5" t="s">
        <v>93</v>
      </c>
      <c r="BK187" s="233">
        <f>ROUND(I187*H187,2)</f>
        <v>0</v>
      </c>
      <c r="BL187" s="15" t="s">
        <v>166</v>
      </c>
      <c r="BM187" s="232" t="s">
        <v>588</v>
      </c>
    </row>
    <row r="188" s="2" customFormat="1">
      <c r="A188" s="37"/>
      <c r="B188" s="38"/>
      <c r="C188" s="39"/>
      <c r="D188" s="234" t="s">
        <v>158</v>
      </c>
      <c r="E188" s="39"/>
      <c r="F188" s="235" t="s">
        <v>300</v>
      </c>
      <c r="G188" s="39"/>
      <c r="H188" s="39"/>
      <c r="I188" s="236"/>
      <c r="J188" s="39"/>
      <c r="K188" s="39"/>
      <c r="L188" s="43"/>
      <c r="M188" s="237"/>
      <c r="N188" s="238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5" t="s">
        <v>158</v>
      </c>
      <c r="AU188" s="15" t="s">
        <v>95</v>
      </c>
    </row>
    <row r="189" s="13" customFormat="1">
      <c r="A189" s="13"/>
      <c r="B189" s="243"/>
      <c r="C189" s="244"/>
      <c r="D189" s="234" t="s">
        <v>205</v>
      </c>
      <c r="E189" s="245" t="s">
        <v>1</v>
      </c>
      <c r="F189" s="246" t="s">
        <v>589</v>
      </c>
      <c r="G189" s="244"/>
      <c r="H189" s="247">
        <v>3.746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205</v>
      </c>
      <c r="AU189" s="253" t="s">
        <v>95</v>
      </c>
      <c r="AV189" s="13" t="s">
        <v>95</v>
      </c>
      <c r="AW189" s="13" t="s">
        <v>40</v>
      </c>
      <c r="AX189" s="13" t="s">
        <v>93</v>
      </c>
      <c r="AY189" s="253" t="s">
        <v>148</v>
      </c>
    </row>
    <row r="190" s="2" customFormat="1" ht="24.15" customHeight="1">
      <c r="A190" s="37"/>
      <c r="B190" s="38"/>
      <c r="C190" s="220" t="s">
        <v>314</v>
      </c>
      <c r="D190" s="220" t="s">
        <v>152</v>
      </c>
      <c r="E190" s="221" t="s">
        <v>305</v>
      </c>
      <c r="F190" s="222" t="s">
        <v>306</v>
      </c>
      <c r="G190" s="223" t="s">
        <v>230</v>
      </c>
      <c r="H190" s="224">
        <v>3.746</v>
      </c>
      <c r="I190" s="225"/>
      <c r="J190" s="226">
        <f>ROUND(I190*H190,2)</f>
        <v>0</v>
      </c>
      <c r="K190" s="227"/>
      <c r="L190" s="43"/>
      <c r="M190" s="228" t="s">
        <v>1</v>
      </c>
      <c r="N190" s="229" t="s">
        <v>50</v>
      </c>
      <c r="O190" s="90"/>
      <c r="P190" s="230">
        <f>O190*H190</f>
        <v>0</v>
      </c>
      <c r="Q190" s="230">
        <v>0</v>
      </c>
      <c r="R190" s="230">
        <f>Q190*H190</f>
        <v>0</v>
      </c>
      <c r="S190" s="230">
        <v>0</v>
      </c>
      <c r="T190" s="23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2" t="s">
        <v>166</v>
      </c>
      <c r="AT190" s="232" t="s">
        <v>152</v>
      </c>
      <c r="AU190" s="232" t="s">
        <v>95</v>
      </c>
      <c r="AY190" s="15" t="s">
        <v>148</v>
      </c>
      <c r="BE190" s="233">
        <f>IF(N190="základní",J190,0)</f>
        <v>0</v>
      </c>
      <c r="BF190" s="233">
        <f>IF(N190="snížená",J190,0)</f>
        <v>0</v>
      </c>
      <c r="BG190" s="233">
        <f>IF(N190="zákl. přenesená",J190,0)</f>
        <v>0</v>
      </c>
      <c r="BH190" s="233">
        <f>IF(N190="sníž. přenesená",J190,0)</f>
        <v>0</v>
      </c>
      <c r="BI190" s="233">
        <f>IF(N190="nulová",J190,0)</f>
        <v>0</v>
      </c>
      <c r="BJ190" s="15" t="s">
        <v>93</v>
      </c>
      <c r="BK190" s="233">
        <f>ROUND(I190*H190,2)</f>
        <v>0</v>
      </c>
      <c r="BL190" s="15" t="s">
        <v>166</v>
      </c>
      <c r="BM190" s="232" t="s">
        <v>590</v>
      </c>
    </row>
    <row r="191" s="2" customFormat="1">
      <c r="A191" s="37"/>
      <c r="B191" s="38"/>
      <c r="C191" s="39"/>
      <c r="D191" s="234" t="s">
        <v>158</v>
      </c>
      <c r="E191" s="39"/>
      <c r="F191" s="235" t="s">
        <v>308</v>
      </c>
      <c r="G191" s="39"/>
      <c r="H191" s="39"/>
      <c r="I191" s="236"/>
      <c r="J191" s="39"/>
      <c r="K191" s="39"/>
      <c r="L191" s="43"/>
      <c r="M191" s="237"/>
      <c r="N191" s="238"/>
      <c r="O191" s="90"/>
      <c r="P191" s="90"/>
      <c r="Q191" s="90"/>
      <c r="R191" s="90"/>
      <c r="S191" s="90"/>
      <c r="T191" s="91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T191" s="15" t="s">
        <v>158</v>
      </c>
      <c r="AU191" s="15" t="s">
        <v>95</v>
      </c>
    </row>
    <row r="192" s="13" customFormat="1">
      <c r="A192" s="13"/>
      <c r="B192" s="243"/>
      <c r="C192" s="244"/>
      <c r="D192" s="234" t="s">
        <v>205</v>
      </c>
      <c r="E192" s="245" t="s">
        <v>1</v>
      </c>
      <c r="F192" s="246" t="s">
        <v>589</v>
      </c>
      <c r="G192" s="244"/>
      <c r="H192" s="247">
        <v>3.746</v>
      </c>
      <c r="I192" s="248"/>
      <c r="J192" s="244"/>
      <c r="K192" s="244"/>
      <c r="L192" s="249"/>
      <c r="M192" s="250"/>
      <c r="N192" s="251"/>
      <c r="O192" s="251"/>
      <c r="P192" s="251"/>
      <c r="Q192" s="251"/>
      <c r="R192" s="251"/>
      <c r="S192" s="251"/>
      <c r="T192" s="25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53" t="s">
        <v>205</v>
      </c>
      <c r="AU192" s="253" t="s">
        <v>95</v>
      </c>
      <c r="AV192" s="13" t="s">
        <v>95</v>
      </c>
      <c r="AW192" s="13" t="s">
        <v>40</v>
      </c>
      <c r="AX192" s="13" t="s">
        <v>93</v>
      </c>
      <c r="AY192" s="253" t="s">
        <v>148</v>
      </c>
    </row>
    <row r="193" s="2" customFormat="1" ht="24.15" customHeight="1">
      <c r="A193" s="37"/>
      <c r="B193" s="38"/>
      <c r="C193" s="220" t="s">
        <v>320</v>
      </c>
      <c r="D193" s="220" t="s">
        <v>152</v>
      </c>
      <c r="E193" s="221" t="s">
        <v>591</v>
      </c>
      <c r="F193" s="222" t="s">
        <v>592</v>
      </c>
      <c r="G193" s="223" t="s">
        <v>224</v>
      </c>
      <c r="H193" s="224">
        <v>12.25</v>
      </c>
      <c r="I193" s="225"/>
      <c r="J193" s="226">
        <f>ROUND(I193*H193,2)</f>
        <v>0</v>
      </c>
      <c r="K193" s="227"/>
      <c r="L193" s="43"/>
      <c r="M193" s="228" t="s">
        <v>1</v>
      </c>
      <c r="N193" s="229" t="s">
        <v>50</v>
      </c>
      <c r="O193" s="90"/>
      <c r="P193" s="230">
        <f>O193*H193</f>
        <v>0</v>
      </c>
      <c r="Q193" s="230">
        <v>0</v>
      </c>
      <c r="R193" s="230">
        <f>Q193*H193</f>
        <v>0</v>
      </c>
      <c r="S193" s="230">
        <v>0</v>
      </c>
      <c r="T193" s="231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2" t="s">
        <v>166</v>
      </c>
      <c r="AT193" s="232" t="s">
        <v>152</v>
      </c>
      <c r="AU193" s="232" t="s">
        <v>95</v>
      </c>
      <c r="AY193" s="15" t="s">
        <v>148</v>
      </c>
      <c r="BE193" s="233">
        <f>IF(N193="základní",J193,0)</f>
        <v>0</v>
      </c>
      <c r="BF193" s="233">
        <f>IF(N193="snížená",J193,0)</f>
        <v>0</v>
      </c>
      <c r="BG193" s="233">
        <f>IF(N193="zákl. přenesená",J193,0)</f>
        <v>0</v>
      </c>
      <c r="BH193" s="233">
        <f>IF(N193="sníž. přenesená",J193,0)</f>
        <v>0</v>
      </c>
      <c r="BI193" s="233">
        <f>IF(N193="nulová",J193,0)</f>
        <v>0</v>
      </c>
      <c r="BJ193" s="15" t="s">
        <v>93</v>
      </c>
      <c r="BK193" s="233">
        <f>ROUND(I193*H193,2)</f>
        <v>0</v>
      </c>
      <c r="BL193" s="15" t="s">
        <v>166</v>
      </c>
      <c r="BM193" s="232" t="s">
        <v>593</v>
      </c>
    </row>
    <row r="194" s="2" customFormat="1">
      <c r="A194" s="37"/>
      <c r="B194" s="38"/>
      <c r="C194" s="39"/>
      <c r="D194" s="234" t="s">
        <v>158</v>
      </c>
      <c r="E194" s="39"/>
      <c r="F194" s="235" t="s">
        <v>594</v>
      </c>
      <c r="G194" s="39"/>
      <c r="H194" s="39"/>
      <c r="I194" s="236"/>
      <c r="J194" s="39"/>
      <c r="K194" s="39"/>
      <c r="L194" s="43"/>
      <c r="M194" s="237"/>
      <c r="N194" s="238"/>
      <c r="O194" s="90"/>
      <c r="P194" s="90"/>
      <c r="Q194" s="90"/>
      <c r="R194" s="90"/>
      <c r="S194" s="90"/>
      <c r="T194" s="91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T194" s="15" t="s">
        <v>158</v>
      </c>
      <c r="AU194" s="15" t="s">
        <v>95</v>
      </c>
    </row>
    <row r="195" s="13" customFormat="1">
      <c r="A195" s="13"/>
      <c r="B195" s="243"/>
      <c r="C195" s="244"/>
      <c r="D195" s="234" t="s">
        <v>205</v>
      </c>
      <c r="E195" s="245" t="s">
        <v>1</v>
      </c>
      <c r="F195" s="246" t="s">
        <v>227</v>
      </c>
      <c r="G195" s="244"/>
      <c r="H195" s="247">
        <v>12.25</v>
      </c>
      <c r="I195" s="248"/>
      <c r="J195" s="244"/>
      <c r="K195" s="244"/>
      <c r="L195" s="249"/>
      <c r="M195" s="250"/>
      <c r="N195" s="251"/>
      <c r="O195" s="251"/>
      <c r="P195" s="251"/>
      <c r="Q195" s="251"/>
      <c r="R195" s="251"/>
      <c r="S195" s="251"/>
      <c r="T195" s="252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3" t="s">
        <v>205</v>
      </c>
      <c r="AU195" s="253" t="s">
        <v>95</v>
      </c>
      <c r="AV195" s="13" t="s">
        <v>95</v>
      </c>
      <c r="AW195" s="13" t="s">
        <v>40</v>
      </c>
      <c r="AX195" s="13" t="s">
        <v>93</v>
      </c>
      <c r="AY195" s="253" t="s">
        <v>148</v>
      </c>
    </row>
    <row r="196" s="2" customFormat="1" ht="14.4" customHeight="1">
      <c r="A196" s="37"/>
      <c r="B196" s="38"/>
      <c r="C196" s="220" t="s">
        <v>327</v>
      </c>
      <c r="D196" s="220" t="s">
        <v>152</v>
      </c>
      <c r="E196" s="221" t="s">
        <v>315</v>
      </c>
      <c r="F196" s="222" t="s">
        <v>316</v>
      </c>
      <c r="G196" s="223" t="s">
        <v>224</v>
      </c>
      <c r="H196" s="224">
        <v>6.125</v>
      </c>
      <c r="I196" s="225"/>
      <c r="J196" s="226">
        <f>ROUND(I196*H196,2)</f>
        <v>0</v>
      </c>
      <c r="K196" s="227"/>
      <c r="L196" s="43"/>
      <c r="M196" s="228" t="s">
        <v>1</v>
      </c>
      <c r="N196" s="229" t="s">
        <v>50</v>
      </c>
      <c r="O196" s="90"/>
      <c r="P196" s="230">
        <f>O196*H196</f>
        <v>0</v>
      </c>
      <c r="Q196" s="230">
        <v>0.0012700000000000001</v>
      </c>
      <c r="R196" s="230">
        <f>Q196*H196</f>
        <v>0.0077787500000000001</v>
      </c>
      <c r="S196" s="230">
        <v>0</v>
      </c>
      <c r="T196" s="231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2" t="s">
        <v>166</v>
      </c>
      <c r="AT196" s="232" t="s">
        <v>152</v>
      </c>
      <c r="AU196" s="232" t="s">
        <v>95</v>
      </c>
      <c r="AY196" s="15" t="s">
        <v>148</v>
      </c>
      <c r="BE196" s="233">
        <f>IF(N196="základní",J196,0)</f>
        <v>0</v>
      </c>
      <c r="BF196" s="233">
        <f>IF(N196="snížená",J196,0)</f>
        <v>0</v>
      </c>
      <c r="BG196" s="233">
        <f>IF(N196="zákl. přenesená",J196,0)</f>
        <v>0</v>
      </c>
      <c r="BH196" s="233">
        <f>IF(N196="sníž. přenesená",J196,0)</f>
        <v>0</v>
      </c>
      <c r="BI196" s="233">
        <f>IF(N196="nulová",J196,0)</f>
        <v>0</v>
      </c>
      <c r="BJ196" s="15" t="s">
        <v>93</v>
      </c>
      <c r="BK196" s="233">
        <f>ROUND(I196*H196,2)</f>
        <v>0</v>
      </c>
      <c r="BL196" s="15" t="s">
        <v>166</v>
      </c>
      <c r="BM196" s="232" t="s">
        <v>595</v>
      </c>
    </row>
    <row r="197" s="2" customFormat="1">
      <c r="A197" s="37"/>
      <c r="B197" s="38"/>
      <c r="C197" s="39"/>
      <c r="D197" s="234" t="s">
        <v>158</v>
      </c>
      <c r="E197" s="39"/>
      <c r="F197" s="235" t="s">
        <v>318</v>
      </c>
      <c r="G197" s="39"/>
      <c r="H197" s="39"/>
      <c r="I197" s="236"/>
      <c r="J197" s="39"/>
      <c r="K197" s="39"/>
      <c r="L197" s="43"/>
      <c r="M197" s="237"/>
      <c r="N197" s="238"/>
      <c r="O197" s="90"/>
      <c r="P197" s="90"/>
      <c r="Q197" s="90"/>
      <c r="R197" s="90"/>
      <c r="S197" s="90"/>
      <c r="T197" s="91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T197" s="15" t="s">
        <v>158</v>
      </c>
      <c r="AU197" s="15" t="s">
        <v>95</v>
      </c>
    </row>
    <row r="198" s="13" customFormat="1">
      <c r="A198" s="13"/>
      <c r="B198" s="243"/>
      <c r="C198" s="244"/>
      <c r="D198" s="234" t="s">
        <v>205</v>
      </c>
      <c r="E198" s="245" t="s">
        <v>1</v>
      </c>
      <c r="F198" s="246" t="s">
        <v>596</v>
      </c>
      <c r="G198" s="244"/>
      <c r="H198" s="247">
        <v>6.125</v>
      </c>
      <c r="I198" s="248"/>
      <c r="J198" s="244"/>
      <c r="K198" s="244"/>
      <c r="L198" s="249"/>
      <c r="M198" s="250"/>
      <c r="N198" s="251"/>
      <c r="O198" s="251"/>
      <c r="P198" s="251"/>
      <c r="Q198" s="251"/>
      <c r="R198" s="251"/>
      <c r="S198" s="251"/>
      <c r="T198" s="252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53" t="s">
        <v>205</v>
      </c>
      <c r="AU198" s="253" t="s">
        <v>95</v>
      </c>
      <c r="AV198" s="13" t="s">
        <v>95</v>
      </c>
      <c r="AW198" s="13" t="s">
        <v>40</v>
      </c>
      <c r="AX198" s="13" t="s">
        <v>93</v>
      </c>
      <c r="AY198" s="253" t="s">
        <v>148</v>
      </c>
    </row>
    <row r="199" s="2" customFormat="1" ht="14.4" customHeight="1">
      <c r="A199" s="37"/>
      <c r="B199" s="38"/>
      <c r="C199" s="254" t="s">
        <v>332</v>
      </c>
      <c r="D199" s="254" t="s">
        <v>321</v>
      </c>
      <c r="E199" s="255" t="s">
        <v>322</v>
      </c>
      <c r="F199" s="256" t="s">
        <v>323</v>
      </c>
      <c r="G199" s="257" t="s">
        <v>324</v>
      </c>
      <c r="H199" s="258">
        <v>6.125</v>
      </c>
      <c r="I199" s="259"/>
      <c r="J199" s="260">
        <f>ROUND(I199*H199,2)</f>
        <v>0</v>
      </c>
      <c r="K199" s="261"/>
      <c r="L199" s="262"/>
      <c r="M199" s="263" t="s">
        <v>1</v>
      </c>
      <c r="N199" s="264" t="s">
        <v>50</v>
      </c>
      <c r="O199" s="90"/>
      <c r="P199" s="230">
        <f>O199*H199</f>
        <v>0</v>
      </c>
      <c r="Q199" s="230">
        <v>0.001</v>
      </c>
      <c r="R199" s="230">
        <f>Q199*H199</f>
        <v>0.0061250000000000002</v>
      </c>
      <c r="S199" s="230">
        <v>0</v>
      </c>
      <c r="T199" s="23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2" t="s">
        <v>182</v>
      </c>
      <c r="AT199" s="232" t="s">
        <v>321</v>
      </c>
      <c r="AU199" s="232" t="s">
        <v>95</v>
      </c>
      <c r="AY199" s="15" t="s">
        <v>148</v>
      </c>
      <c r="BE199" s="233">
        <f>IF(N199="základní",J199,0)</f>
        <v>0</v>
      </c>
      <c r="BF199" s="233">
        <f>IF(N199="snížená",J199,0)</f>
        <v>0</v>
      </c>
      <c r="BG199" s="233">
        <f>IF(N199="zákl. přenesená",J199,0)</f>
        <v>0</v>
      </c>
      <c r="BH199" s="233">
        <f>IF(N199="sníž. přenesená",J199,0)</f>
        <v>0</v>
      </c>
      <c r="BI199" s="233">
        <f>IF(N199="nulová",J199,0)</f>
        <v>0</v>
      </c>
      <c r="BJ199" s="15" t="s">
        <v>93</v>
      </c>
      <c r="BK199" s="233">
        <f>ROUND(I199*H199,2)</f>
        <v>0</v>
      </c>
      <c r="BL199" s="15" t="s">
        <v>166</v>
      </c>
      <c r="BM199" s="232" t="s">
        <v>597</v>
      </c>
    </row>
    <row r="200" s="2" customFormat="1">
      <c r="A200" s="37"/>
      <c r="B200" s="38"/>
      <c r="C200" s="39"/>
      <c r="D200" s="234" t="s">
        <v>158</v>
      </c>
      <c r="E200" s="39"/>
      <c r="F200" s="235" t="s">
        <v>323</v>
      </c>
      <c r="G200" s="39"/>
      <c r="H200" s="39"/>
      <c r="I200" s="236"/>
      <c r="J200" s="39"/>
      <c r="K200" s="39"/>
      <c r="L200" s="43"/>
      <c r="M200" s="237"/>
      <c r="N200" s="238"/>
      <c r="O200" s="90"/>
      <c r="P200" s="90"/>
      <c r="Q200" s="90"/>
      <c r="R200" s="90"/>
      <c r="S200" s="90"/>
      <c r="T200" s="91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15" t="s">
        <v>158</v>
      </c>
      <c r="AU200" s="15" t="s">
        <v>95</v>
      </c>
    </row>
    <row r="201" s="12" customFormat="1" ht="22.8" customHeight="1">
      <c r="A201" s="12"/>
      <c r="B201" s="204"/>
      <c r="C201" s="205"/>
      <c r="D201" s="206" t="s">
        <v>84</v>
      </c>
      <c r="E201" s="218" t="s">
        <v>182</v>
      </c>
      <c r="F201" s="218" t="s">
        <v>379</v>
      </c>
      <c r="G201" s="205"/>
      <c r="H201" s="205"/>
      <c r="I201" s="208"/>
      <c r="J201" s="219">
        <f>BK201</f>
        <v>0</v>
      </c>
      <c r="K201" s="205"/>
      <c r="L201" s="210"/>
      <c r="M201" s="211"/>
      <c r="N201" s="212"/>
      <c r="O201" s="212"/>
      <c r="P201" s="213">
        <f>SUM(P202:P207)</f>
        <v>0</v>
      </c>
      <c r="Q201" s="212"/>
      <c r="R201" s="213">
        <f>SUM(R202:R207)</f>
        <v>5.07885834</v>
      </c>
      <c r="S201" s="212"/>
      <c r="T201" s="214">
        <f>SUM(T202:T207)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15" t="s">
        <v>93</v>
      </c>
      <c r="AT201" s="216" t="s">
        <v>84</v>
      </c>
      <c r="AU201" s="216" t="s">
        <v>93</v>
      </c>
      <c r="AY201" s="215" t="s">
        <v>148</v>
      </c>
      <c r="BK201" s="217">
        <f>SUM(BK202:BK207)</f>
        <v>0</v>
      </c>
    </row>
    <row r="202" s="2" customFormat="1" ht="37.8" customHeight="1">
      <c r="A202" s="37"/>
      <c r="B202" s="38"/>
      <c r="C202" s="254" t="s">
        <v>338</v>
      </c>
      <c r="D202" s="254" t="s">
        <v>321</v>
      </c>
      <c r="E202" s="255" t="s">
        <v>598</v>
      </c>
      <c r="F202" s="256" t="s">
        <v>599</v>
      </c>
      <c r="G202" s="257" t="s">
        <v>330</v>
      </c>
      <c r="H202" s="258">
        <v>1</v>
      </c>
      <c r="I202" s="259"/>
      <c r="J202" s="260">
        <f>ROUND(I202*H202,2)</f>
        <v>0</v>
      </c>
      <c r="K202" s="261"/>
      <c r="L202" s="262"/>
      <c r="M202" s="263" t="s">
        <v>1</v>
      </c>
      <c r="N202" s="264" t="s">
        <v>50</v>
      </c>
      <c r="O202" s="90"/>
      <c r="P202" s="230">
        <f>O202*H202</f>
        <v>0</v>
      </c>
      <c r="Q202" s="230">
        <v>2.1000000000000001</v>
      </c>
      <c r="R202" s="230">
        <f>Q202*H202</f>
        <v>2.1000000000000001</v>
      </c>
      <c r="S202" s="230">
        <v>0</v>
      </c>
      <c r="T202" s="23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2" t="s">
        <v>182</v>
      </c>
      <c r="AT202" s="232" t="s">
        <v>321</v>
      </c>
      <c r="AU202" s="232" t="s">
        <v>95</v>
      </c>
      <c r="AY202" s="15" t="s">
        <v>148</v>
      </c>
      <c r="BE202" s="233">
        <f>IF(N202="základní",J202,0)</f>
        <v>0</v>
      </c>
      <c r="BF202" s="233">
        <f>IF(N202="snížená",J202,0)</f>
        <v>0</v>
      </c>
      <c r="BG202" s="233">
        <f>IF(N202="zákl. přenesená",J202,0)</f>
        <v>0</v>
      </c>
      <c r="BH202" s="233">
        <f>IF(N202="sníž. přenesená",J202,0)</f>
        <v>0</v>
      </c>
      <c r="BI202" s="233">
        <f>IF(N202="nulová",J202,0)</f>
        <v>0</v>
      </c>
      <c r="BJ202" s="15" t="s">
        <v>93</v>
      </c>
      <c r="BK202" s="233">
        <f>ROUND(I202*H202,2)</f>
        <v>0</v>
      </c>
      <c r="BL202" s="15" t="s">
        <v>166</v>
      </c>
      <c r="BM202" s="232" t="s">
        <v>600</v>
      </c>
    </row>
    <row r="203" s="2" customFormat="1">
      <c r="A203" s="37"/>
      <c r="B203" s="38"/>
      <c r="C203" s="39"/>
      <c r="D203" s="234" t="s">
        <v>158</v>
      </c>
      <c r="E203" s="39"/>
      <c r="F203" s="235" t="s">
        <v>601</v>
      </c>
      <c r="G203" s="39"/>
      <c r="H203" s="39"/>
      <c r="I203" s="236"/>
      <c r="J203" s="39"/>
      <c r="K203" s="39"/>
      <c r="L203" s="43"/>
      <c r="M203" s="237"/>
      <c r="N203" s="238"/>
      <c r="O203" s="90"/>
      <c r="P203" s="90"/>
      <c r="Q203" s="90"/>
      <c r="R203" s="90"/>
      <c r="S203" s="90"/>
      <c r="T203" s="91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15" t="s">
        <v>158</v>
      </c>
      <c r="AU203" s="15" t="s">
        <v>95</v>
      </c>
    </row>
    <row r="204" s="13" customFormat="1">
      <c r="A204" s="13"/>
      <c r="B204" s="243"/>
      <c r="C204" s="244"/>
      <c r="D204" s="234" t="s">
        <v>205</v>
      </c>
      <c r="E204" s="245" t="s">
        <v>1</v>
      </c>
      <c r="F204" s="246" t="s">
        <v>93</v>
      </c>
      <c r="G204" s="244"/>
      <c r="H204" s="247">
        <v>1</v>
      </c>
      <c r="I204" s="248"/>
      <c r="J204" s="244"/>
      <c r="K204" s="244"/>
      <c r="L204" s="249"/>
      <c r="M204" s="250"/>
      <c r="N204" s="251"/>
      <c r="O204" s="251"/>
      <c r="P204" s="251"/>
      <c r="Q204" s="251"/>
      <c r="R204" s="251"/>
      <c r="S204" s="251"/>
      <c r="T204" s="25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3" t="s">
        <v>205</v>
      </c>
      <c r="AU204" s="253" t="s">
        <v>95</v>
      </c>
      <c r="AV204" s="13" t="s">
        <v>95</v>
      </c>
      <c r="AW204" s="13" t="s">
        <v>40</v>
      </c>
      <c r="AX204" s="13" t="s">
        <v>93</v>
      </c>
      <c r="AY204" s="253" t="s">
        <v>148</v>
      </c>
    </row>
    <row r="205" s="2" customFormat="1" ht="24.15" customHeight="1">
      <c r="A205" s="37"/>
      <c r="B205" s="38"/>
      <c r="C205" s="220" t="s">
        <v>344</v>
      </c>
      <c r="D205" s="220" t="s">
        <v>152</v>
      </c>
      <c r="E205" s="221" t="s">
        <v>602</v>
      </c>
      <c r="F205" s="222" t="s">
        <v>603</v>
      </c>
      <c r="G205" s="223" t="s">
        <v>230</v>
      </c>
      <c r="H205" s="224">
        <v>2.8260000000000001</v>
      </c>
      <c r="I205" s="225"/>
      <c r="J205" s="226">
        <f>ROUND(I205*H205,2)</f>
        <v>0</v>
      </c>
      <c r="K205" s="227"/>
      <c r="L205" s="43"/>
      <c r="M205" s="228" t="s">
        <v>1</v>
      </c>
      <c r="N205" s="229" t="s">
        <v>50</v>
      </c>
      <c r="O205" s="90"/>
      <c r="P205" s="230">
        <f>O205*H205</f>
        <v>0</v>
      </c>
      <c r="Q205" s="230">
        <v>1.05409</v>
      </c>
      <c r="R205" s="230">
        <f>Q205*H205</f>
        <v>2.9788583399999999</v>
      </c>
      <c r="S205" s="230">
        <v>0</v>
      </c>
      <c r="T205" s="23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2" t="s">
        <v>166</v>
      </c>
      <c r="AT205" s="232" t="s">
        <v>152</v>
      </c>
      <c r="AU205" s="232" t="s">
        <v>95</v>
      </c>
      <c r="AY205" s="15" t="s">
        <v>148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5" t="s">
        <v>93</v>
      </c>
      <c r="BK205" s="233">
        <f>ROUND(I205*H205,2)</f>
        <v>0</v>
      </c>
      <c r="BL205" s="15" t="s">
        <v>166</v>
      </c>
      <c r="BM205" s="232" t="s">
        <v>604</v>
      </c>
    </row>
    <row r="206" s="2" customFormat="1">
      <c r="A206" s="37"/>
      <c r="B206" s="38"/>
      <c r="C206" s="39"/>
      <c r="D206" s="234" t="s">
        <v>158</v>
      </c>
      <c r="E206" s="39"/>
      <c r="F206" s="235" t="s">
        <v>605</v>
      </c>
      <c r="G206" s="39"/>
      <c r="H206" s="39"/>
      <c r="I206" s="236"/>
      <c r="J206" s="39"/>
      <c r="K206" s="39"/>
      <c r="L206" s="43"/>
      <c r="M206" s="237"/>
      <c r="N206" s="238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5" t="s">
        <v>158</v>
      </c>
      <c r="AU206" s="15" t="s">
        <v>95</v>
      </c>
    </row>
    <row r="207" s="13" customFormat="1">
      <c r="A207" s="13"/>
      <c r="B207" s="243"/>
      <c r="C207" s="244"/>
      <c r="D207" s="234" t="s">
        <v>205</v>
      </c>
      <c r="E207" s="245" t="s">
        <v>1</v>
      </c>
      <c r="F207" s="246" t="s">
        <v>606</v>
      </c>
      <c r="G207" s="244"/>
      <c r="H207" s="247">
        <v>2.8260000000000001</v>
      </c>
      <c r="I207" s="248"/>
      <c r="J207" s="244"/>
      <c r="K207" s="244"/>
      <c r="L207" s="249"/>
      <c r="M207" s="250"/>
      <c r="N207" s="251"/>
      <c r="O207" s="251"/>
      <c r="P207" s="251"/>
      <c r="Q207" s="251"/>
      <c r="R207" s="251"/>
      <c r="S207" s="251"/>
      <c r="T207" s="252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3" t="s">
        <v>205</v>
      </c>
      <c r="AU207" s="253" t="s">
        <v>95</v>
      </c>
      <c r="AV207" s="13" t="s">
        <v>95</v>
      </c>
      <c r="AW207" s="13" t="s">
        <v>40</v>
      </c>
      <c r="AX207" s="13" t="s">
        <v>93</v>
      </c>
      <c r="AY207" s="253" t="s">
        <v>148</v>
      </c>
    </row>
    <row r="208" s="12" customFormat="1" ht="22.8" customHeight="1">
      <c r="A208" s="12"/>
      <c r="B208" s="204"/>
      <c r="C208" s="205"/>
      <c r="D208" s="206" t="s">
        <v>84</v>
      </c>
      <c r="E208" s="218" t="s">
        <v>243</v>
      </c>
      <c r="F208" s="218" t="s">
        <v>384</v>
      </c>
      <c r="G208" s="205"/>
      <c r="H208" s="205"/>
      <c r="I208" s="208"/>
      <c r="J208" s="219">
        <f>BK208</f>
        <v>0</v>
      </c>
      <c r="K208" s="205"/>
      <c r="L208" s="210"/>
      <c r="M208" s="211"/>
      <c r="N208" s="212"/>
      <c r="O208" s="212"/>
      <c r="P208" s="213">
        <f>P209</f>
        <v>0</v>
      </c>
      <c r="Q208" s="212"/>
      <c r="R208" s="213">
        <f>R209</f>
        <v>0</v>
      </c>
      <c r="S208" s="212"/>
      <c r="T208" s="214">
        <f>T209</f>
        <v>0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15" t="s">
        <v>93</v>
      </c>
      <c r="AT208" s="216" t="s">
        <v>84</v>
      </c>
      <c r="AU208" s="216" t="s">
        <v>93</v>
      </c>
      <c r="AY208" s="215" t="s">
        <v>148</v>
      </c>
      <c r="BK208" s="217">
        <f>BK209</f>
        <v>0</v>
      </c>
    </row>
    <row r="209" s="12" customFormat="1" ht="20.88" customHeight="1">
      <c r="A209" s="12"/>
      <c r="B209" s="204"/>
      <c r="C209" s="205"/>
      <c r="D209" s="206" t="s">
        <v>84</v>
      </c>
      <c r="E209" s="218" t="s">
        <v>385</v>
      </c>
      <c r="F209" s="218" t="s">
        <v>386</v>
      </c>
      <c r="G209" s="205"/>
      <c r="H209" s="205"/>
      <c r="I209" s="208"/>
      <c r="J209" s="219">
        <f>BK209</f>
        <v>0</v>
      </c>
      <c r="K209" s="205"/>
      <c r="L209" s="210"/>
      <c r="M209" s="211"/>
      <c r="N209" s="212"/>
      <c r="O209" s="212"/>
      <c r="P209" s="213">
        <f>SUM(P210:P212)</f>
        <v>0</v>
      </c>
      <c r="Q209" s="212"/>
      <c r="R209" s="213">
        <f>SUM(R210:R212)</f>
        <v>0</v>
      </c>
      <c r="S209" s="212"/>
      <c r="T209" s="214">
        <f>SUM(T210:T212)</f>
        <v>0</v>
      </c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R209" s="215" t="s">
        <v>93</v>
      </c>
      <c r="AT209" s="216" t="s">
        <v>84</v>
      </c>
      <c r="AU209" s="216" t="s">
        <v>95</v>
      </c>
      <c r="AY209" s="215" t="s">
        <v>148</v>
      </c>
      <c r="BK209" s="217">
        <f>SUM(BK210:BK212)</f>
        <v>0</v>
      </c>
    </row>
    <row r="210" s="2" customFormat="1" ht="24.15" customHeight="1">
      <c r="A210" s="37"/>
      <c r="B210" s="38"/>
      <c r="C210" s="220" t="s">
        <v>349</v>
      </c>
      <c r="D210" s="220" t="s">
        <v>152</v>
      </c>
      <c r="E210" s="221" t="s">
        <v>388</v>
      </c>
      <c r="F210" s="222" t="s">
        <v>389</v>
      </c>
      <c r="G210" s="223" t="s">
        <v>294</v>
      </c>
      <c r="H210" s="224">
        <v>3</v>
      </c>
      <c r="I210" s="225"/>
      <c r="J210" s="226">
        <f>ROUND(I210*H210,2)</f>
        <v>0</v>
      </c>
      <c r="K210" s="227"/>
      <c r="L210" s="43"/>
      <c r="M210" s="228" t="s">
        <v>1</v>
      </c>
      <c r="N210" s="229" t="s">
        <v>50</v>
      </c>
      <c r="O210" s="90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2" t="s">
        <v>166</v>
      </c>
      <c r="AT210" s="232" t="s">
        <v>152</v>
      </c>
      <c r="AU210" s="232" t="s">
        <v>162</v>
      </c>
      <c r="AY210" s="15" t="s">
        <v>148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5" t="s">
        <v>93</v>
      </c>
      <c r="BK210" s="233">
        <f>ROUND(I210*H210,2)</f>
        <v>0</v>
      </c>
      <c r="BL210" s="15" t="s">
        <v>166</v>
      </c>
      <c r="BM210" s="232" t="s">
        <v>607</v>
      </c>
    </row>
    <row r="211" s="2" customFormat="1">
      <c r="A211" s="37"/>
      <c r="B211" s="38"/>
      <c r="C211" s="39"/>
      <c r="D211" s="234" t="s">
        <v>158</v>
      </c>
      <c r="E211" s="39"/>
      <c r="F211" s="235" t="s">
        <v>391</v>
      </c>
      <c r="G211" s="39"/>
      <c r="H211" s="39"/>
      <c r="I211" s="236"/>
      <c r="J211" s="39"/>
      <c r="K211" s="39"/>
      <c r="L211" s="43"/>
      <c r="M211" s="237"/>
      <c r="N211" s="238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5" t="s">
        <v>158</v>
      </c>
      <c r="AU211" s="15" t="s">
        <v>162</v>
      </c>
    </row>
    <row r="212" s="13" customFormat="1">
      <c r="A212" s="13"/>
      <c r="B212" s="243"/>
      <c r="C212" s="244"/>
      <c r="D212" s="234" t="s">
        <v>205</v>
      </c>
      <c r="E212" s="245" t="s">
        <v>1</v>
      </c>
      <c r="F212" s="246" t="s">
        <v>162</v>
      </c>
      <c r="G212" s="244"/>
      <c r="H212" s="247">
        <v>3</v>
      </c>
      <c r="I212" s="248"/>
      <c r="J212" s="244"/>
      <c r="K212" s="244"/>
      <c r="L212" s="249"/>
      <c r="M212" s="250"/>
      <c r="N212" s="251"/>
      <c r="O212" s="251"/>
      <c r="P212" s="251"/>
      <c r="Q212" s="251"/>
      <c r="R212" s="251"/>
      <c r="S212" s="251"/>
      <c r="T212" s="252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53" t="s">
        <v>205</v>
      </c>
      <c r="AU212" s="253" t="s">
        <v>162</v>
      </c>
      <c r="AV212" s="13" t="s">
        <v>95</v>
      </c>
      <c r="AW212" s="13" t="s">
        <v>40</v>
      </c>
      <c r="AX212" s="13" t="s">
        <v>93</v>
      </c>
      <c r="AY212" s="253" t="s">
        <v>148</v>
      </c>
    </row>
    <row r="213" s="12" customFormat="1" ht="25.92" customHeight="1">
      <c r="A213" s="12"/>
      <c r="B213" s="204"/>
      <c r="C213" s="205"/>
      <c r="D213" s="206" t="s">
        <v>84</v>
      </c>
      <c r="E213" s="207" t="s">
        <v>392</v>
      </c>
      <c r="F213" s="207" t="s">
        <v>393</v>
      </c>
      <c r="G213" s="205"/>
      <c r="H213" s="205"/>
      <c r="I213" s="208"/>
      <c r="J213" s="209">
        <f>BK213</f>
        <v>0</v>
      </c>
      <c r="K213" s="205"/>
      <c r="L213" s="210"/>
      <c r="M213" s="211"/>
      <c r="N213" s="212"/>
      <c r="O213" s="212"/>
      <c r="P213" s="213">
        <f>P214</f>
        <v>0</v>
      </c>
      <c r="Q213" s="212"/>
      <c r="R213" s="213">
        <f>R214</f>
        <v>0.01515</v>
      </c>
      <c r="S213" s="212"/>
      <c r="T213" s="214">
        <f>T214</f>
        <v>0</v>
      </c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R213" s="215" t="s">
        <v>95</v>
      </c>
      <c r="AT213" s="216" t="s">
        <v>84</v>
      </c>
      <c r="AU213" s="216" t="s">
        <v>85</v>
      </c>
      <c r="AY213" s="215" t="s">
        <v>148</v>
      </c>
      <c r="BK213" s="217">
        <f>BK214</f>
        <v>0</v>
      </c>
    </row>
    <row r="214" s="12" customFormat="1" ht="22.8" customHeight="1">
      <c r="A214" s="12"/>
      <c r="B214" s="204"/>
      <c r="C214" s="205"/>
      <c r="D214" s="206" t="s">
        <v>84</v>
      </c>
      <c r="E214" s="218" t="s">
        <v>608</v>
      </c>
      <c r="F214" s="218" t="s">
        <v>609</v>
      </c>
      <c r="G214" s="205"/>
      <c r="H214" s="205"/>
      <c r="I214" s="208"/>
      <c r="J214" s="219">
        <f>BK214</f>
        <v>0</v>
      </c>
      <c r="K214" s="205"/>
      <c r="L214" s="210"/>
      <c r="M214" s="211"/>
      <c r="N214" s="212"/>
      <c r="O214" s="212"/>
      <c r="P214" s="213">
        <f>SUM(P215:P224)</f>
        <v>0</v>
      </c>
      <c r="Q214" s="212"/>
      <c r="R214" s="213">
        <f>SUM(R215:R224)</f>
        <v>0.01515</v>
      </c>
      <c r="S214" s="212"/>
      <c r="T214" s="214">
        <f>SUM(T215:T224)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15" t="s">
        <v>95</v>
      </c>
      <c r="AT214" s="216" t="s">
        <v>84</v>
      </c>
      <c r="AU214" s="216" t="s">
        <v>93</v>
      </c>
      <c r="AY214" s="215" t="s">
        <v>148</v>
      </c>
      <c r="BK214" s="217">
        <f>SUM(BK215:BK224)</f>
        <v>0</v>
      </c>
    </row>
    <row r="215" s="2" customFormat="1" ht="24.15" customHeight="1">
      <c r="A215" s="37"/>
      <c r="B215" s="38"/>
      <c r="C215" s="220" t="s">
        <v>356</v>
      </c>
      <c r="D215" s="220" t="s">
        <v>152</v>
      </c>
      <c r="E215" s="221" t="s">
        <v>610</v>
      </c>
      <c r="F215" s="222" t="s">
        <v>611</v>
      </c>
      <c r="G215" s="223" t="s">
        <v>224</v>
      </c>
      <c r="H215" s="224">
        <v>2</v>
      </c>
      <c r="I215" s="225"/>
      <c r="J215" s="226">
        <f>ROUND(I215*H215,2)</f>
        <v>0</v>
      </c>
      <c r="K215" s="227"/>
      <c r="L215" s="43"/>
      <c r="M215" s="228" t="s">
        <v>1</v>
      </c>
      <c r="N215" s="229" t="s">
        <v>50</v>
      </c>
      <c r="O215" s="90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2" t="s">
        <v>280</v>
      </c>
      <c r="AT215" s="232" t="s">
        <v>152</v>
      </c>
      <c r="AU215" s="232" t="s">
        <v>95</v>
      </c>
      <c r="AY215" s="15" t="s">
        <v>148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5" t="s">
        <v>93</v>
      </c>
      <c r="BK215" s="233">
        <f>ROUND(I215*H215,2)</f>
        <v>0</v>
      </c>
      <c r="BL215" s="15" t="s">
        <v>280</v>
      </c>
      <c r="BM215" s="232" t="s">
        <v>612</v>
      </c>
    </row>
    <row r="216" s="2" customFormat="1">
      <c r="A216" s="37"/>
      <c r="B216" s="38"/>
      <c r="C216" s="39"/>
      <c r="D216" s="234" t="s">
        <v>158</v>
      </c>
      <c r="E216" s="39"/>
      <c r="F216" s="235" t="s">
        <v>613</v>
      </c>
      <c r="G216" s="39"/>
      <c r="H216" s="39"/>
      <c r="I216" s="236"/>
      <c r="J216" s="39"/>
      <c r="K216" s="39"/>
      <c r="L216" s="43"/>
      <c r="M216" s="237"/>
      <c r="N216" s="238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5" t="s">
        <v>158</v>
      </c>
      <c r="AU216" s="15" t="s">
        <v>95</v>
      </c>
    </row>
    <row r="217" s="13" customFormat="1">
      <c r="A217" s="13"/>
      <c r="B217" s="243"/>
      <c r="C217" s="244"/>
      <c r="D217" s="234" t="s">
        <v>205</v>
      </c>
      <c r="E217" s="245" t="s">
        <v>1</v>
      </c>
      <c r="F217" s="246" t="s">
        <v>95</v>
      </c>
      <c r="G217" s="244"/>
      <c r="H217" s="247">
        <v>2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3" t="s">
        <v>205</v>
      </c>
      <c r="AU217" s="253" t="s">
        <v>95</v>
      </c>
      <c r="AV217" s="13" t="s">
        <v>95</v>
      </c>
      <c r="AW217" s="13" t="s">
        <v>40</v>
      </c>
      <c r="AX217" s="13" t="s">
        <v>93</v>
      </c>
      <c r="AY217" s="253" t="s">
        <v>148</v>
      </c>
    </row>
    <row r="218" s="2" customFormat="1" ht="24.15" customHeight="1">
      <c r="A218" s="37"/>
      <c r="B218" s="38"/>
      <c r="C218" s="254" t="s">
        <v>362</v>
      </c>
      <c r="D218" s="254" t="s">
        <v>321</v>
      </c>
      <c r="E218" s="255" t="s">
        <v>614</v>
      </c>
      <c r="F218" s="256" t="s">
        <v>615</v>
      </c>
      <c r="G218" s="257" t="s">
        <v>324</v>
      </c>
      <c r="H218" s="258">
        <v>15</v>
      </c>
      <c r="I218" s="259"/>
      <c r="J218" s="260">
        <f>ROUND(I218*H218,2)</f>
        <v>0</v>
      </c>
      <c r="K218" s="261"/>
      <c r="L218" s="262"/>
      <c r="M218" s="263" t="s">
        <v>1</v>
      </c>
      <c r="N218" s="264" t="s">
        <v>50</v>
      </c>
      <c r="O218" s="90"/>
      <c r="P218" s="230">
        <f>O218*H218</f>
        <v>0</v>
      </c>
      <c r="Q218" s="230">
        <v>0.0010100000000000001</v>
      </c>
      <c r="R218" s="230">
        <f>Q218*H218</f>
        <v>0.01515</v>
      </c>
      <c r="S218" s="230">
        <v>0</v>
      </c>
      <c r="T218" s="23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2" t="s">
        <v>375</v>
      </c>
      <c r="AT218" s="232" t="s">
        <v>321</v>
      </c>
      <c r="AU218" s="232" t="s">
        <v>95</v>
      </c>
      <c r="AY218" s="15" t="s">
        <v>148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5" t="s">
        <v>93</v>
      </c>
      <c r="BK218" s="233">
        <f>ROUND(I218*H218,2)</f>
        <v>0</v>
      </c>
      <c r="BL218" s="15" t="s">
        <v>280</v>
      </c>
      <c r="BM218" s="232" t="s">
        <v>616</v>
      </c>
    </row>
    <row r="219" s="2" customFormat="1">
      <c r="A219" s="37"/>
      <c r="B219" s="38"/>
      <c r="C219" s="39"/>
      <c r="D219" s="234" t="s">
        <v>158</v>
      </c>
      <c r="E219" s="39"/>
      <c r="F219" s="235" t="s">
        <v>615</v>
      </c>
      <c r="G219" s="39"/>
      <c r="H219" s="39"/>
      <c r="I219" s="236"/>
      <c r="J219" s="39"/>
      <c r="K219" s="39"/>
      <c r="L219" s="43"/>
      <c r="M219" s="237"/>
      <c r="N219" s="238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5" t="s">
        <v>158</v>
      </c>
      <c r="AU219" s="15" t="s">
        <v>95</v>
      </c>
    </row>
    <row r="220" s="13" customFormat="1">
      <c r="A220" s="13"/>
      <c r="B220" s="243"/>
      <c r="C220" s="244"/>
      <c r="D220" s="234" t="s">
        <v>205</v>
      </c>
      <c r="E220" s="245" t="s">
        <v>1</v>
      </c>
      <c r="F220" s="246" t="s">
        <v>248</v>
      </c>
      <c r="G220" s="244"/>
      <c r="H220" s="247">
        <v>10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3" t="s">
        <v>205</v>
      </c>
      <c r="AU220" s="253" t="s">
        <v>95</v>
      </c>
      <c r="AV220" s="13" t="s">
        <v>95</v>
      </c>
      <c r="AW220" s="13" t="s">
        <v>40</v>
      </c>
      <c r="AX220" s="13" t="s">
        <v>93</v>
      </c>
      <c r="AY220" s="253" t="s">
        <v>148</v>
      </c>
    </row>
    <row r="221" s="13" customFormat="1">
      <c r="A221" s="13"/>
      <c r="B221" s="243"/>
      <c r="C221" s="244"/>
      <c r="D221" s="234" t="s">
        <v>205</v>
      </c>
      <c r="E221" s="244"/>
      <c r="F221" s="246" t="s">
        <v>617</v>
      </c>
      <c r="G221" s="244"/>
      <c r="H221" s="247">
        <v>15</v>
      </c>
      <c r="I221" s="248"/>
      <c r="J221" s="244"/>
      <c r="K221" s="244"/>
      <c r="L221" s="249"/>
      <c r="M221" s="250"/>
      <c r="N221" s="251"/>
      <c r="O221" s="251"/>
      <c r="P221" s="251"/>
      <c r="Q221" s="251"/>
      <c r="R221" s="251"/>
      <c r="S221" s="251"/>
      <c r="T221" s="252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3" t="s">
        <v>205</v>
      </c>
      <c r="AU221" s="253" t="s">
        <v>95</v>
      </c>
      <c r="AV221" s="13" t="s">
        <v>95</v>
      </c>
      <c r="AW221" s="13" t="s">
        <v>4</v>
      </c>
      <c r="AX221" s="13" t="s">
        <v>93</v>
      </c>
      <c r="AY221" s="253" t="s">
        <v>148</v>
      </c>
    </row>
    <row r="222" s="2" customFormat="1" ht="24.15" customHeight="1">
      <c r="A222" s="37"/>
      <c r="B222" s="38"/>
      <c r="C222" s="220" t="s">
        <v>369</v>
      </c>
      <c r="D222" s="220" t="s">
        <v>152</v>
      </c>
      <c r="E222" s="221" t="s">
        <v>618</v>
      </c>
      <c r="F222" s="222" t="s">
        <v>619</v>
      </c>
      <c r="G222" s="223" t="s">
        <v>224</v>
      </c>
      <c r="H222" s="224">
        <v>8</v>
      </c>
      <c r="I222" s="225"/>
      <c r="J222" s="226">
        <f>ROUND(I222*H222,2)</f>
        <v>0</v>
      </c>
      <c r="K222" s="227"/>
      <c r="L222" s="43"/>
      <c r="M222" s="228" t="s">
        <v>1</v>
      </c>
      <c r="N222" s="229" t="s">
        <v>50</v>
      </c>
      <c r="O222" s="90"/>
      <c r="P222" s="230">
        <f>O222*H222</f>
        <v>0</v>
      </c>
      <c r="Q222" s="230">
        <v>0</v>
      </c>
      <c r="R222" s="230">
        <f>Q222*H222</f>
        <v>0</v>
      </c>
      <c r="S222" s="230">
        <v>0</v>
      </c>
      <c r="T222" s="23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2" t="s">
        <v>280</v>
      </c>
      <c r="AT222" s="232" t="s">
        <v>152</v>
      </c>
      <c r="AU222" s="232" t="s">
        <v>95</v>
      </c>
      <c r="AY222" s="15" t="s">
        <v>148</v>
      </c>
      <c r="BE222" s="233">
        <f>IF(N222="základní",J222,0)</f>
        <v>0</v>
      </c>
      <c r="BF222" s="233">
        <f>IF(N222="snížená",J222,0)</f>
        <v>0</v>
      </c>
      <c r="BG222" s="233">
        <f>IF(N222="zákl. přenesená",J222,0)</f>
        <v>0</v>
      </c>
      <c r="BH222" s="233">
        <f>IF(N222="sníž. přenesená",J222,0)</f>
        <v>0</v>
      </c>
      <c r="BI222" s="233">
        <f>IF(N222="nulová",J222,0)</f>
        <v>0</v>
      </c>
      <c r="BJ222" s="15" t="s">
        <v>93</v>
      </c>
      <c r="BK222" s="233">
        <f>ROUND(I222*H222,2)</f>
        <v>0</v>
      </c>
      <c r="BL222" s="15" t="s">
        <v>280</v>
      </c>
      <c r="BM222" s="232" t="s">
        <v>620</v>
      </c>
    </row>
    <row r="223" s="2" customFormat="1">
      <c r="A223" s="37"/>
      <c r="B223" s="38"/>
      <c r="C223" s="39"/>
      <c r="D223" s="234" t="s">
        <v>158</v>
      </c>
      <c r="E223" s="39"/>
      <c r="F223" s="235" t="s">
        <v>621</v>
      </c>
      <c r="G223" s="39"/>
      <c r="H223" s="39"/>
      <c r="I223" s="236"/>
      <c r="J223" s="39"/>
      <c r="K223" s="39"/>
      <c r="L223" s="43"/>
      <c r="M223" s="237"/>
      <c r="N223" s="238"/>
      <c r="O223" s="90"/>
      <c r="P223" s="90"/>
      <c r="Q223" s="90"/>
      <c r="R223" s="90"/>
      <c r="S223" s="90"/>
      <c r="T223" s="91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T223" s="15" t="s">
        <v>158</v>
      </c>
      <c r="AU223" s="15" t="s">
        <v>95</v>
      </c>
    </row>
    <row r="224" s="13" customFormat="1">
      <c r="A224" s="13"/>
      <c r="B224" s="243"/>
      <c r="C224" s="244"/>
      <c r="D224" s="234" t="s">
        <v>205</v>
      </c>
      <c r="E224" s="245" t="s">
        <v>1</v>
      </c>
      <c r="F224" s="246" t="s">
        <v>182</v>
      </c>
      <c r="G224" s="244"/>
      <c r="H224" s="247">
        <v>8</v>
      </c>
      <c r="I224" s="248"/>
      <c r="J224" s="244"/>
      <c r="K224" s="244"/>
      <c r="L224" s="249"/>
      <c r="M224" s="250"/>
      <c r="N224" s="251"/>
      <c r="O224" s="251"/>
      <c r="P224" s="251"/>
      <c r="Q224" s="251"/>
      <c r="R224" s="251"/>
      <c r="S224" s="251"/>
      <c r="T224" s="252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3" t="s">
        <v>205</v>
      </c>
      <c r="AU224" s="253" t="s">
        <v>95</v>
      </c>
      <c r="AV224" s="13" t="s">
        <v>95</v>
      </c>
      <c r="AW224" s="13" t="s">
        <v>40</v>
      </c>
      <c r="AX224" s="13" t="s">
        <v>93</v>
      </c>
      <c r="AY224" s="253" t="s">
        <v>148</v>
      </c>
    </row>
    <row r="225" s="12" customFormat="1" ht="25.92" customHeight="1">
      <c r="A225" s="12"/>
      <c r="B225" s="204"/>
      <c r="C225" s="205"/>
      <c r="D225" s="206" t="s">
        <v>84</v>
      </c>
      <c r="E225" s="207" t="s">
        <v>321</v>
      </c>
      <c r="F225" s="207" t="s">
        <v>413</v>
      </c>
      <c r="G225" s="205"/>
      <c r="H225" s="205"/>
      <c r="I225" s="208"/>
      <c r="J225" s="209">
        <f>BK225</f>
        <v>0</v>
      </c>
      <c r="K225" s="205"/>
      <c r="L225" s="210"/>
      <c r="M225" s="211"/>
      <c r="N225" s="212"/>
      <c r="O225" s="212"/>
      <c r="P225" s="213">
        <f>P226</f>
        <v>0</v>
      </c>
      <c r="Q225" s="212"/>
      <c r="R225" s="213">
        <f>R226</f>
        <v>0</v>
      </c>
      <c r="S225" s="212"/>
      <c r="T225" s="214">
        <f>T226</f>
        <v>0</v>
      </c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R225" s="215" t="s">
        <v>162</v>
      </c>
      <c r="AT225" s="216" t="s">
        <v>84</v>
      </c>
      <c r="AU225" s="216" t="s">
        <v>85</v>
      </c>
      <c r="AY225" s="215" t="s">
        <v>148</v>
      </c>
      <c r="BK225" s="217">
        <f>BK226</f>
        <v>0</v>
      </c>
    </row>
    <row r="226" s="12" customFormat="1" ht="22.8" customHeight="1">
      <c r="A226" s="12"/>
      <c r="B226" s="204"/>
      <c r="C226" s="205"/>
      <c r="D226" s="206" t="s">
        <v>84</v>
      </c>
      <c r="E226" s="218" t="s">
        <v>414</v>
      </c>
      <c r="F226" s="218" t="s">
        <v>415</v>
      </c>
      <c r="G226" s="205"/>
      <c r="H226" s="205"/>
      <c r="I226" s="208"/>
      <c r="J226" s="219">
        <f>BK226</f>
        <v>0</v>
      </c>
      <c r="K226" s="205"/>
      <c r="L226" s="210"/>
      <c r="M226" s="211"/>
      <c r="N226" s="212"/>
      <c r="O226" s="212"/>
      <c r="P226" s="213">
        <f>SUM(P227:P232)</f>
        <v>0</v>
      </c>
      <c r="Q226" s="212"/>
      <c r="R226" s="213">
        <f>SUM(R227:R232)</f>
        <v>0</v>
      </c>
      <c r="S226" s="212"/>
      <c r="T226" s="214">
        <f>SUM(T227:T232)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162</v>
      </c>
      <c r="AT226" s="216" t="s">
        <v>84</v>
      </c>
      <c r="AU226" s="216" t="s">
        <v>93</v>
      </c>
      <c r="AY226" s="215" t="s">
        <v>148</v>
      </c>
      <c r="BK226" s="217">
        <f>SUM(BK227:BK232)</f>
        <v>0</v>
      </c>
    </row>
    <row r="227" s="2" customFormat="1" ht="14.4" customHeight="1">
      <c r="A227" s="37"/>
      <c r="B227" s="38"/>
      <c r="C227" s="220" t="s">
        <v>375</v>
      </c>
      <c r="D227" s="220" t="s">
        <v>152</v>
      </c>
      <c r="E227" s="221" t="s">
        <v>417</v>
      </c>
      <c r="F227" s="222" t="s">
        <v>418</v>
      </c>
      <c r="G227" s="223" t="s">
        <v>230</v>
      </c>
      <c r="H227" s="224">
        <v>7</v>
      </c>
      <c r="I227" s="225"/>
      <c r="J227" s="226">
        <f>ROUND(I227*H227,2)</f>
        <v>0</v>
      </c>
      <c r="K227" s="227"/>
      <c r="L227" s="43"/>
      <c r="M227" s="228" t="s">
        <v>1</v>
      </c>
      <c r="N227" s="229" t="s">
        <v>50</v>
      </c>
      <c r="O227" s="90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2" t="s">
        <v>419</v>
      </c>
      <c r="AT227" s="232" t="s">
        <v>152</v>
      </c>
      <c r="AU227" s="232" t="s">
        <v>95</v>
      </c>
      <c r="AY227" s="15" t="s">
        <v>148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5" t="s">
        <v>93</v>
      </c>
      <c r="BK227" s="233">
        <f>ROUND(I227*H227,2)</f>
        <v>0</v>
      </c>
      <c r="BL227" s="15" t="s">
        <v>419</v>
      </c>
      <c r="BM227" s="232" t="s">
        <v>622</v>
      </c>
    </row>
    <row r="228" s="2" customFormat="1">
      <c r="A228" s="37"/>
      <c r="B228" s="38"/>
      <c r="C228" s="39"/>
      <c r="D228" s="234" t="s">
        <v>158</v>
      </c>
      <c r="E228" s="39"/>
      <c r="F228" s="235" t="s">
        <v>421</v>
      </c>
      <c r="G228" s="39"/>
      <c r="H228" s="39"/>
      <c r="I228" s="236"/>
      <c r="J228" s="39"/>
      <c r="K228" s="39"/>
      <c r="L228" s="43"/>
      <c r="M228" s="237"/>
      <c r="N228" s="238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5" t="s">
        <v>158</v>
      </c>
      <c r="AU228" s="15" t="s">
        <v>95</v>
      </c>
    </row>
    <row r="229" s="13" customFormat="1">
      <c r="A229" s="13"/>
      <c r="B229" s="243"/>
      <c r="C229" s="244"/>
      <c r="D229" s="234" t="s">
        <v>205</v>
      </c>
      <c r="E229" s="245" t="s">
        <v>1</v>
      </c>
      <c r="F229" s="246" t="s">
        <v>570</v>
      </c>
      <c r="G229" s="244"/>
      <c r="H229" s="247">
        <v>7</v>
      </c>
      <c r="I229" s="248"/>
      <c r="J229" s="244"/>
      <c r="K229" s="244"/>
      <c r="L229" s="249"/>
      <c r="M229" s="250"/>
      <c r="N229" s="251"/>
      <c r="O229" s="251"/>
      <c r="P229" s="251"/>
      <c r="Q229" s="251"/>
      <c r="R229" s="251"/>
      <c r="S229" s="251"/>
      <c r="T229" s="25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3" t="s">
        <v>205</v>
      </c>
      <c r="AU229" s="253" t="s">
        <v>95</v>
      </c>
      <c r="AV229" s="13" t="s">
        <v>95</v>
      </c>
      <c r="AW229" s="13" t="s">
        <v>40</v>
      </c>
      <c r="AX229" s="13" t="s">
        <v>93</v>
      </c>
      <c r="AY229" s="253" t="s">
        <v>148</v>
      </c>
    </row>
    <row r="230" s="2" customFormat="1" ht="14.4" customHeight="1">
      <c r="A230" s="37"/>
      <c r="B230" s="38"/>
      <c r="C230" s="220" t="s">
        <v>380</v>
      </c>
      <c r="D230" s="220" t="s">
        <v>152</v>
      </c>
      <c r="E230" s="221" t="s">
        <v>429</v>
      </c>
      <c r="F230" s="222" t="s">
        <v>430</v>
      </c>
      <c r="G230" s="223" t="s">
        <v>230</v>
      </c>
      <c r="H230" s="224">
        <v>3</v>
      </c>
      <c r="I230" s="225"/>
      <c r="J230" s="226">
        <f>ROUND(I230*H230,2)</f>
        <v>0</v>
      </c>
      <c r="K230" s="227"/>
      <c r="L230" s="43"/>
      <c r="M230" s="228" t="s">
        <v>1</v>
      </c>
      <c r="N230" s="229" t="s">
        <v>50</v>
      </c>
      <c r="O230" s="90"/>
      <c r="P230" s="230">
        <f>O230*H230</f>
        <v>0</v>
      </c>
      <c r="Q230" s="230">
        <v>0</v>
      </c>
      <c r="R230" s="230">
        <f>Q230*H230</f>
        <v>0</v>
      </c>
      <c r="S230" s="230">
        <v>0</v>
      </c>
      <c r="T230" s="231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2" t="s">
        <v>419</v>
      </c>
      <c r="AT230" s="232" t="s">
        <v>152</v>
      </c>
      <c r="AU230" s="232" t="s">
        <v>95</v>
      </c>
      <c r="AY230" s="15" t="s">
        <v>148</v>
      </c>
      <c r="BE230" s="233">
        <f>IF(N230="základní",J230,0)</f>
        <v>0</v>
      </c>
      <c r="BF230" s="233">
        <f>IF(N230="snížená",J230,0)</f>
        <v>0</v>
      </c>
      <c r="BG230" s="233">
        <f>IF(N230="zákl. přenesená",J230,0)</f>
        <v>0</v>
      </c>
      <c r="BH230" s="233">
        <f>IF(N230="sníž. přenesená",J230,0)</f>
        <v>0</v>
      </c>
      <c r="BI230" s="233">
        <f>IF(N230="nulová",J230,0)</f>
        <v>0</v>
      </c>
      <c r="BJ230" s="15" t="s">
        <v>93</v>
      </c>
      <c r="BK230" s="233">
        <f>ROUND(I230*H230,2)</f>
        <v>0</v>
      </c>
      <c r="BL230" s="15" t="s">
        <v>419</v>
      </c>
      <c r="BM230" s="232" t="s">
        <v>623</v>
      </c>
    </row>
    <row r="231" s="2" customFormat="1">
      <c r="A231" s="37"/>
      <c r="B231" s="38"/>
      <c r="C231" s="39"/>
      <c r="D231" s="234" t="s">
        <v>158</v>
      </c>
      <c r="E231" s="39"/>
      <c r="F231" s="235" t="s">
        <v>432</v>
      </c>
      <c r="G231" s="39"/>
      <c r="H231" s="39"/>
      <c r="I231" s="236"/>
      <c r="J231" s="39"/>
      <c r="K231" s="39"/>
      <c r="L231" s="43"/>
      <c r="M231" s="237"/>
      <c r="N231" s="238"/>
      <c r="O231" s="90"/>
      <c r="P231" s="90"/>
      <c r="Q231" s="90"/>
      <c r="R231" s="90"/>
      <c r="S231" s="90"/>
      <c r="T231" s="91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15" t="s">
        <v>158</v>
      </c>
      <c r="AU231" s="15" t="s">
        <v>95</v>
      </c>
    </row>
    <row r="232" s="13" customFormat="1">
      <c r="A232" s="13"/>
      <c r="B232" s="243"/>
      <c r="C232" s="244"/>
      <c r="D232" s="234" t="s">
        <v>205</v>
      </c>
      <c r="E232" s="245" t="s">
        <v>1</v>
      </c>
      <c r="F232" s="246" t="s">
        <v>555</v>
      </c>
      <c r="G232" s="244"/>
      <c r="H232" s="247">
        <v>3</v>
      </c>
      <c r="I232" s="248"/>
      <c r="J232" s="244"/>
      <c r="K232" s="244"/>
      <c r="L232" s="249"/>
      <c r="M232" s="265"/>
      <c r="N232" s="266"/>
      <c r="O232" s="266"/>
      <c r="P232" s="266"/>
      <c r="Q232" s="266"/>
      <c r="R232" s="266"/>
      <c r="S232" s="266"/>
      <c r="T232" s="267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3" t="s">
        <v>205</v>
      </c>
      <c r="AU232" s="253" t="s">
        <v>95</v>
      </c>
      <c r="AV232" s="13" t="s">
        <v>95</v>
      </c>
      <c r="AW232" s="13" t="s">
        <v>40</v>
      </c>
      <c r="AX232" s="13" t="s">
        <v>93</v>
      </c>
      <c r="AY232" s="253" t="s">
        <v>148</v>
      </c>
    </row>
    <row r="233" s="2" customFormat="1" ht="6.96" customHeight="1">
      <c r="A233" s="37"/>
      <c r="B233" s="65"/>
      <c r="C233" s="66"/>
      <c r="D233" s="66"/>
      <c r="E233" s="66"/>
      <c r="F233" s="66"/>
      <c r="G233" s="66"/>
      <c r="H233" s="66"/>
      <c r="I233" s="66"/>
      <c r="J233" s="66"/>
      <c r="K233" s="66"/>
      <c r="L233" s="43"/>
      <c r="M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</row>
  </sheetData>
  <sheetProtection sheet="1" autoFilter="0" formatColumns="0" formatRows="0" objects="1" scenarios="1" spinCount="100000" saltValue="D+EyyuEZvEcEh753dzL8s905PLoyMExgDAI2RNBAF9jsfKn7ME+fpM6Bmnq/iLVc6Lydls7DJ4fBSjd8bteOwg==" hashValue="8nnj2GIYkkMN2ztj/WfczDGfmSmlhmiT6RhcnwK0dQwrWIC46bqRDMOsv5BhZiSVygE8FA5/LlWRCMbtill5GQ==" algorithmName="SHA-512" password="CC35"/>
  <autoFilter ref="C123:K232"/>
  <mergeCells count="9">
    <mergeCell ref="E7:H7"/>
    <mergeCell ref="E9:H9"/>
    <mergeCell ref="E18:H18"/>
    <mergeCell ref="E27:H27"/>
    <mergeCell ref="E84:H84"/>
    <mergeCell ref="E86:H86"/>
    <mergeCell ref="E114:H114"/>
    <mergeCell ref="E116:H11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109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8"/>
      <c r="AT3" s="15" t="s">
        <v>95</v>
      </c>
    </row>
    <row r="4" s="1" customFormat="1" ht="24.96" customHeight="1">
      <c r="B4" s="18"/>
      <c r="D4" s="137" t="s">
        <v>117</v>
      </c>
      <c r="L4" s="18"/>
      <c r="M4" s="138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9" t="s">
        <v>16</v>
      </c>
      <c r="L6" s="18"/>
    </row>
    <row r="7" s="1" customFormat="1" ht="16.5" customHeight="1">
      <c r="B7" s="18"/>
      <c r="E7" s="140" t="str">
        <f>'Rekapitulace stavby'!K6</f>
        <v>PŘESTAVLKY - VRT</v>
      </c>
      <c r="F7" s="139"/>
      <c r="G7" s="139"/>
      <c r="H7" s="139"/>
      <c r="L7" s="18"/>
    </row>
    <row r="8" s="2" customFormat="1" ht="12" customHeight="1">
      <c r="A8" s="37"/>
      <c r="B8" s="43"/>
      <c r="C8" s="37"/>
      <c r="D8" s="139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24.75" customHeight="1">
      <c r="A9" s="37"/>
      <c r="B9" s="43"/>
      <c r="C9" s="37"/>
      <c r="D9" s="37"/>
      <c r="E9" s="141" t="s">
        <v>624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19</v>
      </c>
      <c r="G11" s="37"/>
      <c r="H11" s="37"/>
      <c r="I11" s="139" t="s">
        <v>20</v>
      </c>
      <c r="J11" s="142" t="s">
        <v>21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33</v>
      </c>
      <c r="G12" s="37"/>
      <c r="H12" s="37"/>
      <c r="I12" s="139" t="s">
        <v>24</v>
      </c>
      <c r="J12" s="143" t="str">
        <f>'Rekapitulace stavby'!AN8</f>
        <v>7. 5. 2020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21.84" customHeight="1">
      <c r="A13" s="37"/>
      <c r="B13" s="43"/>
      <c r="C13" s="37"/>
      <c r="D13" s="144" t="s">
        <v>26</v>
      </c>
      <c r="E13" s="37"/>
      <c r="F13" s="145" t="s">
        <v>27</v>
      </c>
      <c r="G13" s="37"/>
      <c r="H13" s="37"/>
      <c r="I13" s="144" t="s">
        <v>28</v>
      </c>
      <c r="J13" s="145" t="s">
        <v>122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30</v>
      </c>
      <c r="E14" s="37"/>
      <c r="F14" s="37"/>
      <c r="G14" s="37"/>
      <c r="H14" s="37"/>
      <c r="I14" s="139" t="s">
        <v>31</v>
      </c>
      <c r="J14" s="142" t="s">
        <v>32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124</v>
      </c>
      <c r="F15" s="37"/>
      <c r="G15" s="37"/>
      <c r="H15" s="37"/>
      <c r="I15" s="139" t="s">
        <v>34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35</v>
      </c>
      <c r="E17" s="37"/>
      <c r="F17" s="37"/>
      <c r="G17" s="37"/>
      <c r="H17" s="37"/>
      <c r="I17" s="139" t="s">
        <v>31</v>
      </c>
      <c r="J17" s="31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1" t="str">
        <f>'Rekapitulace stavby'!E14</f>
        <v>Vyplň údaj</v>
      </c>
      <c r="F18" s="142"/>
      <c r="G18" s="142"/>
      <c r="H18" s="142"/>
      <c r="I18" s="139" t="s">
        <v>34</v>
      </c>
      <c r="J18" s="31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37</v>
      </c>
      <c r="E20" s="37"/>
      <c r="F20" s="37"/>
      <c r="G20" s="37"/>
      <c r="H20" s="37"/>
      <c r="I20" s="139" t="s">
        <v>31</v>
      </c>
      <c r="J20" s="142" t="s">
        <v>38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39</v>
      </c>
      <c r="F21" s="37"/>
      <c r="G21" s="37"/>
      <c r="H21" s="37"/>
      <c r="I21" s="139" t="s">
        <v>34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41</v>
      </c>
      <c r="E23" s="37"/>
      <c r="F23" s="37"/>
      <c r="G23" s="37"/>
      <c r="H23" s="37"/>
      <c r="I23" s="139" t="s">
        <v>31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42</v>
      </c>
      <c r="F24" s="37"/>
      <c r="G24" s="37"/>
      <c r="H24" s="37"/>
      <c r="I24" s="139" t="s">
        <v>34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45</v>
      </c>
      <c r="E30" s="37"/>
      <c r="F30" s="37"/>
      <c r="G30" s="37"/>
      <c r="H30" s="37"/>
      <c r="I30" s="37"/>
      <c r="J30" s="152">
        <f>ROUND(J127,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47</v>
      </c>
      <c r="G32" s="37"/>
      <c r="H32" s="37"/>
      <c r="I32" s="153" t="s">
        <v>46</v>
      </c>
      <c r="J32" s="153" t="s">
        <v>48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49</v>
      </c>
      <c r="E33" s="139" t="s">
        <v>50</v>
      </c>
      <c r="F33" s="155">
        <f>ROUND((SUM(BE127:BE280)),  2)</f>
        <v>0</v>
      </c>
      <c r="G33" s="37"/>
      <c r="H33" s="37"/>
      <c r="I33" s="156">
        <v>0.20999999999999999</v>
      </c>
      <c r="J33" s="155">
        <f>ROUND(((SUM(BE127:BE280))*I33),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51</v>
      </c>
      <c r="F34" s="155">
        <f>ROUND((SUM(BF127:BF280)),  2)</f>
        <v>0</v>
      </c>
      <c r="G34" s="37"/>
      <c r="H34" s="37"/>
      <c r="I34" s="156">
        <v>0.14999999999999999</v>
      </c>
      <c r="J34" s="155">
        <f>ROUND(((SUM(BF127:BF280))*I34),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52</v>
      </c>
      <c r="F35" s="155">
        <f>ROUND((SUM(BG127:BG280)),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53</v>
      </c>
      <c r="F36" s="155">
        <f>ROUND((SUM(BH127:BH280)),  2)</f>
        <v>0</v>
      </c>
      <c r="G36" s="37"/>
      <c r="H36" s="37"/>
      <c r="I36" s="156">
        <v>0.14999999999999999</v>
      </c>
      <c r="J36" s="155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54</v>
      </c>
      <c r="F37" s="155">
        <f>ROUND((SUM(BI127:BI280)),  2)</f>
        <v>0</v>
      </c>
      <c r="G37" s="37"/>
      <c r="H37" s="37"/>
      <c r="I37" s="156">
        <v>0</v>
      </c>
      <c r="J37" s="155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55</v>
      </c>
      <c r="E39" s="159"/>
      <c r="F39" s="159"/>
      <c r="G39" s="160" t="s">
        <v>56</v>
      </c>
      <c r="H39" s="161" t="s">
        <v>57</v>
      </c>
      <c r="I39" s="159"/>
      <c r="J39" s="162">
        <f>SUM(J30:J37)</f>
        <v>0</v>
      </c>
      <c r="K39" s="163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2" customFormat="1" ht="14.4" customHeight="1">
      <c r="B49" s="62"/>
      <c r="D49" s="164" t="s">
        <v>58</v>
      </c>
      <c r="E49" s="165"/>
      <c r="F49" s="165"/>
      <c r="G49" s="164" t="s">
        <v>59</v>
      </c>
      <c r="H49" s="165"/>
      <c r="I49" s="165"/>
      <c r="J49" s="165"/>
      <c r="K49" s="165"/>
      <c r="L49" s="62"/>
    </row>
    <row r="50">
      <c r="B50" s="18"/>
      <c r="L50" s="1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 s="2" customFormat="1">
      <c r="A60" s="37"/>
      <c r="B60" s="43"/>
      <c r="C60" s="37"/>
      <c r="D60" s="166" t="s">
        <v>60</v>
      </c>
      <c r="E60" s="167"/>
      <c r="F60" s="168" t="s">
        <v>61</v>
      </c>
      <c r="G60" s="166" t="s">
        <v>60</v>
      </c>
      <c r="H60" s="167"/>
      <c r="I60" s="167"/>
      <c r="J60" s="169" t="s">
        <v>61</v>
      </c>
      <c r="K60" s="167"/>
      <c r="L60" s="6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>
      <c r="B61" s="18"/>
      <c r="L61" s="18"/>
    </row>
    <row r="62">
      <c r="B62" s="18"/>
      <c r="L62" s="18"/>
    </row>
    <row r="63">
      <c r="B63" s="18"/>
      <c r="L63" s="18"/>
    </row>
    <row r="64" s="2" customFormat="1">
      <c r="A64" s="37"/>
      <c r="B64" s="43"/>
      <c r="C64" s="37"/>
      <c r="D64" s="164" t="s">
        <v>62</v>
      </c>
      <c r="E64" s="170"/>
      <c r="F64" s="170"/>
      <c r="G64" s="164" t="s">
        <v>63</v>
      </c>
      <c r="H64" s="170"/>
      <c r="I64" s="170"/>
      <c r="J64" s="170"/>
      <c r="K64" s="170"/>
      <c r="L64" s="6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>
      <c r="B65" s="18"/>
      <c r="L65" s="1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 s="2" customFormat="1">
      <c r="A75" s="37"/>
      <c r="B75" s="43"/>
      <c r="C75" s="37"/>
      <c r="D75" s="166" t="s">
        <v>60</v>
      </c>
      <c r="E75" s="167"/>
      <c r="F75" s="168" t="s">
        <v>61</v>
      </c>
      <c r="G75" s="166" t="s">
        <v>60</v>
      </c>
      <c r="H75" s="167"/>
      <c r="I75" s="167"/>
      <c r="J75" s="169" t="s">
        <v>61</v>
      </c>
      <c r="K75" s="167"/>
      <c r="L75" s="6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4.4" customHeight="1">
      <c r="A76" s="37"/>
      <c r="B76" s="171"/>
      <c r="C76" s="172"/>
      <c r="D76" s="172"/>
      <c r="E76" s="172"/>
      <c r="F76" s="172"/>
      <c r="G76" s="172"/>
      <c r="H76" s="172"/>
      <c r="I76" s="172"/>
      <c r="J76" s="172"/>
      <c r="K76" s="17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6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1" t="s">
        <v>125</v>
      </c>
      <c r="D81" s="39"/>
      <c r="E81" s="39"/>
      <c r="F81" s="39"/>
      <c r="G81" s="39"/>
      <c r="H81" s="39"/>
      <c r="I81" s="39"/>
      <c r="J81" s="39"/>
      <c r="K81" s="3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0" t="s">
        <v>16</v>
      </c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75" t="str">
        <f>E7</f>
        <v>PŘESTAVLKY - VRT</v>
      </c>
      <c r="F84" s="30"/>
      <c r="G84" s="30"/>
      <c r="H84" s="30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0" t="s">
        <v>118</v>
      </c>
      <c r="D85" s="39"/>
      <c r="E85" s="39"/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24.75" customHeight="1">
      <c r="A86" s="37"/>
      <c r="B86" s="38"/>
      <c r="C86" s="39"/>
      <c r="D86" s="39"/>
      <c r="E86" s="75" t="str">
        <f>E9</f>
        <v>2020_02_04 - IO 01 IO 01 Vodovodní řad PE 100RC, d75x6,8mm SDR 11</v>
      </c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0" t="s">
        <v>22</v>
      </c>
      <c r="D88" s="39"/>
      <c r="E88" s="39"/>
      <c r="F88" s="25" t="str">
        <f>F12</f>
        <v>Přestavlky u Čerčan</v>
      </c>
      <c r="G88" s="39"/>
      <c r="H88" s="39"/>
      <c r="I88" s="30" t="s">
        <v>24</v>
      </c>
      <c r="J88" s="78" t="str">
        <f>IF(J12="","",J12)</f>
        <v>7. 5. 2020</v>
      </c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0" t="s">
        <v>30</v>
      </c>
      <c r="D90" s="39"/>
      <c r="E90" s="39"/>
      <c r="F90" s="25" t="str">
        <f>E15</f>
        <v>Obec Přestavlky u Čerčan</v>
      </c>
      <c r="G90" s="39"/>
      <c r="H90" s="39"/>
      <c r="I90" s="30" t="s">
        <v>37</v>
      </c>
      <c r="J90" s="35" t="str">
        <f>E21</f>
        <v>Vodohospodářský rozvoj a výstavba a.s.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0" t="s">
        <v>35</v>
      </c>
      <c r="D91" s="39"/>
      <c r="E91" s="39"/>
      <c r="F91" s="25" t="str">
        <f>IF(E18="","",E18)</f>
        <v>Vyplň údaj</v>
      </c>
      <c r="G91" s="39"/>
      <c r="H91" s="39"/>
      <c r="I91" s="30" t="s">
        <v>41</v>
      </c>
      <c r="J91" s="35" t="str">
        <f>E24</f>
        <v>Dvořák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9.28" customHeight="1">
      <c r="A93" s="37"/>
      <c r="B93" s="38"/>
      <c r="C93" s="176" t="s">
        <v>126</v>
      </c>
      <c r="D93" s="177"/>
      <c r="E93" s="177"/>
      <c r="F93" s="177"/>
      <c r="G93" s="177"/>
      <c r="H93" s="177"/>
      <c r="I93" s="177"/>
      <c r="J93" s="178" t="s">
        <v>127</v>
      </c>
      <c r="K93" s="177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2.8" customHeight="1">
      <c r="A95" s="37"/>
      <c r="B95" s="38"/>
      <c r="C95" s="179" t="s">
        <v>128</v>
      </c>
      <c r="D95" s="39"/>
      <c r="E95" s="39"/>
      <c r="F95" s="39"/>
      <c r="G95" s="39"/>
      <c r="H95" s="39"/>
      <c r="I95" s="39"/>
      <c r="J95" s="109">
        <f>J127</f>
        <v>0</v>
      </c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U95" s="15" t="s">
        <v>129</v>
      </c>
    </row>
    <row r="96" s="9" customFormat="1" ht="24.96" customHeight="1">
      <c r="A96" s="9"/>
      <c r="B96" s="180"/>
      <c r="C96" s="181"/>
      <c r="D96" s="182" t="s">
        <v>130</v>
      </c>
      <c r="E96" s="183"/>
      <c r="F96" s="183"/>
      <c r="G96" s="183"/>
      <c r="H96" s="183"/>
      <c r="I96" s="183"/>
      <c r="J96" s="184">
        <f>J128</f>
        <v>0</v>
      </c>
      <c r="K96" s="181"/>
      <c r="L96" s="18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0" customFormat="1" ht="19.92" customHeight="1">
      <c r="A97" s="10"/>
      <c r="B97" s="186"/>
      <c r="C97" s="187"/>
      <c r="D97" s="188" t="s">
        <v>187</v>
      </c>
      <c r="E97" s="189"/>
      <c r="F97" s="189"/>
      <c r="G97" s="189"/>
      <c r="H97" s="189"/>
      <c r="I97" s="189"/>
      <c r="J97" s="190">
        <f>J129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86"/>
      <c r="C98" s="187"/>
      <c r="D98" s="188" t="s">
        <v>188</v>
      </c>
      <c r="E98" s="189"/>
      <c r="F98" s="189"/>
      <c r="G98" s="189"/>
      <c r="H98" s="189"/>
      <c r="I98" s="189"/>
      <c r="J98" s="190">
        <f>J190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190</v>
      </c>
      <c r="E99" s="189"/>
      <c r="F99" s="189"/>
      <c r="G99" s="189"/>
      <c r="H99" s="189"/>
      <c r="I99" s="189"/>
      <c r="J99" s="190">
        <f>J197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192</v>
      </c>
      <c r="E100" s="189"/>
      <c r="F100" s="189"/>
      <c r="G100" s="189"/>
      <c r="H100" s="189"/>
      <c r="I100" s="189"/>
      <c r="J100" s="190">
        <f>J204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193</v>
      </c>
      <c r="E101" s="189"/>
      <c r="F101" s="189"/>
      <c r="G101" s="189"/>
      <c r="H101" s="189"/>
      <c r="I101" s="189"/>
      <c r="J101" s="190">
        <f>J259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186"/>
      <c r="C102" s="187"/>
      <c r="D102" s="188" t="s">
        <v>194</v>
      </c>
      <c r="E102" s="189"/>
      <c r="F102" s="189"/>
      <c r="G102" s="189"/>
      <c r="H102" s="189"/>
      <c r="I102" s="189"/>
      <c r="J102" s="190">
        <f>J260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0"/>
      <c r="C103" s="181"/>
      <c r="D103" s="182" t="s">
        <v>195</v>
      </c>
      <c r="E103" s="183"/>
      <c r="F103" s="183"/>
      <c r="G103" s="183"/>
      <c r="H103" s="183"/>
      <c r="I103" s="183"/>
      <c r="J103" s="184">
        <f>J264</f>
        <v>0</v>
      </c>
      <c r="K103" s="181"/>
      <c r="L103" s="18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86"/>
      <c r="C104" s="187"/>
      <c r="D104" s="188" t="s">
        <v>625</v>
      </c>
      <c r="E104" s="189"/>
      <c r="F104" s="189"/>
      <c r="G104" s="189"/>
      <c r="H104" s="189"/>
      <c r="I104" s="189"/>
      <c r="J104" s="190">
        <f>J265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80"/>
      <c r="C105" s="181"/>
      <c r="D105" s="182" t="s">
        <v>197</v>
      </c>
      <c r="E105" s="183"/>
      <c r="F105" s="183"/>
      <c r="G105" s="183"/>
      <c r="H105" s="183"/>
      <c r="I105" s="183"/>
      <c r="J105" s="184">
        <f>J269</f>
        <v>0</v>
      </c>
      <c r="K105" s="181"/>
      <c r="L105" s="18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86"/>
      <c r="C106" s="187"/>
      <c r="D106" s="188" t="s">
        <v>626</v>
      </c>
      <c r="E106" s="189"/>
      <c r="F106" s="189"/>
      <c r="G106" s="189"/>
      <c r="H106" s="189"/>
      <c r="I106" s="189"/>
      <c r="J106" s="190">
        <f>J270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198</v>
      </c>
      <c r="E107" s="189"/>
      <c r="F107" s="189"/>
      <c r="G107" s="189"/>
      <c r="H107" s="189"/>
      <c r="I107" s="189"/>
      <c r="J107" s="190">
        <f>J274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65"/>
      <c r="C109" s="66"/>
      <c r="D109" s="66"/>
      <c r="E109" s="66"/>
      <c r="F109" s="66"/>
      <c r="G109" s="66"/>
      <c r="H109" s="66"/>
      <c r="I109" s="66"/>
      <c r="J109" s="66"/>
      <c r="K109" s="66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67"/>
      <c r="C113" s="68"/>
      <c r="D113" s="68"/>
      <c r="E113" s="68"/>
      <c r="F113" s="68"/>
      <c r="G113" s="68"/>
      <c r="H113" s="68"/>
      <c r="I113" s="68"/>
      <c r="J113" s="68"/>
      <c r="K113" s="68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1" t="s">
        <v>133</v>
      </c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0" t="s">
        <v>16</v>
      </c>
      <c r="D116" s="39"/>
      <c r="E116" s="39"/>
      <c r="F116" s="39"/>
      <c r="G116" s="39"/>
      <c r="H116" s="39"/>
      <c r="I116" s="39"/>
      <c r="J116" s="39"/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175" t="str">
        <f>E7</f>
        <v>PŘESTAVLKY - VRT</v>
      </c>
      <c r="F117" s="30"/>
      <c r="G117" s="30"/>
      <c r="H117" s="30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0" t="s">
        <v>118</v>
      </c>
      <c r="D118" s="39"/>
      <c r="E118" s="39"/>
      <c r="F118" s="39"/>
      <c r="G118" s="39"/>
      <c r="H118" s="39"/>
      <c r="I118" s="39"/>
      <c r="J118" s="39"/>
      <c r="K118" s="39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75" customHeight="1">
      <c r="A119" s="37"/>
      <c r="B119" s="38"/>
      <c r="C119" s="39"/>
      <c r="D119" s="39"/>
      <c r="E119" s="75" t="str">
        <f>E9</f>
        <v>2020_02_04 - IO 01 IO 01 Vodovodní řad PE 100RC, d75x6,8mm SDR 11</v>
      </c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0" t="s">
        <v>22</v>
      </c>
      <c r="D121" s="39"/>
      <c r="E121" s="39"/>
      <c r="F121" s="25" t="str">
        <f>F12</f>
        <v>Přestavlky u Čerčan</v>
      </c>
      <c r="G121" s="39"/>
      <c r="H121" s="39"/>
      <c r="I121" s="30" t="s">
        <v>24</v>
      </c>
      <c r="J121" s="78" t="str">
        <f>IF(J12="","",J12)</f>
        <v>7. 5. 2020</v>
      </c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40.05" customHeight="1">
      <c r="A123" s="37"/>
      <c r="B123" s="38"/>
      <c r="C123" s="30" t="s">
        <v>30</v>
      </c>
      <c r="D123" s="39"/>
      <c r="E123" s="39"/>
      <c r="F123" s="25" t="str">
        <f>E15</f>
        <v>Obec Přestavlky u Čerčan</v>
      </c>
      <c r="G123" s="39"/>
      <c r="H123" s="39"/>
      <c r="I123" s="30" t="s">
        <v>37</v>
      </c>
      <c r="J123" s="35" t="str">
        <f>E21</f>
        <v>Vodohospodářský rozvoj a výstavba a.s.</v>
      </c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0" t="s">
        <v>35</v>
      </c>
      <c r="D124" s="39"/>
      <c r="E124" s="39"/>
      <c r="F124" s="25" t="str">
        <f>IF(E18="","",E18)</f>
        <v>Vyplň údaj</v>
      </c>
      <c r="G124" s="39"/>
      <c r="H124" s="39"/>
      <c r="I124" s="30" t="s">
        <v>41</v>
      </c>
      <c r="J124" s="35" t="str">
        <f>E24</f>
        <v>Dvořák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2"/>
      <c r="B126" s="193"/>
      <c r="C126" s="194" t="s">
        <v>134</v>
      </c>
      <c r="D126" s="195" t="s">
        <v>70</v>
      </c>
      <c r="E126" s="195" t="s">
        <v>66</v>
      </c>
      <c r="F126" s="195" t="s">
        <v>67</v>
      </c>
      <c r="G126" s="195" t="s">
        <v>135</v>
      </c>
      <c r="H126" s="195" t="s">
        <v>136</v>
      </c>
      <c r="I126" s="195" t="s">
        <v>137</v>
      </c>
      <c r="J126" s="196" t="s">
        <v>127</v>
      </c>
      <c r="K126" s="197" t="s">
        <v>138</v>
      </c>
      <c r="L126" s="198"/>
      <c r="M126" s="99" t="s">
        <v>1</v>
      </c>
      <c r="N126" s="100" t="s">
        <v>49</v>
      </c>
      <c r="O126" s="100" t="s">
        <v>139</v>
      </c>
      <c r="P126" s="100" t="s">
        <v>140</v>
      </c>
      <c r="Q126" s="100" t="s">
        <v>141</v>
      </c>
      <c r="R126" s="100" t="s">
        <v>142</v>
      </c>
      <c r="S126" s="100" t="s">
        <v>143</v>
      </c>
      <c r="T126" s="101" t="s">
        <v>144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7"/>
      <c r="B127" s="38"/>
      <c r="C127" s="106" t="s">
        <v>145</v>
      </c>
      <c r="D127" s="39"/>
      <c r="E127" s="39"/>
      <c r="F127" s="39"/>
      <c r="G127" s="39"/>
      <c r="H127" s="39"/>
      <c r="I127" s="39"/>
      <c r="J127" s="199">
        <f>BK127</f>
        <v>0</v>
      </c>
      <c r="K127" s="39"/>
      <c r="L127" s="43"/>
      <c r="M127" s="102"/>
      <c r="N127" s="200"/>
      <c r="O127" s="103"/>
      <c r="P127" s="201">
        <f>P128+P264+P269</f>
        <v>0</v>
      </c>
      <c r="Q127" s="103"/>
      <c r="R127" s="201">
        <f>R128+R264+R269</f>
        <v>59.878192600000013</v>
      </c>
      <c r="S127" s="103"/>
      <c r="T127" s="202">
        <f>T128+T264+T269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5" t="s">
        <v>84</v>
      </c>
      <c r="AU127" s="15" t="s">
        <v>129</v>
      </c>
      <c r="BK127" s="203">
        <f>BK128+BK264+BK269</f>
        <v>0</v>
      </c>
    </row>
    <row r="128" s="12" customFormat="1" ht="25.92" customHeight="1">
      <c r="A128" s="12"/>
      <c r="B128" s="204"/>
      <c r="C128" s="205"/>
      <c r="D128" s="206" t="s">
        <v>84</v>
      </c>
      <c r="E128" s="207" t="s">
        <v>146</v>
      </c>
      <c r="F128" s="207" t="s">
        <v>147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P129+P190+P197+P204+P259</f>
        <v>0</v>
      </c>
      <c r="Q128" s="212"/>
      <c r="R128" s="213">
        <f>R129+R190+R197+R204+R259</f>
        <v>59.877792600000014</v>
      </c>
      <c r="S128" s="212"/>
      <c r="T128" s="214">
        <f>T129+T190+T197+T204+T259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93</v>
      </c>
      <c r="AT128" s="216" t="s">
        <v>84</v>
      </c>
      <c r="AU128" s="216" t="s">
        <v>85</v>
      </c>
      <c r="AY128" s="215" t="s">
        <v>148</v>
      </c>
      <c r="BK128" s="217">
        <f>BK129+BK190+BK197+BK204+BK259</f>
        <v>0</v>
      </c>
    </row>
    <row r="129" s="12" customFormat="1" ht="22.8" customHeight="1">
      <c r="A129" s="12"/>
      <c r="B129" s="204"/>
      <c r="C129" s="205"/>
      <c r="D129" s="206" t="s">
        <v>84</v>
      </c>
      <c r="E129" s="218" t="s">
        <v>93</v>
      </c>
      <c r="F129" s="218" t="s">
        <v>199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SUM(P130:P189)</f>
        <v>0</v>
      </c>
      <c r="Q129" s="212"/>
      <c r="R129" s="213">
        <f>SUM(R130:R189)</f>
        <v>47.546523000000008</v>
      </c>
      <c r="S129" s="212"/>
      <c r="T129" s="214">
        <f>SUM(T130:T189)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93</v>
      </c>
      <c r="AT129" s="216" t="s">
        <v>84</v>
      </c>
      <c r="AU129" s="216" t="s">
        <v>93</v>
      </c>
      <c r="AY129" s="215" t="s">
        <v>148</v>
      </c>
      <c r="BK129" s="217">
        <f>SUM(BK130:BK189)</f>
        <v>0</v>
      </c>
    </row>
    <row r="130" s="2" customFormat="1" ht="14.4" customHeight="1">
      <c r="A130" s="37"/>
      <c r="B130" s="38"/>
      <c r="C130" s="220" t="s">
        <v>93</v>
      </c>
      <c r="D130" s="220" t="s">
        <v>152</v>
      </c>
      <c r="E130" s="221" t="s">
        <v>627</v>
      </c>
      <c r="F130" s="222" t="s">
        <v>628</v>
      </c>
      <c r="G130" s="223" t="s">
        <v>214</v>
      </c>
      <c r="H130" s="224">
        <v>3</v>
      </c>
      <c r="I130" s="225"/>
      <c r="J130" s="226">
        <f>ROUND(I130*H130,2)</f>
        <v>0</v>
      </c>
      <c r="K130" s="227"/>
      <c r="L130" s="43"/>
      <c r="M130" s="228" t="s">
        <v>1</v>
      </c>
      <c r="N130" s="229" t="s">
        <v>50</v>
      </c>
      <c r="O130" s="90"/>
      <c r="P130" s="230">
        <f>O130*H130</f>
        <v>0</v>
      </c>
      <c r="Q130" s="230">
        <v>0.036900000000000002</v>
      </c>
      <c r="R130" s="230">
        <f>Q130*H130</f>
        <v>0.11070000000000001</v>
      </c>
      <c r="S130" s="230">
        <v>0</v>
      </c>
      <c r="T130" s="23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2" t="s">
        <v>166</v>
      </c>
      <c r="AT130" s="232" t="s">
        <v>152</v>
      </c>
      <c r="AU130" s="232" t="s">
        <v>95</v>
      </c>
      <c r="AY130" s="15" t="s">
        <v>148</v>
      </c>
      <c r="BE130" s="233">
        <f>IF(N130="základní",J130,0)</f>
        <v>0</v>
      </c>
      <c r="BF130" s="233">
        <f>IF(N130="snížená",J130,0)</f>
        <v>0</v>
      </c>
      <c r="BG130" s="233">
        <f>IF(N130="zákl. přenesená",J130,0)</f>
        <v>0</v>
      </c>
      <c r="BH130" s="233">
        <f>IF(N130="sníž. přenesená",J130,0)</f>
        <v>0</v>
      </c>
      <c r="BI130" s="233">
        <f>IF(N130="nulová",J130,0)</f>
        <v>0</v>
      </c>
      <c r="BJ130" s="15" t="s">
        <v>93</v>
      </c>
      <c r="BK130" s="233">
        <f>ROUND(I130*H130,2)</f>
        <v>0</v>
      </c>
      <c r="BL130" s="15" t="s">
        <v>166</v>
      </c>
      <c r="BM130" s="232" t="s">
        <v>629</v>
      </c>
    </row>
    <row r="131" s="2" customFormat="1">
      <c r="A131" s="37"/>
      <c r="B131" s="38"/>
      <c r="C131" s="39"/>
      <c r="D131" s="234" t="s">
        <v>158</v>
      </c>
      <c r="E131" s="39"/>
      <c r="F131" s="235" t="s">
        <v>628</v>
      </c>
      <c r="G131" s="39"/>
      <c r="H131" s="39"/>
      <c r="I131" s="236"/>
      <c r="J131" s="39"/>
      <c r="K131" s="39"/>
      <c r="L131" s="43"/>
      <c r="M131" s="237"/>
      <c r="N131" s="238"/>
      <c r="O131" s="90"/>
      <c r="P131" s="90"/>
      <c r="Q131" s="90"/>
      <c r="R131" s="90"/>
      <c r="S131" s="90"/>
      <c r="T131" s="91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15" t="s">
        <v>158</v>
      </c>
      <c r="AU131" s="15" t="s">
        <v>95</v>
      </c>
    </row>
    <row r="132" s="13" customFormat="1">
      <c r="A132" s="13"/>
      <c r="B132" s="243"/>
      <c r="C132" s="244"/>
      <c r="D132" s="234" t="s">
        <v>205</v>
      </c>
      <c r="E132" s="245" t="s">
        <v>1</v>
      </c>
      <c r="F132" s="246" t="s">
        <v>162</v>
      </c>
      <c r="G132" s="244"/>
      <c r="H132" s="247">
        <v>3</v>
      </c>
      <c r="I132" s="248"/>
      <c r="J132" s="244"/>
      <c r="K132" s="244"/>
      <c r="L132" s="249"/>
      <c r="M132" s="250"/>
      <c r="N132" s="251"/>
      <c r="O132" s="251"/>
      <c r="P132" s="251"/>
      <c r="Q132" s="251"/>
      <c r="R132" s="251"/>
      <c r="S132" s="251"/>
      <c r="T132" s="252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3" t="s">
        <v>205</v>
      </c>
      <c r="AU132" s="253" t="s">
        <v>95</v>
      </c>
      <c r="AV132" s="13" t="s">
        <v>95</v>
      </c>
      <c r="AW132" s="13" t="s">
        <v>40</v>
      </c>
      <c r="AX132" s="13" t="s">
        <v>93</v>
      </c>
      <c r="AY132" s="253" t="s">
        <v>148</v>
      </c>
    </row>
    <row r="133" s="2" customFormat="1" ht="24.15" customHeight="1">
      <c r="A133" s="37"/>
      <c r="B133" s="38"/>
      <c r="C133" s="220" t="s">
        <v>95</v>
      </c>
      <c r="D133" s="220" t="s">
        <v>152</v>
      </c>
      <c r="E133" s="221" t="s">
        <v>545</v>
      </c>
      <c r="F133" s="222" t="s">
        <v>546</v>
      </c>
      <c r="G133" s="223" t="s">
        <v>230</v>
      </c>
      <c r="H133" s="224">
        <v>4</v>
      </c>
      <c r="I133" s="225"/>
      <c r="J133" s="226">
        <f>ROUND(I133*H133,2)</f>
        <v>0</v>
      </c>
      <c r="K133" s="227"/>
      <c r="L133" s="43"/>
      <c r="M133" s="228" t="s">
        <v>1</v>
      </c>
      <c r="N133" s="229" t="s">
        <v>50</v>
      </c>
      <c r="O133" s="90"/>
      <c r="P133" s="230">
        <f>O133*H133</f>
        <v>0</v>
      </c>
      <c r="Q133" s="230">
        <v>0</v>
      </c>
      <c r="R133" s="230">
        <f>Q133*H133</f>
        <v>0</v>
      </c>
      <c r="S133" s="230">
        <v>0</v>
      </c>
      <c r="T133" s="23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2" t="s">
        <v>166</v>
      </c>
      <c r="AT133" s="232" t="s">
        <v>152</v>
      </c>
      <c r="AU133" s="232" t="s">
        <v>95</v>
      </c>
      <c r="AY133" s="15" t="s">
        <v>148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5" t="s">
        <v>93</v>
      </c>
      <c r="BK133" s="233">
        <f>ROUND(I133*H133,2)</f>
        <v>0</v>
      </c>
      <c r="BL133" s="15" t="s">
        <v>166</v>
      </c>
      <c r="BM133" s="232" t="s">
        <v>630</v>
      </c>
    </row>
    <row r="134" s="2" customFormat="1">
      <c r="A134" s="37"/>
      <c r="B134" s="38"/>
      <c r="C134" s="39"/>
      <c r="D134" s="234" t="s">
        <v>158</v>
      </c>
      <c r="E134" s="39"/>
      <c r="F134" s="235" t="s">
        <v>546</v>
      </c>
      <c r="G134" s="39"/>
      <c r="H134" s="39"/>
      <c r="I134" s="236"/>
      <c r="J134" s="39"/>
      <c r="K134" s="39"/>
      <c r="L134" s="43"/>
      <c r="M134" s="237"/>
      <c r="N134" s="238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5" t="s">
        <v>158</v>
      </c>
      <c r="AU134" s="15" t="s">
        <v>95</v>
      </c>
    </row>
    <row r="135" s="13" customFormat="1">
      <c r="A135" s="13"/>
      <c r="B135" s="243"/>
      <c r="C135" s="244"/>
      <c r="D135" s="234" t="s">
        <v>205</v>
      </c>
      <c r="E135" s="245" t="s">
        <v>1</v>
      </c>
      <c r="F135" s="246" t="s">
        <v>631</v>
      </c>
      <c r="G135" s="244"/>
      <c r="H135" s="247">
        <v>4</v>
      </c>
      <c r="I135" s="248"/>
      <c r="J135" s="244"/>
      <c r="K135" s="244"/>
      <c r="L135" s="249"/>
      <c r="M135" s="250"/>
      <c r="N135" s="251"/>
      <c r="O135" s="251"/>
      <c r="P135" s="251"/>
      <c r="Q135" s="251"/>
      <c r="R135" s="251"/>
      <c r="S135" s="251"/>
      <c r="T135" s="25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3" t="s">
        <v>205</v>
      </c>
      <c r="AU135" s="253" t="s">
        <v>95</v>
      </c>
      <c r="AV135" s="13" t="s">
        <v>95</v>
      </c>
      <c r="AW135" s="13" t="s">
        <v>40</v>
      </c>
      <c r="AX135" s="13" t="s">
        <v>93</v>
      </c>
      <c r="AY135" s="253" t="s">
        <v>148</v>
      </c>
    </row>
    <row r="136" s="2" customFormat="1" ht="24.15" customHeight="1">
      <c r="A136" s="37"/>
      <c r="B136" s="38"/>
      <c r="C136" s="220" t="s">
        <v>162</v>
      </c>
      <c r="D136" s="220" t="s">
        <v>152</v>
      </c>
      <c r="E136" s="221" t="s">
        <v>549</v>
      </c>
      <c r="F136" s="222" t="s">
        <v>550</v>
      </c>
      <c r="G136" s="223" t="s">
        <v>230</v>
      </c>
      <c r="H136" s="224">
        <v>16.52</v>
      </c>
      <c r="I136" s="225"/>
      <c r="J136" s="226">
        <f>ROUND(I136*H136,2)</f>
        <v>0</v>
      </c>
      <c r="K136" s="227"/>
      <c r="L136" s="43"/>
      <c r="M136" s="228" t="s">
        <v>1</v>
      </c>
      <c r="N136" s="229" t="s">
        <v>50</v>
      </c>
      <c r="O136" s="90"/>
      <c r="P136" s="230">
        <f>O136*H136</f>
        <v>0</v>
      </c>
      <c r="Q136" s="230">
        <v>0</v>
      </c>
      <c r="R136" s="230">
        <f>Q136*H136</f>
        <v>0</v>
      </c>
      <c r="S136" s="230">
        <v>0</v>
      </c>
      <c r="T136" s="231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2" t="s">
        <v>166</v>
      </c>
      <c r="AT136" s="232" t="s">
        <v>152</v>
      </c>
      <c r="AU136" s="232" t="s">
        <v>95</v>
      </c>
      <c r="AY136" s="15" t="s">
        <v>148</v>
      </c>
      <c r="BE136" s="233">
        <f>IF(N136="základní",J136,0)</f>
        <v>0</v>
      </c>
      <c r="BF136" s="233">
        <f>IF(N136="snížená",J136,0)</f>
        <v>0</v>
      </c>
      <c r="BG136" s="233">
        <f>IF(N136="zákl. přenesená",J136,0)</f>
        <v>0</v>
      </c>
      <c r="BH136" s="233">
        <f>IF(N136="sníž. přenesená",J136,0)</f>
        <v>0</v>
      </c>
      <c r="BI136" s="233">
        <f>IF(N136="nulová",J136,0)</f>
        <v>0</v>
      </c>
      <c r="BJ136" s="15" t="s">
        <v>93</v>
      </c>
      <c r="BK136" s="233">
        <f>ROUND(I136*H136,2)</f>
        <v>0</v>
      </c>
      <c r="BL136" s="15" t="s">
        <v>166</v>
      </c>
      <c r="BM136" s="232" t="s">
        <v>632</v>
      </c>
    </row>
    <row r="137" s="2" customFormat="1">
      <c r="A137" s="37"/>
      <c r="B137" s="38"/>
      <c r="C137" s="39"/>
      <c r="D137" s="234" t="s">
        <v>158</v>
      </c>
      <c r="E137" s="39"/>
      <c r="F137" s="235" t="s">
        <v>552</v>
      </c>
      <c r="G137" s="39"/>
      <c r="H137" s="39"/>
      <c r="I137" s="236"/>
      <c r="J137" s="39"/>
      <c r="K137" s="39"/>
      <c r="L137" s="43"/>
      <c r="M137" s="237"/>
      <c r="N137" s="238"/>
      <c r="O137" s="90"/>
      <c r="P137" s="90"/>
      <c r="Q137" s="90"/>
      <c r="R137" s="90"/>
      <c r="S137" s="90"/>
      <c r="T137" s="91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T137" s="15" t="s">
        <v>158</v>
      </c>
      <c r="AU137" s="15" t="s">
        <v>95</v>
      </c>
    </row>
    <row r="138" s="13" customFormat="1">
      <c r="A138" s="13"/>
      <c r="B138" s="243"/>
      <c r="C138" s="244"/>
      <c r="D138" s="234" t="s">
        <v>205</v>
      </c>
      <c r="E138" s="245" t="s">
        <v>1</v>
      </c>
      <c r="F138" s="246" t="s">
        <v>633</v>
      </c>
      <c r="G138" s="244"/>
      <c r="H138" s="247">
        <v>16.52</v>
      </c>
      <c r="I138" s="248"/>
      <c r="J138" s="244"/>
      <c r="K138" s="244"/>
      <c r="L138" s="249"/>
      <c r="M138" s="250"/>
      <c r="N138" s="251"/>
      <c r="O138" s="251"/>
      <c r="P138" s="251"/>
      <c r="Q138" s="251"/>
      <c r="R138" s="251"/>
      <c r="S138" s="251"/>
      <c r="T138" s="252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3" t="s">
        <v>205</v>
      </c>
      <c r="AU138" s="253" t="s">
        <v>95</v>
      </c>
      <c r="AV138" s="13" t="s">
        <v>95</v>
      </c>
      <c r="AW138" s="13" t="s">
        <v>40</v>
      </c>
      <c r="AX138" s="13" t="s">
        <v>93</v>
      </c>
      <c r="AY138" s="253" t="s">
        <v>148</v>
      </c>
    </row>
    <row r="139" s="2" customFormat="1" ht="24.15" customHeight="1">
      <c r="A139" s="37"/>
      <c r="B139" s="38"/>
      <c r="C139" s="220" t="s">
        <v>166</v>
      </c>
      <c r="D139" s="220" t="s">
        <v>152</v>
      </c>
      <c r="E139" s="221" t="s">
        <v>634</v>
      </c>
      <c r="F139" s="222" t="s">
        <v>635</v>
      </c>
      <c r="G139" s="223" t="s">
        <v>230</v>
      </c>
      <c r="H139" s="224">
        <v>23.010000000000002</v>
      </c>
      <c r="I139" s="225"/>
      <c r="J139" s="226">
        <f>ROUND(I139*H139,2)</f>
        <v>0</v>
      </c>
      <c r="K139" s="227"/>
      <c r="L139" s="43"/>
      <c r="M139" s="228" t="s">
        <v>1</v>
      </c>
      <c r="N139" s="229" t="s">
        <v>50</v>
      </c>
      <c r="O139" s="90"/>
      <c r="P139" s="230">
        <f>O139*H139</f>
        <v>0</v>
      </c>
      <c r="Q139" s="230">
        <v>0</v>
      </c>
      <c r="R139" s="230">
        <f>Q139*H139</f>
        <v>0</v>
      </c>
      <c r="S139" s="230">
        <v>0</v>
      </c>
      <c r="T139" s="23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2" t="s">
        <v>166</v>
      </c>
      <c r="AT139" s="232" t="s">
        <v>152</v>
      </c>
      <c r="AU139" s="232" t="s">
        <v>95</v>
      </c>
      <c r="AY139" s="15" t="s">
        <v>148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5" t="s">
        <v>93</v>
      </c>
      <c r="BK139" s="233">
        <f>ROUND(I139*H139,2)</f>
        <v>0</v>
      </c>
      <c r="BL139" s="15" t="s">
        <v>166</v>
      </c>
      <c r="BM139" s="232" t="s">
        <v>636</v>
      </c>
    </row>
    <row r="140" s="2" customFormat="1">
      <c r="A140" s="37"/>
      <c r="B140" s="38"/>
      <c r="C140" s="39"/>
      <c r="D140" s="234" t="s">
        <v>158</v>
      </c>
      <c r="E140" s="39"/>
      <c r="F140" s="235" t="s">
        <v>637</v>
      </c>
      <c r="G140" s="39"/>
      <c r="H140" s="39"/>
      <c r="I140" s="236"/>
      <c r="J140" s="39"/>
      <c r="K140" s="39"/>
      <c r="L140" s="43"/>
      <c r="M140" s="237"/>
      <c r="N140" s="238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5" t="s">
        <v>158</v>
      </c>
      <c r="AU140" s="15" t="s">
        <v>95</v>
      </c>
    </row>
    <row r="141" s="13" customFormat="1">
      <c r="A141" s="13"/>
      <c r="B141" s="243"/>
      <c r="C141" s="244"/>
      <c r="D141" s="234" t="s">
        <v>205</v>
      </c>
      <c r="E141" s="245" t="s">
        <v>1</v>
      </c>
      <c r="F141" s="246" t="s">
        <v>638</v>
      </c>
      <c r="G141" s="244"/>
      <c r="H141" s="247">
        <v>23.010000000000002</v>
      </c>
      <c r="I141" s="248"/>
      <c r="J141" s="244"/>
      <c r="K141" s="244"/>
      <c r="L141" s="249"/>
      <c r="M141" s="250"/>
      <c r="N141" s="251"/>
      <c r="O141" s="251"/>
      <c r="P141" s="251"/>
      <c r="Q141" s="251"/>
      <c r="R141" s="251"/>
      <c r="S141" s="251"/>
      <c r="T141" s="25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3" t="s">
        <v>205</v>
      </c>
      <c r="AU141" s="253" t="s">
        <v>95</v>
      </c>
      <c r="AV141" s="13" t="s">
        <v>95</v>
      </c>
      <c r="AW141" s="13" t="s">
        <v>40</v>
      </c>
      <c r="AX141" s="13" t="s">
        <v>93</v>
      </c>
      <c r="AY141" s="253" t="s">
        <v>148</v>
      </c>
    </row>
    <row r="142" s="2" customFormat="1" ht="24.15" customHeight="1">
      <c r="A142" s="37"/>
      <c r="B142" s="38"/>
      <c r="C142" s="220" t="s">
        <v>151</v>
      </c>
      <c r="D142" s="220" t="s">
        <v>152</v>
      </c>
      <c r="E142" s="221" t="s">
        <v>639</v>
      </c>
      <c r="F142" s="222" t="s">
        <v>640</v>
      </c>
      <c r="G142" s="223" t="s">
        <v>230</v>
      </c>
      <c r="H142" s="224">
        <v>30.68</v>
      </c>
      <c r="I142" s="225"/>
      <c r="J142" s="226">
        <f>ROUND(I142*H142,2)</f>
        <v>0</v>
      </c>
      <c r="K142" s="227"/>
      <c r="L142" s="43"/>
      <c r="M142" s="228" t="s">
        <v>1</v>
      </c>
      <c r="N142" s="229" t="s">
        <v>50</v>
      </c>
      <c r="O142" s="90"/>
      <c r="P142" s="230">
        <f>O142*H142</f>
        <v>0</v>
      </c>
      <c r="Q142" s="230">
        <v>0</v>
      </c>
      <c r="R142" s="230">
        <f>Q142*H142</f>
        <v>0</v>
      </c>
      <c r="S142" s="230">
        <v>0</v>
      </c>
      <c r="T142" s="23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2" t="s">
        <v>166</v>
      </c>
      <c r="AT142" s="232" t="s">
        <v>152</v>
      </c>
      <c r="AU142" s="232" t="s">
        <v>95</v>
      </c>
      <c r="AY142" s="15" t="s">
        <v>148</v>
      </c>
      <c r="BE142" s="233">
        <f>IF(N142="základní",J142,0)</f>
        <v>0</v>
      </c>
      <c r="BF142" s="233">
        <f>IF(N142="snížená",J142,0)</f>
        <v>0</v>
      </c>
      <c r="BG142" s="233">
        <f>IF(N142="zákl. přenesená",J142,0)</f>
        <v>0</v>
      </c>
      <c r="BH142" s="233">
        <f>IF(N142="sníž. přenesená",J142,0)</f>
        <v>0</v>
      </c>
      <c r="BI142" s="233">
        <f>IF(N142="nulová",J142,0)</f>
        <v>0</v>
      </c>
      <c r="BJ142" s="15" t="s">
        <v>93</v>
      </c>
      <c r="BK142" s="233">
        <f>ROUND(I142*H142,2)</f>
        <v>0</v>
      </c>
      <c r="BL142" s="15" t="s">
        <v>166</v>
      </c>
      <c r="BM142" s="232" t="s">
        <v>641</v>
      </c>
    </row>
    <row r="143" s="2" customFormat="1">
      <c r="A143" s="37"/>
      <c r="B143" s="38"/>
      <c r="C143" s="39"/>
      <c r="D143" s="234" t="s">
        <v>158</v>
      </c>
      <c r="E143" s="39"/>
      <c r="F143" s="235" t="s">
        <v>642</v>
      </c>
      <c r="G143" s="39"/>
      <c r="H143" s="39"/>
      <c r="I143" s="236"/>
      <c r="J143" s="39"/>
      <c r="K143" s="39"/>
      <c r="L143" s="43"/>
      <c r="M143" s="237"/>
      <c r="N143" s="238"/>
      <c r="O143" s="90"/>
      <c r="P143" s="90"/>
      <c r="Q143" s="90"/>
      <c r="R143" s="90"/>
      <c r="S143" s="90"/>
      <c r="T143" s="91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T143" s="15" t="s">
        <v>158</v>
      </c>
      <c r="AU143" s="15" t="s">
        <v>95</v>
      </c>
    </row>
    <row r="144" s="13" customFormat="1">
      <c r="A144" s="13"/>
      <c r="B144" s="243"/>
      <c r="C144" s="244"/>
      <c r="D144" s="234" t="s">
        <v>205</v>
      </c>
      <c r="E144" s="245" t="s">
        <v>1</v>
      </c>
      <c r="F144" s="246" t="s">
        <v>643</v>
      </c>
      <c r="G144" s="244"/>
      <c r="H144" s="247">
        <v>30.68</v>
      </c>
      <c r="I144" s="248"/>
      <c r="J144" s="244"/>
      <c r="K144" s="244"/>
      <c r="L144" s="249"/>
      <c r="M144" s="250"/>
      <c r="N144" s="251"/>
      <c r="O144" s="251"/>
      <c r="P144" s="251"/>
      <c r="Q144" s="251"/>
      <c r="R144" s="251"/>
      <c r="S144" s="251"/>
      <c r="T144" s="25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3" t="s">
        <v>205</v>
      </c>
      <c r="AU144" s="253" t="s">
        <v>95</v>
      </c>
      <c r="AV144" s="13" t="s">
        <v>95</v>
      </c>
      <c r="AW144" s="13" t="s">
        <v>40</v>
      </c>
      <c r="AX144" s="13" t="s">
        <v>93</v>
      </c>
      <c r="AY144" s="253" t="s">
        <v>148</v>
      </c>
    </row>
    <row r="145" s="2" customFormat="1" ht="24.15" customHeight="1">
      <c r="A145" s="37"/>
      <c r="B145" s="38"/>
      <c r="C145" s="220" t="s">
        <v>174</v>
      </c>
      <c r="D145" s="220" t="s">
        <v>152</v>
      </c>
      <c r="E145" s="221" t="s">
        <v>644</v>
      </c>
      <c r="F145" s="222" t="s">
        <v>645</v>
      </c>
      <c r="G145" s="223" t="s">
        <v>230</v>
      </c>
      <c r="H145" s="224">
        <v>23.010000000000002</v>
      </c>
      <c r="I145" s="225"/>
      <c r="J145" s="226">
        <f>ROUND(I145*H145,2)</f>
        <v>0</v>
      </c>
      <c r="K145" s="227"/>
      <c r="L145" s="43"/>
      <c r="M145" s="228" t="s">
        <v>1</v>
      </c>
      <c r="N145" s="229" t="s">
        <v>50</v>
      </c>
      <c r="O145" s="90"/>
      <c r="P145" s="230">
        <f>O145*H145</f>
        <v>0</v>
      </c>
      <c r="Q145" s="230">
        <v>0</v>
      </c>
      <c r="R145" s="230">
        <f>Q145*H145</f>
        <v>0</v>
      </c>
      <c r="S145" s="230">
        <v>0</v>
      </c>
      <c r="T145" s="23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2" t="s">
        <v>166</v>
      </c>
      <c r="AT145" s="232" t="s">
        <v>152</v>
      </c>
      <c r="AU145" s="232" t="s">
        <v>95</v>
      </c>
      <c r="AY145" s="15" t="s">
        <v>148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5" t="s">
        <v>93</v>
      </c>
      <c r="BK145" s="233">
        <f>ROUND(I145*H145,2)</f>
        <v>0</v>
      </c>
      <c r="BL145" s="15" t="s">
        <v>166</v>
      </c>
      <c r="BM145" s="232" t="s">
        <v>646</v>
      </c>
    </row>
    <row r="146" s="2" customFormat="1">
      <c r="A146" s="37"/>
      <c r="B146" s="38"/>
      <c r="C146" s="39"/>
      <c r="D146" s="234" t="s">
        <v>158</v>
      </c>
      <c r="E146" s="39"/>
      <c r="F146" s="235" t="s">
        <v>647</v>
      </c>
      <c r="G146" s="39"/>
      <c r="H146" s="39"/>
      <c r="I146" s="236"/>
      <c r="J146" s="39"/>
      <c r="K146" s="39"/>
      <c r="L146" s="43"/>
      <c r="M146" s="237"/>
      <c r="N146" s="238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5" t="s">
        <v>158</v>
      </c>
      <c r="AU146" s="15" t="s">
        <v>95</v>
      </c>
    </row>
    <row r="147" s="13" customFormat="1">
      <c r="A147" s="13"/>
      <c r="B147" s="243"/>
      <c r="C147" s="244"/>
      <c r="D147" s="234" t="s">
        <v>205</v>
      </c>
      <c r="E147" s="245" t="s">
        <v>1</v>
      </c>
      <c r="F147" s="246" t="s">
        <v>648</v>
      </c>
      <c r="G147" s="244"/>
      <c r="H147" s="247">
        <v>23.010000000000002</v>
      </c>
      <c r="I147" s="248"/>
      <c r="J147" s="244"/>
      <c r="K147" s="244"/>
      <c r="L147" s="249"/>
      <c r="M147" s="250"/>
      <c r="N147" s="251"/>
      <c r="O147" s="251"/>
      <c r="P147" s="251"/>
      <c r="Q147" s="251"/>
      <c r="R147" s="251"/>
      <c r="S147" s="251"/>
      <c r="T147" s="25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3" t="s">
        <v>205</v>
      </c>
      <c r="AU147" s="253" t="s">
        <v>95</v>
      </c>
      <c r="AV147" s="13" t="s">
        <v>95</v>
      </c>
      <c r="AW147" s="13" t="s">
        <v>40</v>
      </c>
      <c r="AX147" s="13" t="s">
        <v>93</v>
      </c>
      <c r="AY147" s="253" t="s">
        <v>148</v>
      </c>
    </row>
    <row r="148" s="2" customFormat="1" ht="14.4" customHeight="1">
      <c r="A148" s="37"/>
      <c r="B148" s="38"/>
      <c r="C148" s="220" t="s">
        <v>178</v>
      </c>
      <c r="D148" s="220" t="s">
        <v>152</v>
      </c>
      <c r="E148" s="221" t="s">
        <v>244</v>
      </c>
      <c r="F148" s="222" t="s">
        <v>245</v>
      </c>
      <c r="G148" s="223" t="s">
        <v>224</v>
      </c>
      <c r="H148" s="224">
        <v>153.40000000000001</v>
      </c>
      <c r="I148" s="225"/>
      <c r="J148" s="226">
        <f>ROUND(I148*H148,2)</f>
        <v>0</v>
      </c>
      <c r="K148" s="227"/>
      <c r="L148" s="43"/>
      <c r="M148" s="228" t="s">
        <v>1</v>
      </c>
      <c r="N148" s="229" t="s">
        <v>50</v>
      </c>
      <c r="O148" s="90"/>
      <c r="P148" s="230">
        <f>O148*H148</f>
        <v>0</v>
      </c>
      <c r="Q148" s="230">
        <v>0.00084000000000000003</v>
      </c>
      <c r="R148" s="230">
        <f>Q148*H148</f>
        <v>0.128856</v>
      </c>
      <c r="S148" s="230">
        <v>0</v>
      </c>
      <c r="T148" s="23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32" t="s">
        <v>166</v>
      </c>
      <c r="AT148" s="232" t="s">
        <v>152</v>
      </c>
      <c r="AU148" s="232" t="s">
        <v>95</v>
      </c>
      <c r="AY148" s="15" t="s">
        <v>148</v>
      </c>
      <c r="BE148" s="233">
        <f>IF(N148="základní",J148,0)</f>
        <v>0</v>
      </c>
      <c r="BF148" s="233">
        <f>IF(N148="snížená",J148,0)</f>
        <v>0</v>
      </c>
      <c r="BG148" s="233">
        <f>IF(N148="zákl. přenesená",J148,0)</f>
        <v>0</v>
      </c>
      <c r="BH148" s="233">
        <f>IF(N148="sníž. přenesená",J148,0)</f>
        <v>0</v>
      </c>
      <c r="BI148" s="233">
        <f>IF(N148="nulová",J148,0)</f>
        <v>0</v>
      </c>
      <c r="BJ148" s="15" t="s">
        <v>93</v>
      </c>
      <c r="BK148" s="233">
        <f>ROUND(I148*H148,2)</f>
        <v>0</v>
      </c>
      <c r="BL148" s="15" t="s">
        <v>166</v>
      </c>
      <c r="BM148" s="232" t="s">
        <v>649</v>
      </c>
    </row>
    <row r="149" s="2" customFormat="1">
      <c r="A149" s="37"/>
      <c r="B149" s="38"/>
      <c r="C149" s="39"/>
      <c r="D149" s="234" t="s">
        <v>158</v>
      </c>
      <c r="E149" s="39"/>
      <c r="F149" s="235" t="s">
        <v>245</v>
      </c>
      <c r="G149" s="39"/>
      <c r="H149" s="39"/>
      <c r="I149" s="236"/>
      <c r="J149" s="39"/>
      <c r="K149" s="39"/>
      <c r="L149" s="43"/>
      <c r="M149" s="237"/>
      <c r="N149" s="238"/>
      <c r="O149" s="90"/>
      <c r="P149" s="90"/>
      <c r="Q149" s="90"/>
      <c r="R149" s="90"/>
      <c r="S149" s="90"/>
      <c r="T149" s="91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T149" s="15" t="s">
        <v>158</v>
      </c>
      <c r="AU149" s="15" t="s">
        <v>95</v>
      </c>
    </row>
    <row r="150" s="13" customFormat="1">
      <c r="A150" s="13"/>
      <c r="B150" s="243"/>
      <c r="C150" s="244"/>
      <c r="D150" s="234" t="s">
        <v>205</v>
      </c>
      <c r="E150" s="245" t="s">
        <v>1</v>
      </c>
      <c r="F150" s="246" t="s">
        <v>650</v>
      </c>
      <c r="G150" s="244"/>
      <c r="H150" s="247">
        <v>153.40000000000001</v>
      </c>
      <c r="I150" s="248"/>
      <c r="J150" s="244"/>
      <c r="K150" s="244"/>
      <c r="L150" s="249"/>
      <c r="M150" s="250"/>
      <c r="N150" s="251"/>
      <c r="O150" s="251"/>
      <c r="P150" s="251"/>
      <c r="Q150" s="251"/>
      <c r="R150" s="251"/>
      <c r="S150" s="251"/>
      <c r="T150" s="252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3" t="s">
        <v>205</v>
      </c>
      <c r="AU150" s="253" t="s">
        <v>95</v>
      </c>
      <c r="AV150" s="13" t="s">
        <v>95</v>
      </c>
      <c r="AW150" s="13" t="s">
        <v>40</v>
      </c>
      <c r="AX150" s="13" t="s">
        <v>93</v>
      </c>
      <c r="AY150" s="253" t="s">
        <v>148</v>
      </c>
    </row>
    <row r="151" s="2" customFormat="1" ht="24.15" customHeight="1">
      <c r="A151" s="37"/>
      <c r="B151" s="38"/>
      <c r="C151" s="220" t="s">
        <v>182</v>
      </c>
      <c r="D151" s="220" t="s">
        <v>152</v>
      </c>
      <c r="E151" s="221" t="s">
        <v>249</v>
      </c>
      <c r="F151" s="222" t="s">
        <v>250</v>
      </c>
      <c r="G151" s="223" t="s">
        <v>224</v>
      </c>
      <c r="H151" s="224">
        <v>153.40000000000001</v>
      </c>
      <c r="I151" s="225"/>
      <c r="J151" s="226">
        <f>ROUND(I151*H151,2)</f>
        <v>0</v>
      </c>
      <c r="K151" s="227"/>
      <c r="L151" s="43"/>
      <c r="M151" s="228" t="s">
        <v>1</v>
      </c>
      <c r="N151" s="229" t="s">
        <v>50</v>
      </c>
      <c r="O151" s="90"/>
      <c r="P151" s="230">
        <f>O151*H151</f>
        <v>0</v>
      </c>
      <c r="Q151" s="230">
        <v>0</v>
      </c>
      <c r="R151" s="230">
        <f>Q151*H151</f>
        <v>0</v>
      </c>
      <c r="S151" s="230">
        <v>0</v>
      </c>
      <c r="T151" s="23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2" t="s">
        <v>166</v>
      </c>
      <c r="AT151" s="232" t="s">
        <v>152</v>
      </c>
      <c r="AU151" s="232" t="s">
        <v>95</v>
      </c>
      <c r="AY151" s="15" t="s">
        <v>148</v>
      </c>
      <c r="BE151" s="233">
        <f>IF(N151="základní",J151,0)</f>
        <v>0</v>
      </c>
      <c r="BF151" s="233">
        <f>IF(N151="snížená",J151,0)</f>
        <v>0</v>
      </c>
      <c r="BG151" s="233">
        <f>IF(N151="zákl. přenesená",J151,0)</f>
        <v>0</v>
      </c>
      <c r="BH151" s="233">
        <f>IF(N151="sníž. přenesená",J151,0)</f>
        <v>0</v>
      </c>
      <c r="BI151" s="233">
        <f>IF(N151="nulová",J151,0)</f>
        <v>0</v>
      </c>
      <c r="BJ151" s="15" t="s">
        <v>93</v>
      </c>
      <c r="BK151" s="233">
        <f>ROUND(I151*H151,2)</f>
        <v>0</v>
      </c>
      <c r="BL151" s="15" t="s">
        <v>166</v>
      </c>
      <c r="BM151" s="232" t="s">
        <v>651</v>
      </c>
    </row>
    <row r="152" s="2" customFormat="1">
      <c r="A152" s="37"/>
      <c r="B152" s="38"/>
      <c r="C152" s="39"/>
      <c r="D152" s="234" t="s">
        <v>158</v>
      </c>
      <c r="E152" s="39"/>
      <c r="F152" s="235" t="s">
        <v>250</v>
      </c>
      <c r="G152" s="39"/>
      <c r="H152" s="39"/>
      <c r="I152" s="236"/>
      <c r="J152" s="39"/>
      <c r="K152" s="39"/>
      <c r="L152" s="43"/>
      <c r="M152" s="237"/>
      <c r="N152" s="238"/>
      <c r="O152" s="90"/>
      <c r="P152" s="90"/>
      <c r="Q152" s="90"/>
      <c r="R152" s="90"/>
      <c r="S152" s="90"/>
      <c r="T152" s="91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T152" s="15" t="s">
        <v>158</v>
      </c>
      <c r="AU152" s="15" t="s">
        <v>95</v>
      </c>
    </row>
    <row r="153" s="13" customFormat="1">
      <c r="A153" s="13"/>
      <c r="B153" s="243"/>
      <c r="C153" s="244"/>
      <c r="D153" s="234" t="s">
        <v>205</v>
      </c>
      <c r="E153" s="245" t="s">
        <v>1</v>
      </c>
      <c r="F153" s="246" t="s">
        <v>650</v>
      </c>
      <c r="G153" s="244"/>
      <c r="H153" s="247">
        <v>153.40000000000001</v>
      </c>
      <c r="I153" s="248"/>
      <c r="J153" s="244"/>
      <c r="K153" s="244"/>
      <c r="L153" s="249"/>
      <c r="M153" s="250"/>
      <c r="N153" s="251"/>
      <c r="O153" s="251"/>
      <c r="P153" s="251"/>
      <c r="Q153" s="251"/>
      <c r="R153" s="251"/>
      <c r="S153" s="251"/>
      <c r="T153" s="252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3" t="s">
        <v>205</v>
      </c>
      <c r="AU153" s="253" t="s">
        <v>95</v>
      </c>
      <c r="AV153" s="13" t="s">
        <v>95</v>
      </c>
      <c r="AW153" s="13" t="s">
        <v>40</v>
      </c>
      <c r="AX153" s="13" t="s">
        <v>93</v>
      </c>
      <c r="AY153" s="253" t="s">
        <v>148</v>
      </c>
    </row>
    <row r="154" s="2" customFormat="1" ht="24.15" customHeight="1">
      <c r="A154" s="37"/>
      <c r="B154" s="38"/>
      <c r="C154" s="220" t="s">
        <v>243</v>
      </c>
      <c r="D154" s="220" t="s">
        <v>152</v>
      </c>
      <c r="E154" s="221" t="s">
        <v>562</v>
      </c>
      <c r="F154" s="222" t="s">
        <v>563</v>
      </c>
      <c r="G154" s="223" t="s">
        <v>230</v>
      </c>
      <c r="H154" s="224">
        <v>46.020000000000003</v>
      </c>
      <c r="I154" s="225"/>
      <c r="J154" s="226">
        <f>ROUND(I154*H154,2)</f>
        <v>0</v>
      </c>
      <c r="K154" s="227"/>
      <c r="L154" s="43"/>
      <c r="M154" s="228" t="s">
        <v>1</v>
      </c>
      <c r="N154" s="229" t="s">
        <v>50</v>
      </c>
      <c r="O154" s="90"/>
      <c r="P154" s="230">
        <f>O154*H154</f>
        <v>0</v>
      </c>
      <c r="Q154" s="230">
        <v>0</v>
      </c>
      <c r="R154" s="230">
        <f>Q154*H154</f>
        <v>0</v>
      </c>
      <c r="S154" s="230">
        <v>0</v>
      </c>
      <c r="T154" s="23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2" t="s">
        <v>166</v>
      </c>
      <c r="AT154" s="232" t="s">
        <v>152</v>
      </c>
      <c r="AU154" s="232" t="s">
        <v>95</v>
      </c>
      <c r="AY154" s="15" t="s">
        <v>148</v>
      </c>
      <c r="BE154" s="233">
        <f>IF(N154="základní",J154,0)</f>
        <v>0</v>
      </c>
      <c r="BF154" s="233">
        <f>IF(N154="snížená",J154,0)</f>
        <v>0</v>
      </c>
      <c r="BG154" s="233">
        <f>IF(N154="zákl. přenesená",J154,0)</f>
        <v>0</v>
      </c>
      <c r="BH154" s="233">
        <f>IF(N154="sníž. přenesená",J154,0)</f>
        <v>0</v>
      </c>
      <c r="BI154" s="233">
        <f>IF(N154="nulová",J154,0)</f>
        <v>0</v>
      </c>
      <c r="BJ154" s="15" t="s">
        <v>93</v>
      </c>
      <c r="BK154" s="233">
        <f>ROUND(I154*H154,2)</f>
        <v>0</v>
      </c>
      <c r="BL154" s="15" t="s">
        <v>166</v>
      </c>
      <c r="BM154" s="232" t="s">
        <v>652</v>
      </c>
    </row>
    <row r="155" s="2" customFormat="1">
      <c r="A155" s="37"/>
      <c r="B155" s="38"/>
      <c r="C155" s="39"/>
      <c r="D155" s="234" t="s">
        <v>158</v>
      </c>
      <c r="E155" s="39"/>
      <c r="F155" s="235" t="s">
        <v>565</v>
      </c>
      <c r="G155" s="39"/>
      <c r="H155" s="39"/>
      <c r="I155" s="236"/>
      <c r="J155" s="39"/>
      <c r="K155" s="39"/>
      <c r="L155" s="43"/>
      <c r="M155" s="237"/>
      <c r="N155" s="238"/>
      <c r="O155" s="90"/>
      <c r="P155" s="90"/>
      <c r="Q155" s="90"/>
      <c r="R155" s="90"/>
      <c r="S155" s="90"/>
      <c r="T155" s="91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15" t="s">
        <v>158</v>
      </c>
      <c r="AU155" s="15" t="s">
        <v>95</v>
      </c>
    </row>
    <row r="156" s="13" customFormat="1">
      <c r="A156" s="13"/>
      <c r="B156" s="243"/>
      <c r="C156" s="244"/>
      <c r="D156" s="234" t="s">
        <v>205</v>
      </c>
      <c r="E156" s="245" t="s">
        <v>1</v>
      </c>
      <c r="F156" s="246" t="s">
        <v>653</v>
      </c>
      <c r="G156" s="244"/>
      <c r="H156" s="247">
        <v>46.020000000000003</v>
      </c>
      <c r="I156" s="248"/>
      <c r="J156" s="244"/>
      <c r="K156" s="244"/>
      <c r="L156" s="249"/>
      <c r="M156" s="250"/>
      <c r="N156" s="251"/>
      <c r="O156" s="251"/>
      <c r="P156" s="251"/>
      <c r="Q156" s="251"/>
      <c r="R156" s="251"/>
      <c r="S156" s="251"/>
      <c r="T156" s="252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3" t="s">
        <v>205</v>
      </c>
      <c r="AU156" s="253" t="s">
        <v>95</v>
      </c>
      <c r="AV156" s="13" t="s">
        <v>95</v>
      </c>
      <c r="AW156" s="13" t="s">
        <v>40</v>
      </c>
      <c r="AX156" s="13" t="s">
        <v>93</v>
      </c>
      <c r="AY156" s="253" t="s">
        <v>148</v>
      </c>
    </row>
    <row r="157" s="2" customFormat="1" ht="24.15" customHeight="1">
      <c r="A157" s="37"/>
      <c r="B157" s="38"/>
      <c r="C157" s="220" t="s">
        <v>248</v>
      </c>
      <c r="D157" s="220" t="s">
        <v>152</v>
      </c>
      <c r="E157" s="221" t="s">
        <v>566</v>
      </c>
      <c r="F157" s="222" t="s">
        <v>567</v>
      </c>
      <c r="G157" s="223" t="s">
        <v>230</v>
      </c>
      <c r="H157" s="224">
        <v>107.38</v>
      </c>
      <c r="I157" s="225"/>
      <c r="J157" s="226">
        <f>ROUND(I157*H157,2)</f>
        <v>0</v>
      </c>
      <c r="K157" s="227"/>
      <c r="L157" s="43"/>
      <c r="M157" s="228" t="s">
        <v>1</v>
      </c>
      <c r="N157" s="229" t="s">
        <v>50</v>
      </c>
      <c r="O157" s="90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2" t="s">
        <v>166</v>
      </c>
      <c r="AT157" s="232" t="s">
        <v>152</v>
      </c>
      <c r="AU157" s="232" t="s">
        <v>95</v>
      </c>
      <c r="AY157" s="15" t="s">
        <v>148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5" t="s">
        <v>93</v>
      </c>
      <c r="BK157" s="233">
        <f>ROUND(I157*H157,2)</f>
        <v>0</v>
      </c>
      <c r="BL157" s="15" t="s">
        <v>166</v>
      </c>
      <c r="BM157" s="232" t="s">
        <v>654</v>
      </c>
    </row>
    <row r="158" s="2" customFormat="1">
      <c r="A158" s="37"/>
      <c r="B158" s="38"/>
      <c r="C158" s="39"/>
      <c r="D158" s="234" t="s">
        <v>158</v>
      </c>
      <c r="E158" s="39"/>
      <c r="F158" s="235" t="s">
        <v>569</v>
      </c>
      <c r="G158" s="39"/>
      <c r="H158" s="39"/>
      <c r="I158" s="236"/>
      <c r="J158" s="39"/>
      <c r="K158" s="39"/>
      <c r="L158" s="43"/>
      <c r="M158" s="237"/>
      <c r="N158" s="238"/>
      <c r="O158" s="90"/>
      <c r="P158" s="90"/>
      <c r="Q158" s="90"/>
      <c r="R158" s="90"/>
      <c r="S158" s="90"/>
      <c r="T158" s="91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5" t="s">
        <v>158</v>
      </c>
      <c r="AU158" s="15" t="s">
        <v>95</v>
      </c>
    </row>
    <row r="159" s="13" customFormat="1">
      <c r="A159" s="13"/>
      <c r="B159" s="243"/>
      <c r="C159" s="244"/>
      <c r="D159" s="234" t="s">
        <v>205</v>
      </c>
      <c r="E159" s="245" t="s">
        <v>1</v>
      </c>
      <c r="F159" s="246" t="s">
        <v>655</v>
      </c>
      <c r="G159" s="244"/>
      <c r="H159" s="247">
        <v>107.38</v>
      </c>
      <c r="I159" s="248"/>
      <c r="J159" s="244"/>
      <c r="K159" s="244"/>
      <c r="L159" s="249"/>
      <c r="M159" s="250"/>
      <c r="N159" s="251"/>
      <c r="O159" s="251"/>
      <c r="P159" s="251"/>
      <c r="Q159" s="251"/>
      <c r="R159" s="251"/>
      <c r="S159" s="251"/>
      <c r="T159" s="25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3" t="s">
        <v>205</v>
      </c>
      <c r="AU159" s="253" t="s">
        <v>95</v>
      </c>
      <c r="AV159" s="13" t="s">
        <v>95</v>
      </c>
      <c r="AW159" s="13" t="s">
        <v>40</v>
      </c>
      <c r="AX159" s="13" t="s">
        <v>93</v>
      </c>
      <c r="AY159" s="253" t="s">
        <v>148</v>
      </c>
    </row>
    <row r="160" s="2" customFormat="1" ht="24.15" customHeight="1">
      <c r="A160" s="37"/>
      <c r="B160" s="38"/>
      <c r="C160" s="220" t="s">
        <v>253</v>
      </c>
      <c r="D160" s="220" t="s">
        <v>152</v>
      </c>
      <c r="E160" s="221" t="s">
        <v>275</v>
      </c>
      <c r="F160" s="222" t="s">
        <v>276</v>
      </c>
      <c r="G160" s="223" t="s">
        <v>230</v>
      </c>
      <c r="H160" s="224">
        <v>29.5</v>
      </c>
      <c r="I160" s="225"/>
      <c r="J160" s="226">
        <f>ROUND(I160*H160,2)</f>
        <v>0</v>
      </c>
      <c r="K160" s="227"/>
      <c r="L160" s="43"/>
      <c r="M160" s="228" t="s">
        <v>1</v>
      </c>
      <c r="N160" s="229" t="s">
        <v>50</v>
      </c>
      <c r="O160" s="90"/>
      <c r="P160" s="230">
        <f>O160*H160</f>
        <v>0</v>
      </c>
      <c r="Q160" s="230">
        <v>0</v>
      </c>
      <c r="R160" s="230">
        <f>Q160*H160</f>
        <v>0</v>
      </c>
      <c r="S160" s="230">
        <v>0</v>
      </c>
      <c r="T160" s="231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2" t="s">
        <v>166</v>
      </c>
      <c r="AT160" s="232" t="s">
        <v>152</v>
      </c>
      <c r="AU160" s="232" t="s">
        <v>95</v>
      </c>
      <c r="AY160" s="15" t="s">
        <v>148</v>
      </c>
      <c r="BE160" s="233">
        <f>IF(N160="základní",J160,0)</f>
        <v>0</v>
      </c>
      <c r="BF160" s="233">
        <f>IF(N160="snížená",J160,0)</f>
        <v>0</v>
      </c>
      <c r="BG160" s="233">
        <f>IF(N160="zákl. přenesená",J160,0)</f>
        <v>0</v>
      </c>
      <c r="BH160" s="233">
        <f>IF(N160="sníž. přenesená",J160,0)</f>
        <v>0</v>
      </c>
      <c r="BI160" s="233">
        <f>IF(N160="nulová",J160,0)</f>
        <v>0</v>
      </c>
      <c r="BJ160" s="15" t="s">
        <v>93</v>
      </c>
      <c r="BK160" s="233">
        <f>ROUND(I160*H160,2)</f>
        <v>0</v>
      </c>
      <c r="BL160" s="15" t="s">
        <v>166</v>
      </c>
      <c r="BM160" s="232" t="s">
        <v>656</v>
      </c>
    </row>
    <row r="161" s="2" customFormat="1">
      <c r="A161" s="37"/>
      <c r="B161" s="38"/>
      <c r="C161" s="39"/>
      <c r="D161" s="234" t="s">
        <v>158</v>
      </c>
      <c r="E161" s="39"/>
      <c r="F161" s="235" t="s">
        <v>278</v>
      </c>
      <c r="G161" s="39"/>
      <c r="H161" s="39"/>
      <c r="I161" s="236"/>
      <c r="J161" s="39"/>
      <c r="K161" s="39"/>
      <c r="L161" s="43"/>
      <c r="M161" s="237"/>
      <c r="N161" s="238"/>
      <c r="O161" s="90"/>
      <c r="P161" s="90"/>
      <c r="Q161" s="90"/>
      <c r="R161" s="90"/>
      <c r="S161" s="90"/>
      <c r="T161" s="91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T161" s="15" t="s">
        <v>158</v>
      </c>
      <c r="AU161" s="15" t="s">
        <v>95</v>
      </c>
    </row>
    <row r="162" s="13" customFormat="1">
      <c r="A162" s="13"/>
      <c r="B162" s="243"/>
      <c r="C162" s="244"/>
      <c r="D162" s="234" t="s">
        <v>205</v>
      </c>
      <c r="E162" s="245" t="s">
        <v>1</v>
      </c>
      <c r="F162" s="246" t="s">
        <v>657</v>
      </c>
      <c r="G162" s="244"/>
      <c r="H162" s="247">
        <v>29.5</v>
      </c>
      <c r="I162" s="248"/>
      <c r="J162" s="244"/>
      <c r="K162" s="244"/>
      <c r="L162" s="249"/>
      <c r="M162" s="250"/>
      <c r="N162" s="251"/>
      <c r="O162" s="251"/>
      <c r="P162" s="251"/>
      <c r="Q162" s="251"/>
      <c r="R162" s="251"/>
      <c r="S162" s="251"/>
      <c r="T162" s="25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3" t="s">
        <v>205</v>
      </c>
      <c r="AU162" s="253" t="s">
        <v>95</v>
      </c>
      <c r="AV162" s="13" t="s">
        <v>95</v>
      </c>
      <c r="AW162" s="13" t="s">
        <v>40</v>
      </c>
      <c r="AX162" s="13" t="s">
        <v>93</v>
      </c>
      <c r="AY162" s="253" t="s">
        <v>148</v>
      </c>
    </row>
    <row r="163" s="2" customFormat="1" ht="37.8" customHeight="1">
      <c r="A163" s="37"/>
      <c r="B163" s="38"/>
      <c r="C163" s="220" t="s">
        <v>259</v>
      </c>
      <c r="D163" s="220" t="s">
        <v>152</v>
      </c>
      <c r="E163" s="221" t="s">
        <v>658</v>
      </c>
      <c r="F163" s="222" t="s">
        <v>659</v>
      </c>
      <c r="G163" s="223" t="s">
        <v>230</v>
      </c>
      <c r="H163" s="224">
        <v>29.5</v>
      </c>
      <c r="I163" s="225"/>
      <c r="J163" s="226">
        <f>ROUND(I163*H163,2)</f>
        <v>0</v>
      </c>
      <c r="K163" s="227"/>
      <c r="L163" s="43"/>
      <c r="M163" s="228" t="s">
        <v>1</v>
      </c>
      <c r="N163" s="229" t="s">
        <v>50</v>
      </c>
      <c r="O163" s="90"/>
      <c r="P163" s="230">
        <f>O163*H163</f>
        <v>0</v>
      </c>
      <c r="Q163" s="230">
        <v>0</v>
      </c>
      <c r="R163" s="230">
        <f>Q163*H163</f>
        <v>0</v>
      </c>
      <c r="S163" s="230">
        <v>0</v>
      </c>
      <c r="T163" s="231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2" t="s">
        <v>166</v>
      </c>
      <c r="AT163" s="232" t="s">
        <v>152</v>
      </c>
      <c r="AU163" s="232" t="s">
        <v>95</v>
      </c>
      <c r="AY163" s="15" t="s">
        <v>148</v>
      </c>
      <c r="BE163" s="233">
        <f>IF(N163="základní",J163,0)</f>
        <v>0</v>
      </c>
      <c r="BF163" s="233">
        <f>IF(N163="snížená",J163,0)</f>
        <v>0</v>
      </c>
      <c r="BG163" s="233">
        <f>IF(N163="zákl. přenesená",J163,0)</f>
        <v>0</v>
      </c>
      <c r="BH163" s="233">
        <f>IF(N163="sníž. přenesená",J163,0)</f>
        <v>0</v>
      </c>
      <c r="BI163" s="233">
        <f>IF(N163="nulová",J163,0)</f>
        <v>0</v>
      </c>
      <c r="BJ163" s="15" t="s">
        <v>93</v>
      </c>
      <c r="BK163" s="233">
        <f>ROUND(I163*H163,2)</f>
        <v>0</v>
      </c>
      <c r="BL163" s="15" t="s">
        <v>166</v>
      </c>
      <c r="BM163" s="232" t="s">
        <v>660</v>
      </c>
    </row>
    <row r="164" s="2" customFormat="1">
      <c r="A164" s="37"/>
      <c r="B164" s="38"/>
      <c r="C164" s="39"/>
      <c r="D164" s="234" t="s">
        <v>158</v>
      </c>
      <c r="E164" s="39"/>
      <c r="F164" s="235" t="s">
        <v>661</v>
      </c>
      <c r="G164" s="39"/>
      <c r="H164" s="39"/>
      <c r="I164" s="236"/>
      <c r="J164" s="39"/>
      <c r="K164" s="39"/>
      <c r="L164" s="43"/>
      <c r="M164" s="237"/>
      <c r="N164" s="238"/>
      <c r="O164" s="90"/>
      <c r="P164" s="90"/>
      <c r="Q164" s="90"/>
      <c r="R164" s="90"/>
      <c r="S164" s="90"/>
      <c r="T164" s="91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T164" s="15" t="s">
        <v>158</v>
      </c>
      <c r="AU164" s="15" t="s">
        <v>95</v>
      </c>
    </row>
    <row r="165" s="13" customFormat="1">
      <c r="A165" s="13"/>
      <c r="B165" s="243"/>
      <c r="C165" s="244"/>
      <c r="D165" s="234" t="s">
        <v>205</v>
      </c>
      <c r="E165" s="245" t="s">
        <v>1</v>
      </c>
      <c r="F165" s="246" t="s">
        <v>657</v>
      </c>
      <c r="G165" s="244"/>
      <c r="H165" s="247">
        <v>29.5</v>
      </c>
      <c r="I165" s="248"/>
      <c r="J165" s="244"/>
      <c r="K165" s="244"/>
      <c r="L165" s="249"/>
      <c r="M165" s="250"/>
      <c r="N165" s="251"/>
      <c r="O165" s="251"/>
      <c r="P165" s="251"/>
      <c r="Q165" s="251"/>
      <c r="R165" s="251"/>
      <c r="S165" s="251"/>
      <c r="T165" s="252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3" t="s">
        <v>205</v>
      </c>
      <c r="AU165" s="253" t="s">
        <v>95</v>
      </c>
      <c r="AV165" s="13" t="s">
        <v>95</v>
      </c>
      <c r="AW165" s="13" t="s">
        <v>40</v>
      </c>
      <c r="AX165" s="13" t="s">
        <v>93</v>
      </c>
      <c r="AY165" s="253" t="s">
        <v>148</v>
      </c>
    </row>
    <row r="166" s="2" customFormat="1" ht="14.4" customHeight="1">
      <c r="A166" s="37"/>
      <c r="B166" s="38"/>
      <c r="C166" s="220" t="s">
        <v>264</v>
      </c>
      <c r="D166" s="220" t="s">
        <v>152</v>
      </c>
      <c r="E166" s="221" t="s">
        <v>286</v>
      </c>
      <c r="F166" s="222" t="s">
        <v>287</v>
      </c>
      <c r="G166" s="223" t="s">
        <v>230</v>
      </c>
      <c r="H166" s="224">
        <v>29.5</v>
      </c>
      <c r="I166" s="225"/>
      <c r="J166" s="226">
        <f>ROUND(I166*H166,2)</f>
        <v>0</v>
      </c>
      <c r="K166" s="227"/>
      <c r="L166" s="43"/>
      <c r="M166" s="228" t="s">
        <v>1</v>
      </c>
      <c r="N166" s="229" t="s">
        <v>50</v>
      </c>
      <c r="O166" s="90"/>
      <c r="P166" s="230">
        <f>O166*H166</f>
        <v>0</v>
      </c>
      <c r="Q166" s="230">
        <v>0</v>
      </c>
      <c r="R166" s="230">
        <f>Q166*H166</f>
        <v>0</v>
      </c>
      <c r="S166" s="230">
        <v>0</v>
      </c>
      <c r="T166" s="231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2" t="s">
        <v>166</v>
      </c>
      <c r="AT166" s="232" t="s">
        <v>152</v>
      </c>
      <c r="AU166" s="232" t="s">
        <v>95</v>
      </c>
      <c r="AY166" s="15" t="s">
        <v>148</v>
      </c>
      <c r="BE166" s="233">
        <f>IF(N166="základní",J166,0)</f>
        <v>0</v>
      </c>
      <c r="BF166" s="233">
        <f>IF(N166="snížená",J166,0)</f>
        <v>0</v>
      </c>
      <c r="BG166" s="233">
        <f>IF(N166="zákl. přenesená",J166,0)</f>
        <v>0</v>
      </c>
      <c r="BH166" s="233">
        <f>IF(N166="sníž. přenesená",J166,0)</f>
        <v>0</v>
      </c>
      <c r="BI166" s="233">
        <f>IF(N166="nulová",J166,0)</f>
        <v>0</v>
      </c>
      <c r="BJ166" s="15" t="s">
        <v>93</v>
      </c>
      <c r="BK166" s="233">
        <f>ROUND(I166*H166,2)</f>
        <v>0</v>
      </c>
      <c r="BL166" s="15" t="s">
        <v>166</v>
      </c>
      <c r="BM166" s="232" t="s">
        <v>662</v>
      </c>
    </row>
    <row r="167" s="2" customFormat="1">
      <c r="A167" s="37"/>
      <c r="B167" s="38"/>
      <c r="C167" s="39"/>
      <c r="D167" s="234" t="s">
        <v>158</v>
      </c>
      <c r="E167" s="39"/>
      <c r="F167" s="235" t="s">
        <v>289</v>
      </c>
      <c r="G167" s="39"/>
      <c r="H167" s="39"/>
      <c r="I167" s="236"/>
      <c r="J167" s="39"/>
      <c r="K167" s="39"/>
      <c r="L167" s="43"/>
      <c r="M167" s="237"/>
      <c r="N167" s="238"/>
      <c r="O167" s="90"/>
      <c r="P167" s="90"/>
      <c r="Q167" s="90"/>
      <c r="R167" s="90"/>
      <c r="S167" s="90"/>
      <c r="T167" s="91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T167" s="15" t="s">
        <v>158</v>
      </c>
      <c r="AU167" s="15" t="s">
        <v>95</v>
      </c>
    </row>
    <row r="168" s="13" customFormat="1">
      <c r="A168" s="13"/>
      <c r="B168" s="243"/>
      <c r="C168" s="244"/>
      <c r="D168" s="234" t="s">
        <v>205</v>
      </c>
      <c r="E168" s="245" t="s">
        <v>1</v>
      </c>
      <c r="F168" s="246" t="s">
        <v>657</v>
      </c>
      <c r="G168" s="244"/>
      <c r="H168" s="247">
        <v>29.5</v>
      </c>
      <c r="I168" s="248"/>
      <c r="J168" s="244"/>
      <c r="K168" s="244"/>
      <c r="L168" s="249"/>
      <c r="M168" s="250"/>
      <c r="N168" s="251"/>
      <c r="O168" s="251"/>
      <c r="P168" s="251"/>
      <c r="Q168" s="251"/>
      <c r="R168" s="251"/>
      <c r="S168" s="251"/>
      <c r="T168" s="252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3" t="s">
        <v>205</v>
      </c>
      <c r="AU168" s="253" t="s">
        <v>95</v>
      </c>
      <c r="AV168" s="13" t="s">
        <v>95</v>
      </c>
      <c r="AW168" s="13" t="s">
        <v>40</v>
      </c>
      <c r="AX168" s="13" t="s">
        <v>93</v>
      </c>
      <c r="AY168" s="253" t="s">
        <v>148</v>
      </c>
    </row>
    <row r="169" s="2" customFormat="1" ht="14.4" customHeight="1">
      <c r="A169" s="37"/>
      <c r="B169" s="38"/>
      <c r="C169" s="254" t="s">
        <v>270</v>
      </c>
      <c r="D169" s="254" t="s">
        <v>321</v>
      </c>
      <c r="E169" s="255" t="s">
        <v>577</v>
      </c>
      <c r="F169" s="256" t="s">
        <v>578</v>
      </c>
      <c r="G169" s="257" t="s">
        <v>294</v>
      </c>
      <c r="H169" s="258">
        <v>47.200000000000003</v>
      </c>
      <c r="I169" s="259"/>
      <c r="J169" s="260">
        <f>ROUND(I169*H169,2)</f>
        <v>0</v>
      </c>
      <c r="K169" s="261"/>
      <c r="L169" s="262"/>
      <c r="M169" s="263" t="s">
        <v>1</v>
      </c>
      <c r="N169" s="264" t="s">
        <v>50</v>
      </c>
      <c r="O169" s="90"/>
      <c r="P169" s="230">
        <f>O169*H169</f>
        <v>0</v>
      </c>
      <c r="Q169" s="230">
        <v>1</v>
      </c>
      <c r="R169" s="230">
        <f>Q169*H169</f>
        <v>47.200000000000003</v>
      </c>
      <c r="S169" s="230">
        <v>0</v>
      </c>
      <c r="T169" s="231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2" t="s">
        <v>182</v>
      </c>
      <c r="AT169" s="232" t="s">
        <v>321</v>
      </c>
      <c r="AU169" s="232" t="s">
        <v>95</v>
      </c>
      <c r="AY169" s="15" t="s">
        <v>148</v>
      </c>
      <c r="BE169" s="233">
        <f>IF(N169="základní",J169,0)</f>
        <v>0</v>
      </c>
      <c r="BF169" s="233">
        <f>IF(N169="snížená",J169,0)</f>
        <v>0</v>
      </c>
      <c r="BG169" s="233">
        <f>IF(N169="zákl. přenesená",J169,0)</f>
        <v>0</v>
      </c>
      <c r="BH169" s="233">
        <f>IF(N169="sníž. přenesená",J169,0)</f>
        <v>0</v>
      </c>
      <c r="BI169" s="233">
        <f>IF(N169="nulová",J169,0)</f>
        <v>0</v>
      </c>
      <c r="BJ169" s="15" t="s">
        <v>93</v>
      </c>
      <c r="BK169" s="233">
        <f>ROUND(I169*H169,2)</f>
        <v>0</v>
      </c>
      <c r="BL169" s="15" t="s">
        <v>166</v>
      </c>
      <c r="BM169" s="232" t="s">
        <v>663</v>
      </c>
    </row>
    <row r="170" s="2" customFormat="1">
      <c r="A170" s="37"/>
      <c r="B170" s="38"/>
      <c r="C170" s="39"/>
      <c r="D170" s="234" t="s">
        <v>158</v>
      </c>
      <c r="E170" s="39"/>
      <c r="F170" s="235" t="s">
        <v>578</v>
      </c>
      <c r="G170" s="39"/>
      <c r="H170" s="39"/>
      <c r="I170" s="236"/>
      <c r="J170" s="39"/>
      <c r="K170" s="39"/>
      <c r="L170" s="43"/>
      <c r="M170" s="237"/>
      <c r="N170" s="238"/>
      <c r="O170" s="90"/>
      <c r="P170" s="90"/>
      <c r="Q170" s="90"/>
      <c r="R170" s="90"/>
      <c r="S170" s="90"/>
      <c r="T170" s="91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T170" s="15" t="s">
        <v>158</v>
      </c>
      <c r="AU170" s="15" t="s">
        <v>95</v>
      </c>
    </row>
    <row r="171" s="13" customFormat="1">
      <c r="A171" s="13"/>
      <c r="B171" s="243"/>
      <c r="C171" s="244"/>
      <c r="D171" s="234" t="s">
        <v>205</v>
      </c>
      <c r="E171" s="245" t="s">
        <v>1</v>
      </c>
      <c r="F171" s="246" t="s">
        <v>664</v>
      </c>
      <c r="G171" s="244"/>
      <c r="H171" s="247">
        <v>47.200000000000003</v>
      </c>
      <c r="I171" s="248"/>
      <c r="J171" s="244"/>
      <c r="K171" s="244"/>
      <c r="L171" s="249"/>
      <c r="M171" s="250"/>
      <c r="N171" s="251"/>
      <c r="O171" s="251"/>
      <c r="P171" s="251"/>
      <c r="Q171" s="251"/>
      <c r="R171" s="251"/>
      <c r="S171" s="251"/>
      <c r="T171" s="252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3" t="s">
        <v>205</v>
      </c>
      <c r="AU171" s="253" t="s">
        <v>95</v>
      </c>
      <c r="AV171" s="13" t="s">
        <v>95</v>
      </c>
      <c r="AW171" s="13" t="s">
        <v>40</v>
      </c>
      <c r="AX171" s="13" t="s">
        <v>93</v>
      </c>
      <c r="AY171" s="253" t="s">
        <v>148</v>
      </c>
    </row>
    <row r="172" s="2" customFormat="1" ht="24.15" customHeight="1">
      <c r="A172" s="37"/>
      <c r="B172" s="38"/>
      <c r="C172" s="220" t="s">
        <v>8</v>
      </c>
      <c r="D172" s="220" t="s">
        <v>152</v>
      </c>
      <c r="E172" s="221" t="s">
        <v>583</v>
      </c>
      <c r="F172" s="222" t="s">
        <v>584</v>
      </c>
      <c r="G172" s="223" t="s">
        <v>294</v>
      </c>
      <c r="H172" s="224">
        <v>47.200000000000003</v>
      </c>
      <c r="I172" s="225"/>
      <c r="J172" s="226">
        <f>ROUND(I172*H172,2)</f>
        <v>0</v>
      </c>
      <c r="K172" s="227"/>
      <c r="L172" s="43"/>
      <c r="M172" s="228" t="s">
        <v>1</v>
      </c>
      <c r="N172" s="229" t="s">
        <v>50</v>
      </c>
      <c r="O172" s="90"/>
      <c r="P172" s="230">
        <f>O172*H172</f>
        <v>0</v>
      </c>
      <c r="Q172" s="230">
        <v>0</v>
      </c>
      <c r="R172" s="230">
        <f>Q172*H172</f>
        <v>0</v>
      </c>
      <c r="S172" s="230">
        <v>0</v>
      </c>
      <c r="T172" s="23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2" t="s">
        <v>166</v>
      </c>
      <c r="AT172" s="232" t="s">
        <v>152</v>
      </c>
      <c r="AU172" s="232" t="s">
        <v>95</v>
      </c>
      <c r="AY172" s="15" t="s">
        <v>148</v>
      </c>
      <c r="BE172" s="233">
        <f>IF(N172="základní",J172,0)</f>
        <v>0</v>
      </c>
      <c r="BF172" s="233">
        <f>IF(N172="snížená",J172,0)</f>
        <v>0</v>
      </c>
      <c r="BG172" s="233">
        <f>IF(N172="zákl. přenesená",J172,0)</f>
        <v>0</v>
      </c>
      <c r="BH172" s="233">
        <f>IF(N172="sníž. přenesená",J172,0)</f>
        <v>0</v>
      </c>
      <c r="BI172" s="233">
        <f>IF(N172="nulová",J172,0)</f>
        <v>0</v>
      </c>
      <c r="BJ172" s="15" t="s">
        <v>93</v>
      </c>
      <c r="BK172" s="233">
        <f>ROUND(I172*H172,2)</f>
        <v>0</v>
      </c>
      <c r="BL172" s="15" t="s">
        <v>166</v>
      </c>
      <c r="BM172" s="232" t="s">
        <v>665</v>
      </c>
    </row>
    <row r="173" s="2" customFormat="1">
      <c r="A173" s="37"/>
      <c r="B173" s="38"/>
      <c r="C173" s="39"/>
      <c r="D173" s="234" t="s">
        <v>158</v>
      </c>
      <c r="E173" s="39"/>
      <c r="F173" s="235" t="s">
        <v>586</v>
      </c>
      <c r="G173" s="39"/>
      <c r="H173" s="39"/>
      <c r="I173" s="236"/>
      <c r="J173" s="39"/>
      <c r="K173" s="39"/>
      <c r="L173" s="43"/>
      <c r="M173" s="237"/>
      <c r="N173" s="238"/>
      <c r="O173" s="90"/>
      <c r="P173" s="90"/>
      <c r="Q173" s="90"/>
      <c r="R173" s="90"/>
      <c r="S173" s="90"/>
      <c r="T173" s="91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15" t="s">
        <v>158</v>
      </c>
      <c r="AU173" s="15" t="s">
        <v>95</v>
      </c>
    </row>
    <row r="174" s="13" customFormat="1">
      <c r="A174" s="13"/>
      <c r="B174" s="243"/>
      <c r="C174" s="244"/>
      <c r="D174" s="234" t="s">
        <v>205</v>
      </c>
      <c r="E174" s="245" t="s">
        <v>1</v>
      </c>
      <c r="F174" s="246" t="s">
        <v>664</v>
      </c>
      <c r="G174" s="244"/>
      <c r="H174" s="247">
        <v>47.200000000000003</v>
      </c>
      <c r="I174" s="248"/>
      <c r="J174" s="244"/>
      <c r="K174" s="244"/>
      <c r="L174" s="249"/>
      <c r="M174" s="250"/>
      <c r="N174" s="251"/>
      <c r="O174" s="251"/>
      <c r="P174" s="251"/>
      <c r="Q174" s="251"/>
      <c r="R174" s="251"/>
      <c r="S174" s="251"/>
      <c r="T174" s="252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3" t="s">
        <v>205</v>
      </c>
      <c r="AU174" s="253" t="s">
        <v>95</v>
      </c>
      <c r="AV174" s="13" t="s">
        <v>95</v>
      </c>
      <c r="AW174" s="13" t="s">
        <v>40</v>
      </c>
      <c r="AX174" s="13" t="s">
        <v>93</v>
      </c>
      <c r="AY174" s="253" t="s">
        <v>148</v>
      </c>
    </row>
    <row r="175" s="2" customFormat="1" ht="14.4" customHeight="1">
      <c r="A175" s="37"/>
      <c r="B175" s="38"/>
      <c r="C175" s="220" t="s">
        <v>280</v>
      </c>
      <c r="D175" s="220" t="s">
        <v>152</v>
      </c>
      <c r="E175" s="221" t="s">
        <v>299</v>
      </c>
      <c r="F175" s="222" t="s">
        <v>300</v>
      </c>
      <c r="G175" s="223" t="s">
        <v>230</v>
      </c>
      <c r="H175" s="224">
        <v>47.200000000000003</v>
      </c>
      <c r="I175" s="225"/>
      <c r="J175" s="226">
        <f>ROUND(I175*H175,2)</f>
        <v>0</v>
      </c>
      <c r="K175" s="227"/>
      <c r="L175" s="43"/>
      <c r="M175" s="228" t="s">
        <v>1</v>
      </c>
      <c r="N175" s="229" t="s">
        <v>50</v>
      </c>
      <c r="O175" s="90"/>
      <c r="P175" s="230">
        <f>O175*H175</f>
        <v>0</v>
      </c>
      <c r="Q175" s="230">
        <v>0</v>
      </c>
      <c r="R175" s="230">
        <f>Q175*H175</f>
        <v>0</v>
      </c>
      <c r="S175" s="230">
        <v>0</v>
      </c>
      <c r="T175" s="231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2" t="s">
        <v>166</v>
      </c>
      <c r="AT175" s="232" t="s">
        <v>152</v>
      </c>
      <c r="AU175" s="232" t="s">
        <v>95</v>
      </c>
      <c r="AY175" s="15" t="s">
        <v>148</v>
      </c>
      <c r="BE175" s="233">
        <f>IF(N175="základní",J175,0)</f>
        <v>0</v>
      </c>
      <c r="BF175" s="233">
        <f>IF(N175="snížená",J175,0)</f>
        <v>0</v>
      </c>
      <c r="BG175" s="233">
        <f>IF(N175="zákl. přenesená",J175,0)</f>
        <v>0</v>
      </c>
      <c r="BH175" s="233">
        <f>IF(N175="sníž. přenesená",J175,0)</f>
        <v>0</v>
      </c>
      <c r="BI175" s="233">
        <f>IF(N175="nulová",J175,0)</f>
        <v>0</v>
      </c>
      <c r="BJ175" s="15" t="s">
        <v>93</v>
      </c>
      <c r="BK175" s="233">
        <f>ROUND(I175*H175,2)</f>
        <v>0</v>
      </c>
      <c r="BL175" s="15" t="s">
        <v>166</v>
      </c>
      <c r="BM175" s="232" t="s">
        <v>666</v>
      </c>
    </row>
    <row r="176" s="2" customFormat="1">
      <c r="A176" s="37"/>
      <c r="B176" s="38"/>
      <c r="C176" s="39"/>
      <c r="D176" s="234" t="s">
        <v>158</v>
      </c>
      <c r="E176" s="39"/>
      <c r="F176" s="235" t="s">
        <v>300</v>
      </c>
      <c r="G176" s="39"/>
      <c r="H176" s="39"/>
      <c r="I176" s="236"/>
      <c r="J176" s="39"/>
      <c r="K176" s="39"/>
      <c r="L176" s="43"/>
      <c r="M176" s="237"/>
      <c r="N176" s="238"/>
      <c r="O176" s="90"/>
      <c r="P176" s="90"/>
      <c r="Q176" s="90"/>
      <c r="R176" s="90"/>
      <c r="S176" s="90"/>
      <c r="T176" s="91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T176" s="15" t="s">
        <v>158</v>
      </c>
      <c r="AU176" s="15" t="s">
        <v>95</v>
      </c>
    </row>
    <row r="177" s="13" customFormat="1">
      <c r="A177" s="13"/>
      <c r="B177" s="243"/>
      <c r="C177" s="244"/>
      <c r="D177" s="234" t="s">
        <v>205</v>
      </c>
      <c r="E177" s="245" t="s">
        <v>1</v>
      </c>
      <c r="F177" s="246" t="s">
        <v>667</v>
      </c>
      <c r="G177" s="244"/>
      <c r="H177" s="247">
        <v>47.200000000000003</v>
      </c>
      <c r="I177" s="248"/>
      <c r="J177" s="244"/>
      <c r="K177" s="244"/>
      <c r="L177" s="249"/>
      <c r="M177" s="250"/>
      <c r="N177" s="251"/>
      <c r="O177" s="251"/>
      <c r="P177" s="251"/>
      <c r="Q177" s="251"/>
      <c r="R177" s="251"/>
      <c r="S177" s="251"/>
      <c r="T177" s="25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3" t="s">
        <v>205</v>
      </c>
      <c r="AU177" s="253" t="s">
        <v>95</v>
      </c>
      <c r="AV177" s="13" t="s">
        <v>95</v>
      </c>
      <c r="AW177" s="13" t="s">
        <v>40</v>
      </c>
      <c r="AX177" s="13" t="s">
        <v>93</v>
      </c>
      <c r="AY177" s="253" t="s">
        <v>148</v>
      </c>
    </row>
    <row r="178" s="2" customFormat="1" ht="24.15" customHeight="1">
      <c r="A178" s="37"/>
      <c r="B178" s="38"/>
      <c r="C178" s="220" t="s">
        <v>285</v>
      </c>
      <c r="D178" s="220" t="s">
        <v>152</v>
      </c>
      <c r="E178" s="221" t="s">
        <v>305</v>
      </c>
      <c r="F178" s="222" t="s">
        <v>306</v>
      </c>
      <c r="G178" s="223" t="s">
        <v>230</v>
      </c>
      <c r="H178" s="224">
        <v>23.600000000000001</v>
      </c>
      <c r="I178" s="225"/>
      <c r="J178" s="226">
        <f>ROUND(I178*H178,2)</f>
        <v>0</v>
      </c>
      <c r="K178" s="227"/>
      <c r="L178" s="43"/>
      <c r="M178" s="228" t="s">
        <v>1</v>
      </c>
      <c r="N178" s="229" t="s">
        <v>50</v>
      </c>
      <c r="O178" s="90"/>
      <c r="P178" s="230">
        <f>O178*H178</f>
        <v>0</v>
      </c>
      <c r="Q178" s="230">
        <v>0</v>
      </c>
      <c r="R178" s="230">
        <f>Q178*H178</f>
        <v>0</v>
      </c>
      <c r="S178" s="230">
        <v>0</v>
      </c>
      <c r="T178" s="231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2" t="s">
        <v>166</v>
      </c>
      <c r="AT178" s="232" t="s">
        <v>152</v>
      </c>
      <c r="AU178" s="232" t="s">
        <v>95</v>
      </c>
      <c r="AY178" s="15" t="s">
        <v>148</v>
      </c>
      <c r="BE178" s="233">
        <f>IF(N178="základní",J178,0)</f>
        <v>0</v>
      </c>
      <c r="BF178" s="233">
        <f>IF(N178="snížená",J178,0)</f>
        <v>0</v>
      </c>
      <c r="BG178" s="233">
        <f>IF(N178="zákl. přenesená",J178,0)</f>
        <v>0</v>
      </c>
      <c r="BH178" s="233">
        <f>IF(N178="sníž. přenesená",J178,0)</f>
        <v>0</v>
      </c>
      <c r="BI178" s="233">
        <f>IF(N178="nulová",J178,0)</f>
        <v>0</v>
      </c>
      <c r="BJ178" s="15" t="s">
        <v>93</v>
      </c>
      <c r="BK178" s="233">
        <f>ROUND(I178*H178,2)</f>
        <v>0</v>
      </c>
      <c r="BL178" s="15" t="s">
        <v>166</v>
      </c>
      <c r="BM178" s="232" t="s">
        <v>668</v>
      </c>
    </row>
    <row r="179" s="2" customFormat="1">
      <c r="A179" s="37"/>
      <c r="B179" s="38"/>
      <c r="C179" s="39"/>
      <c r="D179" s="234" t="s">
        <v>158</v>
      </c>
      <c r="E179" s="39"/>
      <c r="F179" s="235" t="s">
        <v>308</v>
      </c>
      <c r="G179" s="39"/>
      <c r="H179" s="39"/>
      <c r="I179" s="236"/>
      <c r="J179" s="39"/>
      <c r="K179" s="39"/>
      <c r="L179" s="43"/>
      <c r="M179" s="237"/>
      <c r="N179" s="238"/>
      <c r="O179" s="90"/>
      <c r="P179" s="90"/>
      <c r="Q179" s="90"/>
      <c r="R179" s="90"/>
      <c r="S179" s="90"/>
      <c r="T179" s="91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15" t="s">
        <v>158</v>
      </c>
      <c r="AU179" s="15" t="s">
        <v>95</v>
      </c>
    </row>
    <row r="180" s="13" customFormat="1">
      <c r="A180" s="13"/>
      <c r="B180" s="243"/>
      <c r="C180" s="244"/>
      <c r="D180" s="234" t="s">
        <v>205</v>
      </c>
      <c r="E180" s="245" t="s">
        <v>1</v>
      </c>
      <c r="F180" s="246" t="s">
        <v>669</v>
      </c>
      <c r="G180" s="244"/>
      <c r="H180" s="247">
        <v>23.600000000000001</v>
      </c>
      <c r="I180" s="248"/>
      <c r="J180" s="244"/>
      <c r="K180" s="244"/>
      <c r="L180" s="249"/>
      <c r="M180" s="250"/>
      <c r="N180" s="251"/>
      <c r="O180" s="251"/>
      <c r="P180" s="251"/>
      <c r="Q180" s="251"/>
      <c r="R180" s="251"/>
      <c r="S180" s="251"/>
      <c r="T180" s="252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3" t="s">
        <v>205</v>
      </c>
      <c r="AU180" s="253" t="s">
        <v>95</v>
      </c>
      <c r="AV180" s="13" t="s">
        <v>95</v>
      </c>
      <c r="AW180" s="13" t="s">
        <v>40</v>
      </c>
      <c r="AX180" s="13" t="s">
        <v>93</v>
      </c>
      <c r="AY180" s="253" t="s">
        <v>148</v>
      </c>
    </row>
    <row r="181" s="2" customFormat="1" ht="24.15" customHeight="1">
      <c r="A181" s="37"/>
      <c r="B181" s="38"/>
      <c r="C181" s="220" t="s">
        <v>291</v>
      </c>
      <c r="D181" s="220" t="s">
        <v>152</v>
      </c>
      <c r="E181" s="221" t="s">
        <v>591</v>
      </c>
      <c r="F181" s="222" t="s">
        <v>592</v>
      </c>
      <c r="G181" s="223" t="s">
        <v>224</v>
      </c>
      <c r="H181" s="224">
        <v>82.599999999999994</v>
      </c>
      <c r="I181" s="225"/>
      <c r="J181" s="226">
        <f>ROUND(I181*H181,2)</f>
        <v>0</v>
      </c>
      <c r="K181" s="227"/>
      <c r="L181" s="43"/>
      <c r="M181" s="228" t="s">
        <v>1</v>
      </c>
      <c r="N181" s="229" t="s">
        <v>50</v>
      </c>
      <c r="O181" s="90"/>
      <c r="P181" s="230">
        <f>O181*H181</f>
        <v>0</v>
      </c>
      <c r="Q181" s="230">
        <v>0</v>
      </c>
      <c r="R181" s="230">
        <f>Q181*H181</f>
        <v>0</v>
      </c>
      <c r="S181" s="230">
        <v>0</v>
      </c>
      <c r="T181" s="23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2" t="s">
        <v>166</v>
      </c>
      <c r="AT181" s="232" t="s">
        <v>152</v>
      </c>
      <c r="AU181" s="232" t="s">
        <v>95</v>
      </c>
      <c r="AY181" s="15" t="s">
        <v>148</v>
      </c>
      <c r="BE181" s="233">
        <f>IF(N181="základní",J181,0)</f>
        <v>0</v>
      </c>
      <c r="BF181" s="233">
        <f>IF(N181="snížená",J181,0)</f>
        <v>0</v>
      </c>
      <c r="BG181" s="233">
        <f>IF(N181="zákl. přenesená",J181,0)</f>
        <v>0</v>
      </c>
      <c r="BH181" s="233">
        <f>IF(N181="sníž. přenesená",J181,0)</f>
        <v>0</v>
      </c>
      <c r="BI181" s="233">
        <f>IF(N181="nulová",J181,0)</f>
        <v>0</v>
      </c>
      <c r="BJ181" s="15" t="s">
        <v>93</v>
      </c>
      <c r="BK181" s="233">
        <f>ROUND(I181*H181,2)</f>
        <v>0</v>
      </c>
      <c r="BL181" s="15" t="s">
        <v>166</v>
      </c>
      <c r="BM181" s="232" t="s">
        <v>670</v>
      </c>
    </row>
    <row r="182" s="2" customFormat="1">
      <c r="A182" s="37"/>
      <c r="B182" s="38"/>
      <c r="C182" s="39"/>
      <c r="D182" s="234" t="s">
        <v>158</v>
      </c>
      <c r="E182" s="39"/>
      <c r="F182" s="235" t="s">
        <v>594</v>
      </c>
      <c r="G182" s="39"/>
      <c r="H182" s="39"/>
      <c r="I182" s="236"/>
      <c r="J182" s="39"/>
      <c r="K182" s="39"/>
      <c r="L182" s="43"/>
      <c r="M182" s="237"/>
      <c r="N182" s="238"/>
      <c r="O182" s="90"/>
      <c r="P182" s="90"/>
      <c r="Q182" s="90"/>
      <c r="R182" s="90"/>
      <c r="S182" s="90"/>
      <c r="T182" s="91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T182" s="15" t="s">
        <v>158</v>
      </c>
      <c r="AU182" s="15" t="s">
        <v>95</v>
      </c>
    </row>
    <row r="183" s="13" customFormat="1">
      <c r="A183" s="13"/>
      <c r="B183" s="243"/>
      <c r="C183" s="244"/>
      <c r="D183" s="234" t="s">
        <v>205</v>
      </c>
      <c r="E183" s="245" t="s">
        <v>1</v>
      </c>
      <c r="F183" s="246" t="s">
        <v>671</v>
      </c>
      <c r="G183" s="244"/>
      <c r="H183" s="247">
        <v>82.599999999999994</v>
      </c>
      <c r="I183" s="248"/>
      <c r="J183" s="244"/>
      <c r="K183" s="244"/>
      <c r="L183" s="249"/>
      <c r="M183" s="250"/>
      <c r="N183" s="251"/>
      <c r="O183" s="251"/>
      <c r="P183" s="251"/>
      <c r="Q183" s="251"/>
      <c r="R183" s="251"/>
      <c r="S183" s="251"/>
      <c r="T183" s="252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53" t="s">
        <v>205</v>
      </c>
      <c r="AU183" s="253" t="s">
        <v>95</v>
      </c>
      <c r="AV183" s="13" t="s">
        <v>95</v>
      </c>
      <c r="AW183" s="13" t="s">
        <v>40</v>
      </c>
      <c r="AX183" s="13" t="s">
        <v>93</v>
      </c>
      <c r="AY183" s="253" t="s">
        <v>148</v>
      </c>
    </row>
    <row r="184" s="2" customFormat="1" ht="14.4" customHeight="1">
      <c r="A184" s="37"/>
      <c r="B184" s="38"/>
      <c r="C184" s="220" t="s">
        <v>298</v>
      </c>
      <c r="D184" s="220" t="s">
        <v>152</v>
      </c>
      <c r="E184" s="221" t="s">
        <v>315</v>
      </c>
      <c r="F184" s="222" t="s">
        <v>316</v>
      </c>
      <c r="G184" s="223" t="s">
        <v>224</v>
      </c>
      <c r="H184" s="224">
        <v>82.599999999999994</v>
      </c>
      <c r="I184" s="225"/>
      <c r="J184" s="226">
        <f>ROUND(I184*H184,2)</f>
        <v>0</v>
      </c>
      <c r="K184" s="227"/>
      <c r="L184" s="43"/>
      <c r="M184" s="228" t="s">
        <v>1</v>
      </c>
      <c r="N184" s="229" t="s">
        <v>50</v>
      </c>
      <c r="O184" s="90"/>
      <c r="P184" s="230">
        <f>O184*H184</f>
        <v>0</v>
      </c>
      <c r="Q184" s="230">
        <v>0.0012700000000000001</v>
      </c>
      <c r="R184" s="230">
        <f>Q184*H184</f>
        <v>0.104902</v>
      </c>
      <c r="S184" s="230">
        <v>0</v>
      </c>
      <c r="T184" s="231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2" t="s">
        <v>166</v>
      </c>
      <c r="AT184" s="232" t="s">
        <v>152</v>
      </c>
      <c r="AU184" s="232" t="s">
        <v>95</v>
      </c>
      <c r="AY184" s="15" t="s">
        <v>148</v>
      </c>
      <c r="BE184" s="233">
        <f>IF(N184="základní",J184,0)</f>
        <v>0</v>
      </c>
      <c r="BF184" s="233">
        <f>IF(N184="snížená",J184,0)</f>
        <v>0</v>
      </c>
      <c r="BG184" s="233">
        <f>IF(N184="zákl. přenesená",J184,0)</f>
        <v>0</v>
      </c>
      <c r="BH184" s="233">
        <f>IF(N184="sníž. přenesená",J184,0)</f>
        <v>0</v>
      </c>
      <c r="BI184" s="233">
        <f>IF(N184="nulová",J184,0)</f>
        <v>0</v>
      </c>
      <c r="BJ184" s="15" t="s">
        <v>93</v>
      </c>
      <c r="BK184" s="233">
        <f>ROUND(I184*H184,2)</f>
        <v>0</v>
      </c>
      <c r="BL184" s="15" t="s">
        <v>166</v>
      </c>
      <c r="BM184" s="232" t="s">
        <v>672</v>
      </c>
    </row>
    <row r="185" s="2" customFormat="1">
      <c r="A185" s="37"/>
      <c r="B185" s="38"/>
      <c r="C185" s="39"/>
      <c r="D185" s="234" t="s">
        <v>158</v>
      </c>
      <c r="E185" s="39"/>
      <c r="F185" s="235" t="s">
        <v>318</v>
      </c>
      <c r="G185" s="39"/>
      <c r="H185" s="39"/>
      <c r="I185" s="236"/>
      <c r="J185" s="39"/>
      <c r="K185" s="39"/>
      <c r="L185" s="43"/>
      <c r="M185" s="237"/>
      <c r="N185" s="238"/>
      <c r="O185" s="90"/>
      <c r="P185" s="90"/>
      <c r="Q185" s="90"/>
      <c r="R185" s="90"/>
      <c r="S185" s="90"/>
      <c r="T185" s="91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15" t="s">
        <v>158</v>
      </c>
      <c r="AU185" s="15" t="s">
        <v>95</v>
      </c>
    </row>
    <row r="186" s="13" customFormat="1">
      <c r="A186" s="13"/>
      <c r="B186" s="243"/>
      <c r="C186" s="244"/>
      <c r="D186" s="234" t="s">
        <v>205</v>
      </c>
      <c r="E186" s="245" t="s">
        <v>1</v>
      </c>
      <c r="F186" s="246" t="s">
        <v>671</v>
      </c>
      <c r="G186" s="244"/>
      <c r="H186" s="247">
        <v>82.599999999999994</v>
      </c>
      <c r="I186" s="248"/>
      <c r="J186" s="244"/>
      <c r="K186" s="244"/>
      <c r="L186" s="249"/>
      <c r="M186" s="250"/>
      <c r="N186" s="251"/>
      <c r="O186" s="251"/>
      <c r="P186" s="251"/>
      <c r="Q186" s="251"/>
      <c r="R186" s="251"/>
      <c r="S186" s="251"/>
      <c r="T186" s="25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3" t="s">
        <v>205</v>
      </c>
      <c r="AU186" s="253" t="s">
        <v>95</v>
      </c>
      <c r="AV186" s="13" t="s">
        <v>95</v>
      </c>
      <c r="AW186" s="13" t="s">
        <v>40</v>
      </c>
      <c r="AX186" s="13" t="s">
        <v>93</v>
      </c>
      <c r="AY186" s="253" t="s">
        <v>148</v>
      </c>
    </row>
    <row r="187" s="2" customFormat="1" ht="14.4" customHeight="1">
      <c r="A187" s="37"/>
      <c r="B187" s="38"/>
      <c r="C187" s="254" t="s">
        <v>304</v>
      </c>
      <c r="D187" s="254" t="s">
        <v>321</v>
      </c>
      <c r="E187" s="255" t="s">
        <v>322</v>
      </c>
      <c r="F187" s="256" t="s">
        <v>323</v>
      </c>
      <c r="G187" s="257" t="s">
        <v>324</v>
      </c>
      <c r="H187" s="258">
        <v>2.0649999999999999</v>
      </c>
      <c r="I187" s="259"/>
      <c r="J187" s="260">
        <f>ROUND(I187*H187,2)</f>
        <v>0</v>
      </c>
      <c r="K187" s="261"/>
      <c r="L187" s="262"/>
      <c r="M187" s="263" t="s">
        <v>1</v>
      </c>
      <c r="N187" s="264" t="s">
        <v>50</v>
      </c>
      <c r="O187" s="90"/>
      <c r="P187" s="230">
        <f>O187*H187</f>
        <v>0</v>
      </c>
      <c r="Q187" s="230">
        <v>0.001</v>
      </c>
      <c r="R187" s="230">
        <f>Q187*H187</f>
        <v>0.002065</v>
      </c>
      <c r="S187" s="230">
        <v>0</v>
      </c>
      <c r="T187" s="231">
        <f>S187*H187</f>
        <v>0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32" t="s">
        <v>182</v>
      </c>
      <c r="AT187" s="232" t="s">
        <v>321</v>
      </c>
      <c r="AU187" s="232" t="s">
        <v>95</v>
      </c>
      <c r="AY187" s="15" t="s">
        <v>148</v>
      </c>
      <c r="BE187" s="233">
        <f>IF(N187="základní",J187,0)</f>
        <v>0</v>
      </c>
      <c r="BF187" s="233">
        <f>IF(N187="snížená",J187,0)</f>
        <v>0</v>
      </c>
      <c r="BG187" s="233">
        <f>IF(N187="zákl. přenesená",J187,0)</f>
        <v>0</v>
      </c>
      <c r="BH187" s="233">
        <f>IF(N187="sníž. přenesená",J187,0)</f>
        <v>0</v>
      </c>
      <c r="BI187" s="233">
        <f>IF(N187="nulová",J187,0)</f>
        <v>0</v>
      </c>
      <c r="BJ187" s="15" t="s">
        <v>93</v>
      </c>
      <c r="BK187" s="233">
        <f>ROUND(I187*H187,2)</f>
        <v>0</v>
      </c>
      <c r="BL187" s="15" t="s">
        <v>166</v>
      </c>
      <c r="BM187" s="232" t="s">
        <v>673</v>
      </c>
    </row>
    <row r="188" s="2" customFormat="1">
      <c r="A188" s="37"/>
      <c r="B188" s="38"/>
      <c r="C188" s="39"/>
      <c r="D188" s="234" t="s">
        <v>158</v>
      </c>
      <c r="E188" s="39"/>
      <c r="F188" s="235" t="s">
        <v>323</v>
      </c>
      <c r="G188" s="39"/>
      <c r="H188" s="39"/>
      <c r="I188" s="236"/>
      <c r="J188" s="39"/>
      <c r="K188" s="39"/>
      <c r="L188" s="43"/>
      <c r="M188" s="237"/>
      <c r="N188" s="238"/>
      <c r="O188" s="90"/>
      <c r="P188" s="90"/>
      <c r="Q188" s="90"/>
      <c r="R188" s="90"/>
      <c r="S188" s="90"/>
      <c r="T188" s="91"/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T188" s="15" t="s">
        <v>158</v>
      </c>
      <c r="AU188" s="15" t="s">
        <v>95</v>
      </c>
    </row>
    <row r="189" s="13" customFormat="1">
      <c r="A189" s="13"/>
      <c r="B189" s="243"/>
      <c r="C189" s="244"/>
      <c r="D189" s="234" t="s">
        <v>205</v>
      </c>
      <c r="E189" s="244"/>
      <c r="F189" s="246" t="s">
        <v>674</v>
      </c>
      <c r="G189" s="244"/>
      <c r="H189" s="247">
        <v>2.0649999999999999</v>
      </c>
      <c r="I189" s="248"/>
      <c r="J189" s="244"/>
      <c r="K189" s="244"/>
      <c r="L189" s="249"/>
      <c r="M189" s="250"/>
      <c r="N189" s="251"/>
      <c r="O189" s="251"/>
      <c r="P189" s="251"/>
      <c r="Q189" s="251"/>
      <c r="R189" s="251"/>
      <c r="S189" s="251"/>
      <c r="T189" s="25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3" t="s">
        <v>205</v>
      </c>
      <c r="AU189" s="253" t="s">
        <v>95</v>
      </c>
      <c r="AV189" s="13" t="s">
        <v>95</v>
      </c>
      <c r="AW189" s="13" t="s">
        <v>4</v>
      </c>
      <c r="AX189" s="13" t="s">
        <v>93</v>
      </c>
      <c r="AY189" s="253" t="s">
        <v>148</v>
      </c>
    </row>
    <row r="190" s="12" customFormat="1" ht="22.8" customHeight="1">
      <c r="A190" s="12"/>
      <c r="B190" s="204"/>
      <c r="C190" s="205"/>
      <c r="D190" s="206" t="s">
        <v>84</v>
      </c>
      <c r="E190" s="218" t="s">
        <v>95</v>
      </c>
      <c r="F190" s="218" t="s">
        <v>326</v>
      </c>
      <c r="G190" s="205"/>
      <c r="H190" s="205"/>
      <c r="I190" s="208"/>
      <c r="J190" s="219">
        <f>BK190</f>
        <v>0</v>
      </c>
      <c r="K190" s="205"/>
      <c r="L190" s="210"/>
      <c r="M190" s="211"/>
      <c r="N190" s="212"/>
      <c r="O190" s="212"/>
      <c r="P190" s="213">
        <f>SUM(P191:P196)</f>
        <v>0</v>
      </c>
      <c r="Q190" s="212"/>
      <c r="R190" s="213">
        <f>SUM(R191:R196)</f>
        <v>0.0028416000000000001</v>
      </c>
      <c r="S190" s="212"/>
      <c r="T190" s="214">
        <f>SUM(T191:T196)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15" t="s">
        <v>93</v>
      </c>
      <c r="AT190" s="216" t="s">
        <v>84</v>
      </c>
      <c r="AU190" s="216" t="s">
        <v>93</v>
      </c>
      <c r="AY190" s="215" t="s">
        <v>148</v>
      </c>
      <c r="BK190" s="217">
        <f>SUM(BK191:BK196)</f>
        <v>0</v>
      </c>
    </row>
    <row r="191" s="2" customFormat="1" ht="14.4" customHeight="1">
      <c r="A191" s="37"/>
      <c r="B191" s="38"/>
      <c r="C191" s="220" t="s">
        <v>7</v>
      </c>
      <c r="D191" s="220" t="s">
        <v>152</v>
      </c>
      <c r="E191" s="221" t="s">
        <v>675</v>
      </c>
      <c r="F191" s="222" t="s">
        <v>676</v>
      </c>
      <c r="G191" s="223" t="s">
        <v>224</v>
      </c>
      <c r="H191" s="224">
        <v>1.9199999999999999</v>
      </c>
      <c r="I191" s="225"/>
      <c r="J191" s="226">
        <f>ROUND(I191*H191,2)</f>
        <v>0</v>
      </c>
      <c r="K191" s="227"/>
      <c r="L191" s="43"/>
      <c r="M191" s="228" t="s">
        <v>1</v>
      </c>
      <c r="N191" s="229" t="s">
        <v>50</v>
      </c>
      <c r="O191" s="90"/>
      <c r="P191" s="230">
        <f>O191*H191</f>
        <v>0</v>
      </c>
      <c r="Q191" s="230">
        <v>0.0014400000000000001</v>
      </c>
      <c r="R191" s="230">
        <f>Q191*H191</f>
        <v>0.0027648</v>
      </c>
      <c r="S191" s="230">
        <v>0</v>
      </c>
      <c r="T191" s="231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2" t="s">
        <v>166</v>
      </c>
      <c r="AT191" s="232" t="s">
        <v>152</v>
      </c>
      <c r="AU191" s="232" t="s">
        <v>95</v>
      </c>
      <c r="AY191" s="15" t="s">
        <v>148</v>
      </c>
      <c r="BE191" s="233">
        <f>IF(N191="základní",J191,0)</f>
        <v>0</v>
      </c>
      <c r="BF191" s="233">
        <f>IF(N191="snížená",J191,0)</f>
        <v>0</v>
      </c>
      <c r="BG191" s="233">
        <f>IF(N191="zákl. přenesená",J191,0)</f>
        <v>0</v>
      </c>
      <c r="BH191" s="233">
        <f>IF(N191="sníž. přenesená",J191,0)</f>
        <v>0</v>
      </c>
      <c r="BI191" s="233">
        <f>IF(N191="nulová",J191,0)</f>
        <v>0</v>
      </c>
      <c r="BJ191" s="15" t="s">
        <v>93</v>
      </c>
      <c r="BK191" s="233">
        <f>ROUND(I191*H191,2)</f>
        <v>0</v>
      </c>
      <c r="BL191" s="15" t="s">
        <v>166</v>
      </c>
      <c r="BM191" s="232" t="s">
        <v>677</v>
      </c>
    </row>
    <row r="192" s="2" customFormat="1">
      <c r="A192" s="37"/>
      <c r="B192" s="38"/>
      <c r="C192" s="39"/>
      <c r="D192" s="234" t="s">
        <v>158</v>
      </c>
      <c r="E192" s="39"/>
      <c r="F192" s="235" t="s">
        <v>678</v>
      </c>
      <c r="G192" s="39"/>
      <c r="H192" s="39"/>
      <c r="I192" s="236"/>
      <c r="J192" s="39"/>
      <c r="K192" s="39"/>
      <c r="L192" s="43"/>
      <c r="M192" s="237"/>
      <c r="N192" s="238"/>
      <c r="O192" s="90"/>
      <c r="P192" s="90"/>
      <c r="Q192" s="90"/>
      <c r="R192" s="90"/>
      <c r="S192" s="90"/>
      <c r="T192" s="91"/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T192" s="15" t="s">
        <v>158</v>
      </c>
      <c r="AU192" s="15" t="s">
        <v>95</v>
      </c>
    </row>
    <row r="193" s="13" customFormat="1">
      <c r="A193" s="13"/>
      <c r="B193" s="243"/>
      <c r="C193" s="244"/>
      <c r="D193" s="234" t="s">
        <v>205</v>
      </c>
      <c r="E193" s="245" t="s">
        <v>1</v>
      </c>
      <c r="F193" s="246" t="s">
        <v>679</v>
      </c>
      <c r="G193" s="244"/>
      <c r="H193" s="247">
        <v>1.9199999999999999</v>
      </c>
      <c r="I193" s="248"/>
      <c r="J193" s="244"/>
      <c r="K193" s="244"/>
      <c r="L193" s="249"/>
      <c r="M193" s="250"/>
      <c r="N193" s="251"/>
      <c r="O193" s="251"/>
      <c r="P193" s="251"/>
      <c r="Q193" s="251"/>
      <c r="R193" s="251"/>
      <c r="S193" s="251"/>
      <c r="T193" s="25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3" t="s">
        <v>205</v>
      </c>
      <c r="AU193" s="253" t="s">
        <v>95</v>
      </c>
      <c r="AV193" s="13" t="s">
        <v>95</v>
      </c>
      <c r="AW193" s="13" t="s">
        <v>40</v>
      </c>
      <c r="AX193" s="13" t="s">
        <v>93</v>
      </c>
      <c r="AY193" s="253" t="s">
        <v>148</v>
      </c>
    </row>
    <row r="194" s="2" customFormat="1" ht="14.4" customHeight="1">
      <c r="A194" s="37"/>
      <c r="B194" s="38"/>
      <c r="C194" s="220" t="s">
        <v>314</v>
      </c>
      <c r="D194" s="220" t="s">
        <v>152</v>
      </c>
      <c r="E194" s="221" t="s">
        <v>680</v>
      </c>
      <c r="F194" s="222" t="s">
        <v>681</v>
      </c>
      <c r="G194" s="223" t="s">
        <v>224</v>
      </c>
      <c r="H194" s="224">
        <v>1.9199999999999999</v>
      </c>
      <c r="I194" s="225"/>
      <c r="J194" s="226">
        <f>ROUND(I194*H194,2)</f>
        <v>0</v>
      </c>
      <c r="K194" s="227"/>
      <c r="L194" s="43"/>
      <c r="M194" s="228" t="s">
        <v>1</v>
      </c>
      <c r="N194" s="229" t="s">
        <v>50</v>
      </c>
      <c r="O194" s="90"/>
      <c r="P194" s="230">
        <f>O194*H194</f>
        <v>0</v>
      </c>
      <c r="Q194" s="230">
        <v>4.0000000000000003E-05</v>
      </c>
      <c r="R194" s="230">
        <f>Q194*H194</f>
        <v>7.680000000000001E-05</v>
      </c>
      <c r="S194" s="230">
        <v>0</v>
      </c>
      <c r="T194" s="23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2" t="s">
        <v>166</v>
      </c>
      <c r="AT194" s="232" t="s">
        <v>152</v>
      </c>
      <c r="AU194" s="232" t="s">
        <v>95</v>
      </c>
      <c r="AY194" s="15" t="s">
        <v>148</v>
      </c>
      <c r="BE194" s="233">
        <f>IF(N194="základní",J194,0)</f>
        <v>0</v>
      </c>
      <c r="BF194" s="233">
        <f>IF(N194="snížená",J194,0)</f>
        <v>0</v>
      </c>
      <c r="BG194" s="233">
        <f>IF(N194="zákl. přenesená",J194,0)</f>
        <v>0</v>
      </c>
      <c r="BH194" s="233">
        <f>IF(N194="sníž. přenesená",J194,0)</f>
        <v>0</v>
      </c>
      <c r="BI194" s="233">
        <f>IF(N194="nulová",J194,0)</f>
        <v>0</v>
      </c>
      <c r="BJ194" s="15" t="s">
        <v>93</v>
      </c>
      <c r="BK194" s="233">
        <f>ROUND(I194*H194,2)</f>
        <v>0</v>
      </c>
      <c r="BL194" s="15" t="s">
        <v>166</v>
      </c>
      <c r="BM194" s="232" t="s">
        <v>682</v>
      </c>
    </row>
    <row r="195" s="2" customFormat="1">
      <c r="A195" s="37"/>
      <c r="B195" s="38"/>
      <c r="C195" s="39"/>
      <c r="D195" s="234" t="s">
        <v>158</v>
      </c>
      <c r="E195" s="39"/>
      <c r="F195" s="235" t="s">
        <v>683</v>
      </c>
      <c r="G195" s="39"/>
      <c r="H195" s="39"/>
      <c r="I195" s="236"/>
      <c r="J195" s="39"/>
      <c r="K195" s="39"/>
      <c r="L195" s="43"/>
      <c r="M195" s="237"/>
      <c r="N195" s="238"/>
      <c r="O195" s="90"/>
      <c r="P195" s="90"/>
      <c r="Q195" s="90"/>
      <c r="R195" s="90"/>
      <c r="S195" s="90"/>
      <c r="T195" s="91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15" t="s">
        <v>158</v>
      </c>
      <c r="AU195" s="15" t="s">
        <v>95</v>
      </c>
    </row>
    <row r="196" s="13" customFormat="1">
      <c r="A196" s="13"/>
      <c r="B196" s="243"/>
      <c r="C196" s="244"/>
      <c r="D196" s="234" t="s">
        <v>205</v>
      </c>
      <c r="E196" s="245" t="s">
        <v>1</v>
      </c>
      <c r="F196" s="246" t="s">
        <v>679</v>
      </c>
      <c r="G196" s="244"/>
      <c r="H196" s="247">
        <v>1.9199999999999999</v>
      </c>
      <c r="I196" s="248"/>
      <c r="J196" s="244"/>
      <c r="K196" s="244"/>
      <c r="L196" s="249"/>
      <c r="M196" s="250"/>
      <c r="N196" s="251"/>
      <c r="O196" s="251"/>
      <c r="P196" s="251"/>
      <c r="Q196" s="251"/>
      <c r="R196" s="251"/>
      <c r="S196" s="251"/>
      <c r="T196" s="25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53" t="s">
        <v>205</v>
      </c>
      <c r="AU196" s="253" t="s">
        <v>95</v>
      </c>
      <c r="AV196" s="13" t="s">
        <v>95</v>
      </c>
      <c r="AW196" s="13" t="s">
        <v>40</v>
      </c>
      <c r="AX196" s="13" t="s">
        <v>93</v>
      </c>
      <c r="AY196" s="253" t="s">
        <v>148</v>
      </c>
    </row>
    <row r="197" s="12" customFormat="1" ht="22.8" customHeight="1">
      <c r="A197" s="12"/>
      <c r="B197" s="204"/>
      <c r="C197" s="205"/>
      <c r="D197" s="206" t="s">
        <v>84</v>
      </c>
      <c r="E197" s="218" t="s">
        <v>166</v>
      </c>
      <c r="F197" s="218" t="s">
        <v>361</v>
      </c>
      <c r="G197" s="205"/>
      <c r="H197" s="205"/>
      <c r="I197" s="208"/>
      <c r="J197" s="219">
        <f>BK197</f>
        <v>0</v>
      </c>
      <c r="K197" s="205"/>
      <c r="L197" s="210"/>
      <c r="M197" s="211"/>
      <c r="N197" s="212"/>
      <c r="O197" s="212"/>
      <c r="P197" s="213">
        <f>SUM(P198:P203)</f>
        <v>0</v>
      </c>
      <c r="Q197" s="212"/>
      <c r="R197" s="213">
        <f>SUM(R198:R203)</f>
        <v>11.155543000000002</v>
      </c>
      <c r="S197" s="212"/>
      <c r="T197" s="214">
        <f>SUM(T198:T203)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15" t="s">
        <v>93</v>
      </c>
      <c r="AT197" s="216" t="s">
        <v>84</v>
      </c>
      <c r="AU197" s="216" t="s">
        <v>93</v>
      </c>
      <c r="AY197" s="215" t="s">
        <v>148</v>
      </c>
      <c r="BK197" s="217">
        <f>SUM(BK198:BK203)</f>
        <v>0</v>
      </c>
    </row>
    <row r="198" s="2" customFormat="1" ht="14.4" customHeight="1">
      <c r="A198" s="37"/>
      <c r="B198" s="38"/>
      <c r="C198" s="220" t="s">
        <v>320</v>
      </c>
      <c r="D198" s="220" t="s">
        <v>152</v>
      </c>
      <c r="E198" s="221" t="s">
        <v>684</v>
      </c>
      <c r="F198" s="222" t="s">
        <v>685</v>
      </c>
      <c r="G198" s="223" t="s">
        <v>230</v>
      </c>
      <c r="H198" s="224">
        <v>5.9000000000000004</v>
      </c>
      <c r="I198" s="225"/>
      <c r="J198" s="226">
        <f>ROUND(I198*H198,2)</f>
        <v>0</v>
      </c>
      <c r="K198" s="227"/>
      <c r="L198" s="43"/>
      <c r="M198" s="228" t="s">
        <v>1</v>
      </c>
      <c r="N198" s="229" t="s">
        <v>50</v>
      </c>
      <c r="O198" s="90"/>
      <c r="P198" s="230">
        <f>O198*H198</f>
        <v>0</v>
      </c>
      <c r="Q198" s="230">
        <v>1.8907700000000001</v>
      </c>
      <c r="R198" s="230">
        <f>Q198*H198</f>
        <v>11.155543000000002</v>
      </c>
      <c r="S198" s="230">
        <v>0</v>
      </c>
      <c r="T198" s="23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2" t="s">
        <v>166</v>
      </c>
      <c r="AT198" s="232" t="s">
        <v>152</v>
      </c>
      <c r="AU198" s="232" t="s">
        <v>95</v>
      </c>
      <c r="AY198" s="15" t="s">
        <v>148</v>
      </c>
      <c r="BE198" s="233">
        <f>IF(N198="základní",J198,0)</f>
        <v>0</v>
      </c>
      <c r="BF198" s="233">
        <f>IF(N198="snížená",J198,0)</f>
        <v>0</v>
      </c>
      <c r="BG198" s="233">
        <f>IF(N198="zákl. přenesená",J198,0)</f>
        <v>0</v>
      </c>
      <c r="BH198" s="233">
        <f>IF(N198="sníž. přenesená",J198,0)</f>
        <v>0</v>
      </c>
      <c r="BI198" s="233">
        <f>IF(N198="nulová",J198,0)</f>
        <v>0</v>
      </c>
      <c r="BJ198" s="15" t="s">
        <v>93</v>
      </c>
      <c r="BK198" s="233">
        <f>ROUND(I198*H198,2)</f>
        <v>0</v>
      </c>
      <c r="BL198" s="15" t="s">
        <v>166</v>
      </c>
      <c r="BM198" s="232" t="s">
        <v>686</v>
      </c>
    </row>
    <row r="199" s="2" customFormat="1">
      <c r="A199" s="37"/>
      <c r="B199" s="38"/>
      <c r="C199" s="39"/>
      <c r="D199" s="234" t="s">
        <v>158</v>
      </c>
      <c r="E199" s="39"/>
      <c r="F199" s="235" t="s">
        <v>685</v>
      </c>
      <c r="G199" s="39"/>
      <c r="H199" s="39"/>
      <c r="I199" s="236"/>
      <c r="J199" s="39"/>
      <c r="K199" s="39"/>
      <c r="L199" s="43"/>
      <c r="M199" s="237"/>
      <c r="N199" s="238"/>
      <c r="O199" s="90"/>
      <c r="P199" s="90"/>
      <c r="Q199" s="90"/>
      <c r="R199" s="90"/>
      <c r="S199" s="90"/>
      <c r="T199" s="91"/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T199" s="15" t="s">
        <v>158</v>
      </c>
      <c r="AU199" s="15" t="s">
        <v>95</v>
      </c>
    </row>
    <row r="200" s="13" customFormat="1">
      <c r="A200" s="13"/>
      <c r="B200" s="243"/>
      <c r="C200" s="244"/>
      <c r="D200" s="234" t="s">
        <v>205</v>
      </c>
      <c r="E200" s="245" t="s">
        <v>1</v>
      </c>
      <c r="F200" s="246" t="s">
        <v>687</v>
      </c>
      <c r="G200" s="244"/>
      <c r="H200" s="247">
        <v>5.9000000000000004</v>
      </c>
      <c r="I200" s="248"/>
      <c r="J200" s="244"/>
      <c r="K200" s="244"/>
      <c r="L200" s="249"/>
      <c r="M200" s="250"/>
      <c r="N200" s="251"/>
      <c r="O200" s="251"/>
      <c r="P200" s="251"/>
      <c r="Q200" s="251"/>
      <c r="R200" s="251"/>
      <c r="S200" s="251"/>
      <c r="T200" s="25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53" t="s">
        <v>205</v>
      </c>
      <c r="AU200" s="253" t="s">
        <v>95</v>
      </c>
      <c r="AV200" s="13" t="s">
        <v>95</v>
      </c>
      <c r="AW200" s="13" t="s">
        <v>40</v>
      </c>
      <c r="AX200" s="13" t="s">
        <v>93</v>
      </c>
      <c r="AY200" s="253" t="s">
        <v>148</v>
      </c>
    </row>
    <row r="201" s="2" customFormat="1" ht="24.15" customHeight="1">
      <c r="A201" s="37"/>
      <c r="B201" s="38"/>
      <c r="C201" s="220" t="s">
        <v>327</v>
      </c>
      <c r="D201" s="220" t="s">
        <v>152</v>
      </c>
      <c r="E201" s="221" t="s">
        <v>688</v>
      </c>
      <c r="F201" s="222" t="s">
        <v>689</v>
      </c>
      <c r="G201" s="223" t="s">
        <v>230</v>
      </c>
      <c r="H201" s="224">
        <v>0.10000000000000001</v>
      </c>
      <c r="I201" s="225"/>
      <c r="J201" s="226">
        <f>ROUND(I201*H201,2)</f>
        <v>0</v>
      </c>
      <c r="K201" s="227"/>
      <c r="L201" s="43"/>
      <c r="M201" s="228" t="s">
        <v>1</v>
      </c>
      <c r="N201" s="229" t="s">
        <v>50</v>
      </c>
      <c r="O201" s="90"/>
      <c r="P201" s="230">
        <f>O201*H201</f>
        <v>0</v>
      </c>
      <c r="Q201" s="230">
        <v>0</v>
      </c>
      <c r="R201" s="230">
        <f>Q201*H201</f>
        <v>0</v>
      </c>
      <c r="S201" s="230">
        <v>0</v>
      </c>
      <c r="T201" s="231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2" t="s">
        <v>166</v>
      </c>
      <c r="AT201" s="232" t="s">
        <v>152</v>
      </c>
      <c r="AU201" s="232" t="s">
        <v>95</v>
      </c>
      <c r="AY201" s="15" t="s">
        <v>148</v>
      </c>
      <c r="BE201" s="233">
        <f>IF(N201="základní",J201,0)</f>
        <v>0</v>
      </c>
      <c r="BF201" s="233">
        <f>IF(N201="snížená",J201,0)</f>
        <v>0</v>
      </c>
      <c r="BG201" s="233">
        <f>IF(N201="zákl. přenesená",J201,0)</f>
        <v>0</v>
      </c>
      <c r="BH201" s="233">
        <f>IF(N201="sníž. přenesená",J201,0)</f>
        <v>0</v>
      </c>
      <c r="BI201" s="233">
        <f>IF(N201="nulová",J201,0)</f>
        <v>0</v>
      </c>
      <c r="BJ201" s="15" t="s">
        <v>93</v>
      </c>
      <c r="BK201" s="233">
        <f>ROUND(I201*H201,2)</f>
        <v>0</v>
      </c>
      <c r="BL201" s="15" t="s">
        <v>166</v>
      </c>
      <c r="BM201" s="232" t="s">
        <v>690</v>
      </c>
    </row>
    <row r="202" s="2" customFormat="1">
      <c r="A202" s="37"/>
      <c r="B202" s="38"/>
      <c r="C202" s="39"/>
      <c r="D202" s="234" t="s">
        <v>158</v>
      </c>
      <c r="E202" s="39"/>
      <c r="F202" s="235" t="s">
        <v>691</v>
      </c>
      <c r="G202" s="39"/>
      <c r="H202" s="39"/>
      <c r="I202" s="236"/>
      <c r="J202" s="39"/>
      <c r="K202" s="39"/>
      <c r="L202" s="43"/>
      <c r="M202" s="237"/>
      <c r="N202" s="238"/>
      <c r="O202" s="90"/>
      <c r="P202" s="90"/>
      <c r="Q202" s="90"/>
      <c r="R202" s="90"/>
      <c r="S202" s="90"/>
      <c r="T202" s="91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T202" s="15" t="s">
        <v>158</v>
      </c>
      <c r="AU202" s="15" t="s">
        <v>95</v>
      </c>
    </row>
    <row r="203" s="13" customFormat="1">
      <c r="A203" s="13"/>
      <c r="B203" s="243"/>
      <c r="C203" s="244"/>
      <c r="D203" s="234" t="s">
        <v>205</v>
      </c>
      <c r="E203" s="245" t="s">
        <v>1</v>
      </c>
      <c r="F203" s="246" t="s">
        <v>692</v>
      </c>
      <c r="G203" s="244"/>
      <c r="H203" s="247">
        <v>0.10000000000000001</v>
      </c>
      <c r="I203" s="248"/>
      <c r="J203" s="244"/>
      <c r="K203" s="244"/>
      <c r="L203" s="249"/>
      <c r="M203" s="250"/>
      <c r="N203" s="251"/>
      <c r="O203" s="251"/>
      <c r="P203" s="251"/>
      <c r="Q203" s="251"/>
      <c r="R203" s="251"/>
      <c r="S203" s="251"/>
      <c r="T203" s="252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3" t="s">
        <v>205</v>
      </c>
      <c r="AU203" s="253" t="s">
        <v>95</v>
      </c>
      <c r="AV203" s="13" t="s">
        <v>95</v>
      </c>
      <c r="AW203" s="13" t="s">
        <v>40</v>
      </c>
      <c r="AX203" s="13" t="s">
        <v>93</v>
      </c>
      <c r="AY203" s="253" t="s">
        <v>148</v>
      </c>
    </row>
    <row r="204" s="12" customFormat="1" ht="22.8" customHeight="1">
      <c r="A204" s="12"/>
      <c r="B204" s="204"/>
      <c r="C204" s="205"/>
      <c r="D204" s="206" t="s">
        <v>84</v>
      </c>
      <c r="E204" s="218" t="s">
        <v>182</v>
      </c>
      <c r="F204" s="218" t="s">
        <v>379</v>
      </c>
      <c r="G204" s="205"/>
      <c r="H204" s="205"/>
      <c r="I204" s="208"/>
      <c r="J204" s="219">
        <f>BK204</f>
        <v>0</v>
      </c>
      <c r="K204" s="205"/>
      <c r="L204" s="210"/>
      <c r="M204" s="211"/>
      <c r="N204" s="212"/>
      <c r="O204" s="212"/>
      <c r="P204" s="213">
        <f>SUM(P205:P258)</f>
        <v>0</v>
      </c>
      <c r="Q204" s="212"/>
      <c r="R204" s="213">
        <f>SUM(R205:R258)</f>
        <v>1.1728849999999997</v>
      </c>
      <c r="S204" s="212"/>
      <c r="T204" s="214">
        <f>SUM(T205:T258)</f>
        <v>0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15" t="s">
        <v>93</v>
      </c>
      <c r="AT204" s="216" t="s">
        <v>84</v>
      </c>
      <c r="AU204" s="216" t="s">
        <v>93</v>
      </c>
      <c r="AY204" s="215" t="s">
        <v>148</v>
      </c>
      <c r="BK204" s="217">
        <f>SUM(BK205:BK258)</f>
        <v>0</v>
      </c>
    </row>
    <row r="205" s="2" customFormat="1" ht="14.4" customHeight="1">
      <c r="A205" s="37"/>
      <c r="B205" s="38"/>
      <c r="C205" s="254" t="s">
        <v>332</v>
      </c>
      <c r="D205" s="254" t="s">
        <v>321</v>
      </c>
      <c r="E205" s="255" t="s">
        <v>693</v>
      </c>
      <c r="F205" s="256" t="s">
        <v>694</v>
      </c>
      <c r="G205" s="257" t="s">
        <v>214</v>
      </c>
      <c r="H205" s="258">
        <v>118</v>
      </c>
      <c r="I205" s="259"/>
      <c r="J205" s="260">
        <f>ROUND(I205*H205,2)</f>
        <v>0</v>
      </c>
      <c r="K205" s="261"/>
      <c r="L205" s="262"/>
      <c r="M205" s="263" t="s">
        <v>1</v>
      </c>
      <c r="N205" s="264" t="s">
        <v>50</v>
      </c>
      <c r="O205" s="90"/>
      <c r="P205" s="230">
        <f>O205*H205</f>
        <v>0</v>
      </c>
      <c r="Q205" s="230">
        <v>6.9999999999999994E-05</v>
      </c>
      <c r="R205" s="230">
        <f>Q205*H205</f>
        <v>0.00826</v>
      </c>
      <c r="S205" s="230">
        <v>0</v>
      </c>
      <c r="T205" s="231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2" t="s">
        <v>182</v>
      </c>
      <c r="AT205" s="232" t="s">
        <v>321</v>
      </c>
      <c r="AU205" s="232" t="s">
        <v>95</v>
      </c>
      <c r="AY205" s="15" t="s">
        <v>148</v>
      </c>
      <c r="BE205" s="233">
        <f>IF(N205="základní",J205,0)</f>
        <v>0</v>
      </c>
      <c r="BF205" s="233">
        <f>IF(N205="snížená",J205,0)</f>
        <v>0</v>
      </c>
      <c r="BG205" s="233">
        <f>IF(N205="zákl. přenesená",J205,0)</f>
        <v>0</v>
      </c>
      <c r="BH205" s="233">
        <f>IF(N205="sníž. přenesená",J205,0)</f>
        <v>0</v>
      </c>
      <c r="BI205" s="233">
        <f>IF(N205="nulová",J205,0)</f>
        <v>0</v>
      </c>
      <c r="BJ205" s="15" t="s">
        <v>93</v>
      </c>
      <c r="BK205" s="233">
        <f>ROUND(I205*H205,2)</f>
        <v>0</v>
      </c>
      <c r="BL205" s="15" t="s">
        <v>166</v>
      </c>
      <c r="BM205" s="232" t="s">
        <v>695</v>
      </c>
    </row>
    <row r="206" s="2" customFormat="1">
      <c r="A206" s="37"/>
      <c r="B206" s="38"/>
      <c r="C206" s="39"/>
      <c r="D206" s="234" t="s">
        <v>158</v>
      </c>
      <c r="E206" s="39"/>
      <c r="F206" s="235" t="s">
        <v>694</v>
      </c>
      <c r="G206" s="39"/>
      <c r="H206" s="39"/>
      <c r="I206" s="236"/>
      <c r="J206" s="39"/>
      <c r="K206" s="39"/>
      <c r="L206" s="43"/>
      <c r="M206" s="237"/>
      <c r="N206" s="238"/>
      <c r="O206" s="90"/>
      <c r="P206" s="90"/>
      <c r="Q206" s="90"/>
      <c r="R206" s="90"/>
      <c r="S206" s="90"/>
      <c r="T206" s="91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T206" s="15" t="s">
        <v>158</v>
      </c>
      <c r="AU206" s="15" t="s">
        <v>95</v>
      </c>
    </row>
    <row r="207" s="2" customFormat="1" ht="24.15" customHeight="1">
      <c r="A207" s="37"/>
      <c r="B207" s="38"/>
      <c r="C207" s="220" t="s">
        <v>338</v>
      </c>
      <c r="D207" s="220" t="s">
        <v>152</v>
      </c>
      <c r="E207" s="221" t="s">
        <v>696</v>
      </c>
      <c r="F207" s="222" t="s">
        <v>697</v>
      </c>
      <c r="G207" s="223" t="s">
        <v>330</v>
      </c>
      <c r="H207" s="224">
        <v>2</v>
      </c>
      <c r="I207" s="225"/>
      <c r="J207" s="226">
        <f>ROUND(I207*H207,2)</f>
        <v>0</v>
      </c>
      <c r="K207" s="227"/>
      <c r="L207" s="43"/>
      <c r="M207" s="228" t="s">
        <v>1</v>
      </c>
      <c r="N207" s="229" t="s">
        <v>50</v>
      </c>
      <c r="O207" s="90"/>
      <c r="P207" s="230">
        <f>O207*H207</f>
        <v>0</v>
      </c>
      <c r="Q207" s="230">
        <v>0</v>
      </c>
      <c r="R207" s="230">
        <f>Q207*H207</f>
        <v>0</v>
      </c>
      <c r="S207" s="230">
        <v>0</v>
      </c>
      <c r="T207" s="23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2" t="s">
        <v>166</v>
      </c>
      <c r="AT207" s="232" t="s">
        <v>152</v>
      </c>
      <c r="AU207" s="232" t="s">
        <v>95</v>
      </c>
      <c r="AY207" s="15" t="s">
        <v>148</v>
      </c>
      <c r="BE207" s="233">
        <f>IF(N207="základní",J207,0)</f>
        <v>0</v>
      </c>
      <c r="BF207" s="233">
        <f>IF(N207="snížená",J207,0)</f>
        <v>0</v>
      </c>
      <c r="BG207" s="233">
        <f>IF(N207="zákl. přenesená",J207,0)</f>
        <v>0</v>
      </c>
      <c r="BH207" s="233">
        <f>IF(N207="sníž. přenesená",J207,0)</f>
        <v>0</v>
      </c>
      <c r="BI207" s="233">
        <f>IF(N207="nulová",J207,0)</f>
        <v>0</v>
      </c>
      <c r="BJ207" s="15" t="s">
        <v>93</v>
      </c>
      <c r="BK207" s="233">
        <f>ROUND(I207*H207,2)</f>
        <v>0</v>
      </c>
      <c r="BL207" s="15" t="s">
        <v>166</v>
      </c>
      <c r="BM207" s="232" t="s">
        <v>698</v>
      </c>
    </row>
    <row r="208" s="2" customFormat="1">
      <c r="A208" s="37"/>
      <c r="B208" s="38"/>
      <c r="C208" s="39"/>
      <c r="D208" s="234" t="s">
        <v>158</v>
      </c>
      <c r="E208" s="39"/>
      <c r="F208" s="235" t="s">
        <v>699</v>
      </c>
      <c r="G208" s="39"/>
      <c r="H208" s="39"/>
      <c r="I208" s="236"/>
      <c r="J208" s="39"/>
      <c r="K208" s="39"/>
      <c r="L208" s="43"/>
      <c r="M208" s="237"/>
      <c r="N208" s="238"/>
      <c r="O208" s="90"/>
      <c r="P208" s="90"/>
      <c r="Q208" s="90"/>
      <c r="R208" s="90"/>
      <c r="S208" s="90"/>
      <c r="T208" s="91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15" t="s">
        <v>158</v>
      </c>
      <c r="AU208" s="15" t="s">
        <v>95</v>
      </c>
    </row>
    <row r="209" s="13" customFormat="1">
      <c r="A209" s="13"/>
      <c r="B209" s="243"/>
      <c r="C209" s="244"/>
      <c r="D209" s="234" t="s">
        <v>205</v>
      </c>
      <c r="E209" s="245" t="s">
        <v>1</v>
      </c>
      <c r="F209" s="246" t="s">
        <v>95</v>
      </c>
      <c r="G209" s="244"/>
      <c r="H209" s="247">
        <v>2</v>
      </c>
      <c r="I209" s="248"/>
      <c r="J209" s="244"/>
      <c r="K209" s="244"/>
      <c r="L209" s="249"/>
      <c r="M209" s="250"/>
      <c r="N209" s="251"/>
      <c r="O209" s="251"/>
      <c r="P209" s="251"/>
      <c r="Q209" s="251"/>
      <c r="R209" s="251"/>
      <c r="S209" s="251"/>
      <c r="T209" s="252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3" t="s">
        <v>205</v>
      </c>
      <c r="AU209" s="253" t="s">
        <v>95</v>
      </c>
      <c r="AV209" s="13" t="s">
        <v>95</v>
      </c>
      <c r="AW209" s="13" t="s">
        <v>40</v>
      </c>
      <c r="AX209" s="13" t="s">
        <v>93</v>
      </c>
      <c r="AY209" s="253" t="s">
        <v>148</v>
      </c>
    </row>
    <row r="210" s="2" customFormat="1" ht="24.15" customHeight="1">
      <c r="A210" s="37"/>
      <c r="B210" s="38"/>
      <c r="C210" s="220" t="s">
        <v>344</v>
      </c>
      <c r="D210" s="220" t="s">
        <v>152</v>
      </c>
      <c r="E210" s="221" t="s">
        <v>700</v>
      </c>
      <c r="F210" s="222" t="s">
        <v>701</v>
      </c>
      <c r="G210" s="223" t="s">
        <v>214</v>
      </c>
      <c r="H210" s="224">
        <v>118</v>
      </c>
      <c r="I210" s="225"/>
      <c r="J210" s="226">
        <f>ROUND(I210*H210,2)</f>
        <v>0</v>
      </c>
      <c r="K210" s="227"/>
      <c r="L210" s="43"/>
      <c r="M210" s="228" t="s">
        <v>1</v>
      </c>
      <c r="N210" s="229" t="s">
        <v>50</v>
      </c>
      <c r="O210" s="90"/>
      <c r="P210" s="230">
        <f>O210*H210</f>
        <v>0</v>
      </c>
      <c r="Q210" s="230">
        <v>0</v>
      </c>
      <c r="R210" s="230">
        <f>Q210*H210</f>
        <v>0</v>
      </c>
      <c r="S210" s="230">
        <v>0</v>
      </c>
      <c r="T210" s="231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2" t="s">
        <v>166</v>
      </c>
      <c r="AT210" s="232" t="s">
        <v>152</v>
      </c>
      <c r="AU210" s="232" t="s">
        <v>95</v>
      </c>
      <c r="AY210" s="15" t="s">
        <v>148</v>
      </c>
      <c r="BE210" s="233">
        <f>IF(N210="základní",J210,0)</f>
        <v>0</v>
      </c>
      <c r="BF210" s="233">
        <f>IF(N210="snížená",J210,0)</f>
        <v>0</v>
      </c>
      <c r="BG210" s="233">
        <f>IF(N210="zákl. přenesená",J210,0)</f>
        <v>0</v>
      </c>
      <c r="BH210" s="233">
        <f>IF(N210="sníž. přenesená",J210,0)</f>
        <v>0</v>
      </c>
      <c r="BI210" s="233">
        <f>IF(N210="nulová",J210,0)</f>
        <v>0</v>
      </c>
      <c r="BJ210" s="15" t="s">
        <v>93</v>
      </c>
      <c r="BK210" s="233">
        <f>ROUND(I210*H210,2)</f>
        <v>0</v>
      </c>
      <c r="BL210" s="15" t="s">
        <v>166</v>
      </c>
      <c r="BM210" s="232" t="s">
        <v>702</v>
      </c>
    </row>
    <row r="211" s="2" customFormat="1">
      <c r="A211" s="37"/>
      <c r="B211" s="38"/>
      <c r="C211" s="39"/>
      <c r="D211" s="234" t="s">
        <v>158</v>
      </c>
      <c r="E211" s="39"/>
      <c r="F211" s="235" t="s">
        <v>703</v>
      </c>
      <c r="G211" s="39"/>
      <c r="H211" s="39"/>
      <c r="I211" s="236"/>
      <c r="J211" s="39"/>
      <c r="K211" s="39"/>
      <c r="L211" s="43"/>
      <c r="M211" s="237"/>
      <c r="N211" s="238"/>
      <c r="O211" s="90"/>
      <c r="P211" s="90"/>
      <c r="Q211" s="90"/>
      <c r="R211" s="90"/>
      <c r="S211" s="90"/>
      <c r="T211" s="91"/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T211" s="15" t="s">
        <v>158</v>
      </c>
      <c r="AU211" s="15" t="s">
        <v>95</v>
      </c>
    </row>
    <row r="212" s="2" customFormat="1" ht="24.15" customHeight="1">
      <c r="A212" s="37"/>
      <c r="B212" s="38"/>
      <c r="C212" s="254" t="s">
        <v>349</v>
      </c>
      <c r="D212" s="254" t="s">
        <v>321</v>
      </c>
      <c r="E212" s="255" t="s">
        <v>704</v>
      </c>
      <c r="F212" s="256" t="s">
        <v>705</v>
      </c>
      <c r="G212" s="257" t="s">
        <v>214</v>
      </c>
      <c r="H212" s="258">
        <v>119.77</v>
      </c>
      <c r="I212" s="259"/>
      <c r="J212" s="260">
        <f>ROUND(I212*H212,2)</f>
        <v>0</v>
      </c>
      <c r="K212" s="261"/>
      <c r="L212" s="262"/>
      <c r="M212" s="263" t="s">
        <v>1</v>
      </c>
      <c r="N212" s="264" t="s">
        <v>50</v>
      </c>
      <c r="O212" s="90"/>
      <c r="P212" s="230">
        <f>O212*H212</f>
        <v>0</v>
      </c>
      <c r="Q212" s="230">
        <v>0.0015</v>
      </c>
      <c r="R212" s="230">
        <f>Q212*H212</f>
        <v>0.17965500000000001</v>
      </c>
      <c r="S212" s="230">
        <v>0</v>
      </c>
      <c r="T212" s="231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2" t="s">
        <v>182</v>
      </c>
      <c r="AT212" s="232" t="s">
        <v>321</v>
      </c>
      <c r="AU212" s="232" t="s">
        <v>95</v>
      </c>
      <c r="AY212" s="15" t="s">
        <v>148</v>
      </c>
      <c r="BE212" s="233">
        <f>IF(N212="základní",J212,0)</f>
        <v>0</v>
      </c>
      <c r="BF212" s="233">
        <f>IF(N212="snížená",J212,0)</f>
        <v>0</v>
      </c>
      <c r="BG212" s="233">
        <f>IF(N212="zákl. přenesená",J212,0)</f>
        <v>0</v>
      </c>
      <c r="BH212" s="233">
        <f>IF(N212="sníž. přenesená",J212,0)</f>
        <v>0</v>
      </c>
      <c r="BI212" s="233">
        <f>IF(N212="nulová",J212,0)</f>
        <v>0</v>
      </c>
      <c r="BJ212" s="15" t="s">
        <v>93</v>
      </c>
      <c r="BK212" s="233">
        <f>ROUND(I212*H212,2)</f>
        <v>0</v>
      </c>
      <c r="BL212" s="15" t="s">
        <v>166</v>
      </c>
      <c r="BM212" s="232" t="s">
        <v>706</v>
      </c>
    </row>
    <row r="213" s="2" customFormat="1">
      <c r="A213" s="37"/>
      <c r="B213" s="38"/>
      <c r="C213" s="39"/>
      <c r="D213" s="234" t="s">
        <v>158</v>
      </c>
      <c r="E213" s="39"/>
      <c r="F213" s="235" t="s">
        <v>707</v>
      </c>
      <c r="G213" s="39"/>
      <c r="H213" s="39"/>
      <c r="I213" s="236"/>
      <c r="J213" s="39"/>
      <c r="K213" s="39"/>
      <c r="L213" s="43"/>
      <c r="M213" s="237"/>
      <c r="N213" s="238"/>
      <c r="O213" s="90"/>
      <c r="P213" s="90"/>
      <c r="Q213" s="90"/>
      <c r="R213" s="90"/>
      <c r="S213" s="90"/>
      <c r="T213" s="91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T213" s="15" t="s">
        <v>158</v>
      </c>
      <c r="AU213" s="15" t="s">
        <v>95</v>
      </c>
    </row>
    <row r="214" s="13" customFormat="1">
      <c r="A214" s="13"/>
      <c r="B214" s="243"/>
      <c r="C214" s="244"/>
      <c r="D214" s="234" t="s">
        <v>205</v>
      </c>
      <c r="E214" s="244"/>
      <c r="F214" s="246" t="s">
        <v>708</v>
      </c>
      <c r="G214" s="244"/>
      <c r="H214" s="247">
        <v>119.77</v>
      </c>
      <c r="I214" s="248"/>
      <c r="J214" s="244"/>
      <c r="K214" s="244"/>
      <c r="L214" s="249"/>
      <c r="M214" s="250"/>
      <c r="N214" s="251"/>
      <c r="O214" s="251"/>
      <c r="P214" s="251"/>
      <c r="Q214" s="251"/>
      <c r="R214" s="251"/>
      <c r="S214" s="251"/>
      <c r="T214" s="25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3" t="s">
        <v>205</v>
      </c>
      <c r="AU214" s="253" t="s">
        <v>95</v>
      </c>
      <c r="AV214" s="13" t="s">
        <v>95</v>
      </c>
      <c r="AW214" s="13" t="s">
        <v>4</v>
      </c>
      <c r="AX214" s="13" t="s">
        <v>93</v>
      </c>
      <c r="AY214" s="253" t="s">
        <v>148</v>
      </c>
    </row>
    <row r="215" s="2" customFormat="1" ht="24.15" customHeight="1">
      <c r="A215" s="37"/>
      <c r="B215" s="38"/>
      <c r="C215" s="220" t="s">
        <v>356</v>
      </c>
      <c r="D215" s="220" t="s">
        <v>152</v>
      </c>
      <c r="E215" s="221" t="s">
        <v>709</v>
      </c>
      <c r="F215" s="222" t="s">
        <v>710</v>
      </c>
      <c r="G215" s="223" t="s">
        <v>214</v>
      </c>
      <c r="H215" s="224">
        <v>118</v>
      </c>
      <c r="I215" s="225"/>
      <c r="J215" s="226">
        <f>ROUND(I215*H215,2)</f>
        <v>0</v>
      </c>
      <c r="K215" s="227"/>
      <c r="L215" s="43"/>
      <c r="M215" s="228" t="s">
        <v>1</v>
      </c>
      <c r="N215" s="229" t="s">
        <v>50</v>
      </c>
      <c r="O215" s="90"/>
      <c r="P215" s="230">
        <f>O215*H215</f>
        <v>0</v>
      </c>
      <c r="Q215" s="230">
        <v>0</v>
      </c>
      <c r="R215" s="230">
        <f>Q215*H215</f>
        <v>0</v>
      </c>
      <c r="S215" s="230">
        <v>0</v>
      </c>
      <c r="T215" s="231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2" t="s">
        <v>166</v>
      </c>
      <c r="AT215" s="232" t="s">
        <v>152</v>
      </c>
      <c r="AU215" s="232" t="s">
        <v>95</v>
      </c>
      <c r="AY215" s="15" t="s">
        <v>148</v>
      </c>
      <c r="BE215" s="233">
        <f>IF(N215="základní",J215,0)</f>
        <v>0</v>
      </c>
      <c r="BF215" s="233">
        <f>IF(N215="snížená",J215,0)</f>
        <v>0</v>
      </c>
      <c r="BG215" s="233">
        <f>IF(N215="zákl. přenesená",J215,0)</f>
        <v>0</v>
      </c>
      <c r="BH215" s="233">
        <f>IF(N215="sníž. přenesená",J215,0)</f>
        <v>0</v>
      </c>
      <c r="BI215" s="233">
        <f>IF(N215="nulová",J215,0)</f>
        <v>0</v>
      </c>
      <c r="BJ215" s="15" t="s">
        <v>93</v>
      </c>
      <c r="BK215" s="233">
        <f>ROUND(I215*H215,2)</f>
        <v>0</v>
      </c>
      <c r="BL215" s="15" t="s">
        <v>166</v>
      </c>
      <c r="BM215" s="232" t="s">
        <v>711</v>
      </c>
    </row>
    <row r="216" s="2" customFormat="1">
      <c r="A216" s="37"/>
      <c r="B216" s="38"/>
      <c r="C216" s="39"/>
      <c r="D216" s="234" t="s">
        <v>158</v>
      </c>
      <c r="E216" s="39"/>
      <c r="F216" s="235" t="s">
        <v>710</v>
      </c>
      <c r="G216" s="39"/>
      <c r="H216" s="39"/>
      <c r="I216" s="236"/>
      <c r="J216" s="39"/>
      <c r="K216" s="39"/>
      <c r="L216" s="43"/>
      <c r="M216" s="237"/>
      <c r="N216" s="238"/>
      <c r="O216" s="90"/>
      <c r="P216" s="90"/>
      <c r="Q216" s="90"/>
      <c r="R216" s="90"/>
      <c r="S216" s="90"/>
      <c r="T216" s="91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T216" s="15" t="s">
        <v>158</v>
      </c>
      <c r="AU216" s="15" t="s">
        <v>95</v>
      </c>
    </row>
    <row r="217" s="13" customFormat="1">
      <c r="A217" s="13"/>
      <c r="B217" s="243"/>
      <c r="C217" s="244"/>
      <c r="D217" s="234" t="s">
        <v>205</v>
      </c>
      <c r="E217" s="245" t="s">
        <v>1</v>
      </c>
      <c r="F217" s="246" t="s">
        <v>712</v>
      </c>
      <c r="G217" s="244"/>
      <c r="H217" s="247">
        <v>118</v>
      </c>
      <c r="I217" s="248"/>
      <c r="J217" s="244"/>
      <c r="K217" s="244"/>
      <c r="L217" s="249"/>
      <c r="M217" s="250"/>
      <c r="N217" s="251"/>
      <c r="O217" s="251"/>
      <c r="P217" s="251"/>
      <c r="Q217" s="251"/>
      <c r="R217" s="251"/>
      <c r="S217" s="251"/>
      <c r="T217" s="252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53" t="s">
        <v>205</v>
      </c>
      <c r="AU217" s="253" t="s">
        <v>95</v>
      </c>
      <c r="AV217" s="13" t="s">
        <v>95</v>
      </c>
      <c r="AW217" s="13" t="s">
        <v>40</v>
      </c>
      <c r="AX217" s="13" t="s">
        <v>93</v>
      </c>
      <c r="AY217" s="253" t="s">
        <v>148</v>
      </c>
    </row>
    <row r="218" s="2" customFormat="1" ht="14.4" customHeight="1">
      <c r="A218" s="37"/>
      <c r="B218" s="38"/>
      <c r="C218" s="220" t="s">
        <v>362</v>
      </c>
      <c r="D218" s="220" t="s">
        <v>152</v>
      </c>
      <c r="E218" s="221" t="s">
        <v>713</v>
      </c>
      <c r="F218" s="222" t="s">
        <v>714</v>
      </c>
      <c r="G218" s="223" t="s">
        <v>214</v>
      </c>
      <c r="H218" s="224">
        <v>118</v>
      </c>
      <c r="I218" s="225"/>
      <c r="J218" s="226">
        <f>ROUND(I218*H218,2)</f>
        <v>0</v>
      </c>
      <c r="K218" s="227"/>
      <c r="L218" s="43"/>
      <c r="M218" s="228" t="s">
        <v>1</v>
      </c>
      <c r="N218" s="229" t="s">
        <v>50</v>
      </c>
      <c r="O218" s="90"/>
      <c r="P218" s="230">
        <f>O218*H218</f>
        <v>0</v>
      </c>
      <c r="Q218" s="230">
        <v>0</v>
      </c>
      <c r="R218" s="230">
        <f>Q218*H218</f>
        <v>0</v>
      </c>
      <c r="S218" s="230">
        <v>0</v>
      </c>
      <c r="T218" s="23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2" t="s">
        <v>166</v>
      </c>
      <c r="AT218" s="232" t="s">
        <v>152</v>
      </c>
      <c r="AU218" s="232" t="s">
        <v>95</v>
      </c>
      <c r="AY218" s="15" t="s">
        <v>148</v>
      </c>
      <c r="BE218" s="233">
        <f>IF(N218="základní",J218,0)</f>
        <v>0</v>
      </c>
      <c r="BF218" s="233">
        <f>IF(N218="snížená",J218,0)</f>
        <v>0</v>
      </c>
      <c r="BG218" s="233">
        <f>IF(N218="zákl. přenesená",J218,0)</f>
        <v>0</v>
      </c>
      <c r="BH218" s="233">
        <f>IF(N218="sníž. přenesená",J218,0)</f>
        <v>0</v>
      </c>
      <c r="BI218" s="233">
        <f>IF(N218="nulová",J218,0)</f>
        <v>0</v>
      </c>
      <c r="BJ218" s="15" t="s">
        <v>93</v>
      </c>
      <c r="BK218" s="233">
        <f>ROUND(I218*H218,2)</f>
        <v>0</v>
      </c>
      <c r="BL218" s="15" t="s">
        <v>166</v>
      </c>
      <c r="BM218" s="232" t="s">
        <v>715</v>
      </c>
    </row>
    <row r="219" s="2" customFormat="1">
      <c r="A219" s="37"/>
      <c r="B219" s="38"/>
      <c r="C219" s="39"/>
      <c r="D219" s="234" t="s">
        <v>158</v>
      </c>
      <c r="E219" s="39"/>
      <c r="F219" s="235" t="s">
        <v>714</v>
      </c>
      <c r="G219" s="39"/>
      <c r="H219" s="39"/>
      <c r="I219" s="236"/>
      <c r="J219" s="39"/>
      <c r="K219" s="39"/>
      <c r="L219" s="43"/>
      <c r="M219" s="237"/>
      <c r="N219" s="238"/>
      <c r="O219" s="90"/>
      <c r="P219" s="90"/>
      <c r="Q219" s="90"/>
      <c r="R219" s="90"/>
      <c r="S219" s="90"/>
      <c r="T219" s="91"/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T219" s="15" t="s">
        <v>158</v>
      </c>
      <c r="AU219" s="15" t="s">
        <v>95</v>
      </c>
    </row>
    <row r="220" s="13" customFormat="1">
      <c r="A220" s="13"/>
      <c r="B220" s="243"/>
      <c r="C220" s="244"/>
      <c r="D220" s="234" t="s">
        <v>205</v>
      </c>
      <c r="E220" s="245" t="s">
        <v>1</v>
      </c>
      <c r="F220" s="246" t="s">
        <v>712</v>
      </c>
      <c r="G220" s="244"/>
      <c r="H220" s="247">
        <v>118</v>
      </c>
      <c r="I220" s="248"/>
      <c r="J220" s="244"/>
      <c r="K220" s="244"/>
      <c r="L220" s="249"/>
      <c r="M220" s="250"/>
      <c r="N220" s="251"/>
      <c r="O220" s="251"/>
      <c r="P220" s="251"/>
      <c r="Q220" s="251"/>
      <c r="R220" s="251"/>
      <c r="S220" s="251"/>
      <c r="T220" s="252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53" t="s">
        <v>205</v>
      </c>
      <c r="AU220" s="253" t="s">
        <v>95</v>
      </c>
      <c r="AV220" s="13" t="s">
        <v>95</v>
      </c>
      <c r="AW220" s="13" t="s">
        <v>40</v>
      </c>
      <c r="AX220" s="13" t="s">
        <v>93</v>
      </c>
      <c r="AY220" s="253" t="s">
        <v>148</v>
      </c>
    </row>
    <row r="221" s="2" customFormat="1" ht="14.4" customHeight="1">
      <c r="A221" s="37"/>
      <c r="B221" s="38"/>
      <c r="C221" s="220" t="s">
        <v>369</v>
      </c>
      <c r="D221" s="220" t="s">
        <v>152</v>
      </c>
      <c r="E221" s="221" t="s">
        <v>716</v>
      </c>
      <c r="F221" s="222" t="s">
        <v>717</v>
      </c>
      <c r="G221" s="223" t="s">
        <v>214</v>
      </c>
      <c r="H221" s="224">
        <v>118</v>
      </c>
      <c r="I221" s="225"/>
      <c r="J221" s="226">
        <f>ROUND(I221*H221,2)</f>
        <v>0</v>
      </c>
      <c r="K221" s="227"/>
      <c r="L221" s="43"/>
      <c r="M221" s="228" t="s">
        <v>1</v>
      </c>
      <c r="N221" s="229" t="s">
        <v>50</v>
      </c>
      <c r="O221" s="90"/>
      <c r="P221" s="230">
        <f>O221*H221</f>
        <v>0</v>
      </c>
      <c r="Q221" s="230">
        <v>0.00012999999999999999</v>
      </c>
      <c r="R221" s="230">
        <f>Q221*H221</f>
        <v>0.01534</v>
      </c>
      <c r="S221" s="230">
        <v>0</v>
      </c>
      <c r="T221" s="231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2" t="s">
        <v>166</v>
      </c>
      <c r="AT221" s="232" t="s">
        <v>152</v>
      </c>
      <c r="AU221" s="232" t="s">
        <v>95</v>
      </c>
      <c r="AY221" s="15" t="s">
        <v>148</v>
      </c>
      <c r="BE221" s="233">
        <f>IF(N221="základní",J221,0)</f>
        <v>0</v>
      </c>
      <c r="BF221" s="233">
        <f>IF(N221="snížená",J221,0)</f>
        <v>0</v>
      </c>
      <c r="BG221" s="233">
        <f>IF(N221="zákl. přenesená",J221,0)</f>
        <v>0</v>
      </c>
      <c r="BH221" s="233">
        <f>IF(N221="sníž. přenesená",J221,0)</f>
        <v>0</v>
      </c>
      <c r="BI221" s="233">
        <f>IF(N221="nulová",J221,0)</f>
        <v>0</v>
      </c>
      <c r="BJ221" s="15" t="s">
        <v>93</v>
      </c>
      <c r="BK221" s="233">
        <f>ROUND(I221*H221,2)</f>
        <v>0</v>
      </c>
      <c r="BL221" s="15" t="s">
        <v>166</v>
      </c>
      <c r="BM221" s="232" t="s">
        <v>718</v>
      </c>
    </row>
    <row r="222" s="2" customFormat="1">
      <c r="A222" s="37"/>
      <c r="B222" s="38"/>
      <c r="C222" s="39"/>
      <c r="D222" s="234" t="s">
        <v>158</v>
      </c>
      <c r="E222" s="39"/>
      <c r="F222" s="235" t="s">
        <v>719</v>
      </c>
      <c r="G222" s="39"/>
      <c r="H222" s="39"/>
      <c r="I222" s="236"/>
      <c r="J222" s="39"/>
      <c r="K222" s="39"/>
      <c r="L222" s="43"/>
      <c r="M222" s="237"/>
      <c r="N222" s="238"/>
      <c r="O222" s="90"/>
      <c r="P222" s="90"/>
      <c r="Q222" s="90"/>
      <c r="R222" s="90"/>
      <c r="S222" s="90"/>
      <c r="T222" s="91"/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T222" s="15" t="s">
        <v>158</v>
      </c>
      <c r="AU222" s="15" t="s">
        <v>95</v>
      </c>
    </row>
    <row r="223" s="13" customFormat="1">
      <c r="A223" s="13"/>
      <c r="B223" s="243"/>
      <c r="C223" s="244"/>
      <c r="D223" s="234" t="s">
        <v>205</v>
      </c>
      <c r="E223" s="245" t="s">
        <v>1</v>
      </c>
      <c r="F223" s="246" t="s">
        <v>720</v>
      </c>
      <c r="G223" s="244"/>
      <c r="H223" s="247">
        <v>118</v>
      </c>
      <c r="I223" s="248"/>
      <c r="J223" s="244"/>
      <c r="K223" s="244"/>
      <c r="L223" s="249"/>
      <c r="M223" s="250"/>
      <c r="N223" s="251"/>
      <c r="O223" s="251"/>
      <c r="P223" s="251"/>
      <c r="Q223" s="251"/>
      <c r="R223" s="251"/>
      <c r="S223" s="251"/>
      <c r="T223" s="252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3" t="s">
        <v>205</v>
      </c>
      <c r="AU223" s="253" t="s">
        <v>95</v>
      </c>
      <c r="AV223" s="13" t="s">
        <v>95</v>
      </c>
      <c r="AW223" s="13" t="s">
        <v>40</v>
      </c>
      <c r="AX223" s="13" t="s">
        <v>93</v>
      </c>
      <c r="AY223" s="253" t="s">
        <v>148</v>
      </c>
    </row>
    <row r="224" s="2" customFormat="1" ht="24.15" customHeight="1">
      <c r="A224" s="37"/>
      <c r="B224" s="38"/>
      <c r="C224" s="220" t="s">
        <v>375</v>
      </c>
      <c r="D224" s="220" t="s">
        <v>152</v>
      </c>
      <c r="E224" s="221" t="s">
        <v>721</v>
      </c>
      <c r="F224" s="222" t="s">
        <v>722</v>
      </c>
      <c r="G224" s="223" t="s">
        <v>330</v>
      </c>
      <c r="H224" s="224">
        <v>2</v>
      </c>
      <c r="I224" s="225"/>
      <c r="J224" s="226">
        <f>ROUND(I224*H224,2)</f>
        <v>0</v>
      </c>
      <c r="K224" s="227"/>
      <c r="L224" s="43"/>
      <c r="M224" s="228" t="s">
        <v>1</v>
      </c>
      <c r="N224" s="229" t="s">
        <v>50</v>
      </c>
      <c r="O224" s="90"/>
      <c r="P224" s="230">
        <f>O224*H224</f>
        <v>0</v>
      </c>
      <c r="Q224" s="230">
        <v>0.00167</v>
      </c>
      <c r="R224" s="230">
        <f>Q224*H224</f>
        <v>0.0033400000000000001</v>
      </c>
      <c r="S224" s="230">
        <v>0</v>
      </c>
      <c r="T224" s="23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2" t="s">
        <v>166</v>
      </c>
      <c r="AT224" s="232" t="s">
        <v>152</v>
      </c>
      <c r="AU224" s="232" t="s">
        <v>95</v>
      </c>
      <c r="AY224" s="15" t="s">
        <v>148</v>
      </c>
      <c r="BE224" s="233">
        <f>IF(N224="základní",J224,0)</f>
        <v>0</v>
      </c>
      <c r="BF224" s="233">
        <f>IF(N224="snížená",J224,0)</f>
        <v>0</v>
      </c>
      <c r="BG224" s="233">
        <f>IF(N224="zákl. přenesená",J224,0)</f>
        <v>0</v>
      </c>
      <c r="BH224" s="233">
        <f>IF(N224="sníž. přenesená",J224,0)</f>
        <v>0</v>
      </c>
      <c r="BI224" s="233">
        <f>IF(N224="nulová",J224,0)</f>
        <v>0</v>
      </c>
      <c r="BJ224" s="15" t="s">
        <v>93</v>
      </c>
      <c r="BK224" s="233">
        <f>ROUND(I224*H224,2)</f>
        <v>0</v>
      </c>
      <c r="BL224" s="15" t="s">
        <v>166</v>
      </c>
      <c r="BM224" s="232" t="s">
        <v>723</v>
      </c>
    </row>
    <row r="225" s="2" customFormat="1">
      <c r="A225" s="37"/>
      <c r="B225" s="38"/>
      <c r="C225" s="39"/>
      <c r="D225" s="234" t="s">
        <v>158</v>
      </c>
      <c r="E225" s="39"/>
      <c r="F225" s="235" t="s">
        <v>722</v>
      </c>
      <c r="G225" s="39"/>
      <c r="H225" s="39"/>
      <c r="I225" s="236"/>
      <c r="J225" s="39"/>
      <c r="K225" s="39"/>
      <c r="L225" s="43"/>
      <c r="M225" s="237"/>
      <c r="N225" s="238"/>
      <c r="O225" s="90"/>
      <c r="P225" s="90"/>
      <c r="Q225" s="90"/>
      <c r="R225" s="90"/>
      <c r="S225" s="90"/>
      <c r="T225" s="91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15" t="s">
        <v>158</v>
      </c>
      <c r="AU225" s="15" t="s">
        <v>95</v>
      </c>
    </row>
    <row r="226" s="13" customFormat="1">
      <c r="A226" s="13"/>
      <c r="B226" s="243"/>
      <c r="C226" s="244"/>
      <c r="D226" s="234" t="s">
        <v>205</v>
      </c>
      <c r="E226" s="245" t="s">
        <v>1</v>
      </c>
      <c r="F226" s="246" t="s">
        <v>95</v>
      </c>
      <c r="G226" s="244"/>
      <c r="H226" s="247">
        <v>2</v>
      </c>
      <c r="I226" s="248"/>
      <c r="J226" s="244"/>
      <c r="K226" s="244"/>
      <c r="L226" s="249"/>
      <c r="M226" s="250"/>
      <c r="N226" s="251"/>
      <c r="O226" s="251"/>
      <c r="P226" s="251"/>
      <c r="Q226" s="251"/>
      <c r="R226" s="251"/>
      <c r="S226" s="251"/>
      <c r="T226" s="252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3" t="s">
        <v>205</v>
      </c>
      <c r="AU226" s="253" t="s">
        <v>95</v>
      </c>
      <c r="AV226" s="13" t="s">
        <v>95</v>
      </c>
      <c r="AW226" s="13" t="s">
        <v>40</v>
      </c>
      <c r="AX226" s="13" t="s">
        <v>93</v>
      </c>
      <c r="AY226" s="253" t="s">
        <v>148</v>
      </c>
    </row>
    <row r="227" s="2" customFormat="1" ht="24.15" customHeight="1">
      <c r="A227" s="37"/>
      <c r="B227" s="38"/>
      <c r="C227" s="220" t="s">
        <v>380</v>
      </c>
      <c r="D227" s="220" t="s">
        <v>152</v>
      </c>
      <c r="E227" s="221" t="s">
        <v>724</v>
      </c>
      <c r="F227" s="222" t="s">
        <v>725</v>
      </c>
      <c r="G227" s="223" t="s">
        <v>330</v>
      </c>
      <c r="H227" s="224">
        <v>1</v>
      </c>
      <c r="I227" s="225"/>
      <c r="J227" s="226">
        <f>ROUND(I227*H227,2)</f>
        <v>0</v>
      </c>
      <c r="K227" s="227"/>
      <c r="L227" s="43"/>
      <c r="M227" s="228" t="s">
        <v>1</v>
      </c>
      <c r="N227" s="229" t="s">
        <v>50</v>
      </c>
      <c r="O227" s="90"/>
      <c r="P227" s="230">
        <f>O227*H227</f>
        <v>0</v>
      </c>
      <c r="Q227" s="230">
        <v>0</v>
      </c>
      <c r="R227" s="230">
        <f>Q227*H227</f>
        <v>0</v>
      </c>
      <c r="S227" s="230">
        <v>0</v>
      </c>
      <c r="T227" s="231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2" t="s">
        <v>166</v>
      </c>
      <c r="AT227" s="232" t="s">
        <v>152</v>
      </c>
      <c r="AU227" s="232" t="s">
        <v>95</v>
      </c>
      <c r="AY227" s="15" t="s">
        <v>148</v>
      </c>
      <c r="BE227" s="233">
        <f>IF(N227="základní",J227,0)</f>
        <v>0</v>
      </c>
      <c r="BF227" s="233">
        <f>IF(N227="snížená",J227,0)</f>
        <v>0</v>
      </c>
      <c r="BG227" s="233">
        <f>IF(N227="zákl. přenesená",J227,0)</f>
        <v>0</v>
      </c>
      <c r="BH227" s="233">
        <f>IF(N227="sníž. přenesená",J227,0)</f>
        <v>0</v>
      </c>
      <c r="BI227" s="233">
        <f>IF(N227="nulová",J227,0)</f>
        <v>0</v>
      </c>
      <c r="BJ227" s="15" t="s">
        <v>93</v>
      </c>
      <c r="BK227" s="233">
        <f>ROUND(I227*H227,2)</f>
        <v>0</v>
      </c>
      <c r="BL227" s="15" t="s">
        <v>166</v>
      </c>
      <c r="BM227" s="232" t="s">
        <v>726</v>
      </c>
    </row>
    <row r="228" s="2" customFormat="1">
      <c r="A228" s="37"/>
      <c r="B228" s="38"/>
      <c r="C228" s="39"/>
      <c r="D228" s="234" t="s">
        <v>158</v>
      </c>
      <c r="E228" s="39"/>
      <c r="F228" s="235" t="s">
        <v>727</v>
      </c>
      <c r="G228" s="39"/>
      <c r="H228" s="39"/>
      <c r="I228" s="236"/>
      <c r="J228" s="39"/>
      <c r="K228" s="39"/>
      <c r="L228" s="43"/>
      <c r="M228" s="237"/>
      <c r="N228" s="238"/>
      <c r="O228" s="90"/>
      <c r="P228" s="90"/>
      <c r="Q228" s="90"/>
      <c r="R228" s="90"/>
      <c r="S228" s="90"/>
      <c r="T228" s="91"/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T228" s="15" t="s">
        <v>158</v>
      </c>
      <c r="AU228" s="15" t="s">
        <v>95</v>
      </c>
    </row>
    <row r="229" s="2" customFormat="1" ht="24.15" customHeight="1">
      <c r="A229" s="37"/>
      <c r="B229" s="38"/>
      <c r="C229" s="220" t="s">
        <v>387</v>
      </c>
      <c r="D229" s="220" t="s">
        <v>152</v>
      </c>
      <c r="E229" s="221" t="s">
        <v>728</v>
      </c>
      <c r="F229" s="222" t="s">
        <v>729</v>
      </c>
      <c r="G229" s="223" t="s">
        <v>330</v>
      </c>
      <c r="H229" s="224">
        <v>25</v>
      </c>
      <c r="I229" s="225"/>
      <c r="J229" s="226">
        <f>ROUND(I229*H229,2)</f>
        <v>0</v>
      </c>
      <c r="K229" s="227"/>
      <c r="L229" s="43"/>
      <c r="M229" s="228" t="s">
        <v>1</v>
      </c>
      <c r="N229" s="229" t="s">
        <v>50</v>
      </c>
      <c r="O229" s="90"/>
      <c r="P229" s="230">
        <f>O229*H229</f>
        <v>0</v>
      </c>
      <c r="Q229" s="230">
        <v>0</v>
      </c>
      <c r="R229" s="230">
        <f>Q229*H229</f>
        <v>0</v>
      </c>
      <c r="S229" s="230">
        <v>0</v>
      </c>
      <c r="T229" s="23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2" t="s">
        <v>166</v>
      </c>
      <c r="AT229" s="232" t="s">
        <v>152</v>
      </c>
      <c r="AU229" s="232" t="s">
        <v>95</v>
      </c>
      <c r="AY229" s="15" t="s">
        <v>148</v>
      </c>
      <c r="BE229" s="233">
        <f>IF(N229="základní",J229,0)</f>
        <v>0</v>
      </c>
      <c r="BF229" s="233">
        <f>IF(N229="snížená",J229,0)</f>
        <v>0</v>
      </c>
      <c r="BG229" s="233">
        <f>IF(N229="zákl. přenesená",J229,0)</f>
        <v>0</v>
      </c>
      <c r="BH229" s="233">
        <f>IF(N229="sníž. přenesená",J229,0)</f>
        <v>0</v>
      </c>
      <c r="BI229" s="233">
        <f>IF(N229="nulová",J229,0)</f>
        <v>0</v>
      </c>
      <c r="BJ229" s="15" t="s">
        <v>93</v>
      </c>
      <c r="BK229" s="233">
        <f>ROUND(I229*H229,2)</f>
        <v>0</v>
      </c>
      <c r="BL229" s="15" t="s">
        <v>166</v>
      </c>
      <c r="BM229" s="232" t="s">
        <v>730</v>
      </c>
    </row>
    <row r="230" s="2" customFormat="1">
      <c r="A230" s="37"/>
      <c r="B230" s="38"/>
      <c r="C230" s="39"/>
      <c r="D230" s="234" t="s">
        <v>158</v>
      </c>
      <c r="E230" s="39"/>
      <c r="F230" s="235" t="s">
        <v>731</v>
      </c>
      <c r="G230" s="39"/>
      <c r="H230" s="39"/>
      <c r="I230" s="236"/>
      <c r="J230" s="39"/>
      <c r="K230" s="39"/>
      <c r="L230" s="43"/>
      <c r="M230" s="237"/>
      <c r="N230" s="238"/>
      <c r="O230" s="90"/>
      <c r="P230" s="90"/>
      <c r="Q230" s="90"/>
      <c r="R230" s="90"/>
      <c r="S230" s="90"/>
      <c r="T230" s="91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15" t="s">
        <v>158</v>
      </c>
      <c r="AU230" s="15" t="s">
        <v>95</v>
      </c>
    </row>
    <row r="231" s="2" customFormat="1" ht="14.4" customHeight="1">
      <c r="A231" s="37"/>
      <c r="B231" s="38"/>
      <c r="C231" s="254" t="s">
        <v>396</v>
      </c>
      <c r="D231" s="254" t="s">
        <v>321</v>
      </c>
      <c r="E231" s="255" t="s">
        <v>732</v>
      </c>
      <c r="F231" s="256" t="s">
        <v>733</v>
      </c>
      <c r="G231" s="257" t="s">
        <v>330</v>
      </c>
      <c r="H231" s="258">
        <v>25</v>
      </c>
      <c r="I231" s="259"/>
      <c r="J231" s="260">
        <f>ROUND(I231*H231,2)</f>
        <v>0</v>
      </c>
      <c r="K231" s="261"/>
      <c r="L231" s="262"/>
      <c r="M231" s="263" t="s">
        <v>1</v>
      </c>
      <c r="N231" s="264" t="s">
        <v>50</v>
      </c>
      <c r="O231" s="90"/>
      <c r="P231" s="230">
        <f>O231*H231</f>
        <v>0</v>
      </c>
      <c r="Q231" s="230">
        <v>0.00029999999999999997</v>
      </c>
      <c r="R231" s="230">
        <f>Q231*H231</f>
        <v>0.0074999999999999997</v>
      </c>
      <c r="S231" s="230">
        <v>0</v>
      </c>
      <c r="T231" s="231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2" t="s">
        <v>182</v>
      </c>
      <c r="AT231" s="232" t="s">
        <v>321</v>
      </c>
      <c r="AU231" s="232" t="s">
        <v>95</v>
      </c>
      <c r="AY231" s="15" t="s">
        <v>148</v>
      </c>
      <c r="BE231" s="233">
        <f>IF(N231="základní",J231,0)</f>
        <v>0</v>
      </c>
      <c r="BF231" s="233">
        <f>IF(N231="snížená",J231,0)</f>
        <v>0</v>
      </c>
      <c r="BG231" s="233">
        <f>IF(N231="zákl. přenesená",J231,0)</f>
        <v>0</v>
      </c>
      <c r="BH231" s="233">
        <f>IF(N231="sníž. přenesená",J231,0)</f>
        <v>0</v>
      </c>
      <c r="BI231" s="233">
        <f>IF(N231="nulová",J231,0)</f>
        <v>0</v>
      </c>
      <c r="BJ231" s="15" t="s">
        <v>93</v>
      </c>
      <c r="BK231" s="233">
        <f>ROUND(I231*H231,2)</f>
        <v>0</v>
      </c>
      <c r="BL231" s="15" t="s">
        <v>166</v>
      </c>
      <c r="BM231" s="232" t="s">
        <v>734</v>
      </c>
    </row>
    <row r="232" s="2" customFormat="1">
      <c r="A232" s="37"/>
      <c r="B232" s="38"/>
      <c r="C232" s="39"/>
      <c r="D232" s="234" t="s">
        <v>158</v>
      </c>
      <c r="E232" s="39"/>
      <c r="F232" s="235" t="s">
        <v>733</v>
      </c>
      <c r="G232" s="39"/>
      <c r="H232" s="39"/>
      <c r="I232" s="236"/>
      <c r="J232" s="39"/>
      <c r="K232" s="39"/>
      <c r="L232" s="43"/>
      <c r="M232" s="237"/>
      <c r="N232" s="238"/>
      <c r="O232" s="90"/>
      <c r="P232" s="90"/>
      <c r="Q232" s="90"/>
      <c r="R232" s="90"/>
      <c r="S232" s="90"/>
      <c r="T232" s="91"/>
      <c r="U232" s="37"/>
      <c r="V232" s="37"/>
      <c r="W232" s="37"/>
      <c r="X232" s="37"/>
      <c r="Y232" s="37"/>
      <c r="Z232" s="37"/>
      <c r="AA232" s="37"/>
      <c r="AB232" s="37"/>
      <c r="AC232" s="37"/>
      <c r="AD232" s="37"/>
      <c r="AE232" s="37"/>
      <c r="AT232" s="15" t="s">
        <v>158</v>
      </c>
      <c r="AU232" s="15" t="s">
        <v>95</v>
      </c>
    </row>
    <row r="233" s="2" customFormat="1" ht="14.4" customHeight="1">
      <c r="A233" s="37"/>
      <c r="B233" s="38"/>
      <c r="C233" s="220" t="s">
        <v>401</v>
      </c>
      <c r="D233" s="220" t="s">
        <v>152</v>
      </c>
      <c r="E233" s="221" t="s">
        <v>735</v>
      </c>
      <c r="F233" s="222" t="s">
        <v>736</v>
      </c>
      <c r="G233" s="223" t="s">
        <v>330</v>
      </c>
      <c r="H233" s="224">
        <v>2</v>
      </c>
      <c r="I233" s="225"/>
      <c r="J233" s="226">
        <f>ROUND(I233*H233,2)</f>
        <v>0</v>
      </c>
      <c r="K233" s="227"/>
      <c r="L233" s="43"/>
      <c r="M233" s="228" t="s">
        <v>1</v>
      </c>
      <c r="N233" s="229" t="s">
        <v>50</v>
      </c>
      <c r="O233" s="90"/>
      <c r="P233" s="230">
        <f>O233*H233</f>
        <v>0</v>
      </c>
      <c r="Q233" s="230">
        <v>0.00072000000000000005</v>
      </c>
      <c r="R233" s="230">
        <f>Q233*H233</f>
        <v>0.0014400000000000001</v>
      </c>
      <c r="S233" s="230">
        <v>0</v>
      </c>
      <c r="T233" s="23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2" t="s">
        <v>166</v>
      </c>
      <c r="AT233" s="232" t="s">
        <v>152</v>
      </c>
      <c r="AU233" s="232" t="s">
        <v>95</v>
      </c>
      <c r="AY233" s="15" t="s">
        <v>148</v>
      </c>
      <c r="BE233" s="233">
        <f>IF(N233="základní",J233,0)</f>
        <v>0</v>
      </c>
      <c r="BF233" s="233">
        <f>IF(N233="snížená",J233,0)</f>
        <v>0</v>
      </c>
      <c r="BG233" s="233">
        <f>IF(N233="zákl. přenesená",J233,0)</f>
        <v>0</v>
      </c>
      <c r="BH233" s="233">
        <f>IF(N233="sníž. přenesená",J233,0)</f>
        <v>0</v>
      </c>
      <c r="BI233" s="233">
        <f>IF(N233="nulová",J233,0)</f>
        <v>0</v>
      </c>
      <c r="BJ233" s="15" t="s">
        <v>93</v>
      </c>
      <c r="BK233" s="233">
        <f>ROUND(I233*H233,2)</f>
        <v>0</v>
      </c>
      <c r="BL233" s="15" t="s">
        <v>166</v>
      </c>
      <c r="BM233" s="232" t="s">
        <v>737</v>
      </c>
    </row>
    <row r="234" s="2" customFormat="1">
      <c r="A234" s="37"/>
      <c r="B234" s="38"/>
      <c r="C234" s="39"/>
      <c r="D234" s="234" t="s">
        <v>158</v>
      </c>
      <c r="E234" s="39"/>
      <c r="F234" s="235" t="s">
        <v>738</v>
      </c>
      <c r="G234" s="39"/>
      <c r="H234" s="39"/>
      <c r="I234" s="236"/>
      <c r="J234" s="39"/>
      <c r="K234" s="39"/>
      <c r="L234" s="43"/>
      <c r="M234" s="237"/>
      <c r="N234" s="238"/>
      <c r="O234" s="90"/>
      <c r="P234" s="90"/>
      <c r="Q234" s="90"/>
      <c r="R234" s="90"/>
      <c r="S234" s="90"/>
      <c r="T234" s="91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15" t="s">
        <v>158</v>
      </c>
      <c r="AU234" s="15" t="s">
        <v>95</v>
      </c>
    </row>
    <row r="235" s="2" customFormat="1" ht="14.4" customHeight="1">
      <c r="A235" s="37"/>
      <c r="B235" s="38"/>
      <c r="C235" s="254" t="s">
        <v>405</v>
      </c>
      <c r="D235" s="254" t="s">
        <v>321</v>
      </c>
      <c r="E235" s="255" t="s">
        <v>739</v>
      </c>
      <c r="F235" s="256" t="s">
        <v>740</v>
      </c>
      <c r="G235" s="257" t="s">
        <v>330</v>
      </c>
      <c r="H235" s="258">
        <v>1</v>
      </c>
      <c r="I235" s="259"/>
      <c r="J235" s="260">
        <f>ROUND(I235*H235,2)</f>
        <v>0</v>
      </c>
      <c r="K235" s="261"/>
      <c r="L235" s="262"/>
      <c r="M235" s="263" t="s">
        <v>1</v>
      </c>
      <c r="N235" s="264" t="s">
        <v>50</v>
      </c>
      <c r="O235" s="90"/>
      <c r="P235" s="230">
        <f>O235*H235</f>
        <v>0</v>
      </c>
      <c r="Q235" s="230">
        <v>0.00040000000000000002</v>
      </c>
      <c r="R235" s="230">
        <f>Q235*H235</f>
        <v>0.00040000000000000002</v>
      </c>
      <c r="S235" s="230">
        <v>0</v>
      </c>
      <c r="T235" s="231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2" t="s">
        <v>182</v>
      </c>
      <c r="AT235" s="232" t="s">
        <v>321</v>
      </c>
      <c r="AU235" s="232" t="s">
        <v>95</v>
      </c>
      <c r="AY235" s="15" t="s">
        <v>148</v>
      </c>
      <c r="BE235" s="233">
        <f>IF(N235="základní",J235,0)</f>
        <v>0</v>
      </c>
      <c r="BF235" s="233">
        <f>IF(N235="snížená",J235,0)</f>
        <v>0</v>
      </c>
      <c r="BG235" s="233">
        <f>IF(N235="zákl. přenesená",J235,0)</f>
        <v>0</v>
      </c>
      <c r="BH235" s="233">
        <f>IF(N235="sníž. přenesená",J235,0)</f>
        <v>0</v>
      </c>
      <c r="BI235" s="233">
        <f>IF(N235="nulová",J235,0)</f>
        <v>0</v>
      </c>
      <c r="BJ235" s="15" t="s">
        <v>93</v>
      </c>
      <c r="BK235" s="233">
        <f>ROUND(I235*H235,2)</f>
        <v>0</v>
      </c>
      <c r="BL235" s="15" t="s">
        <v>166</v>
      </c>
      <c r="BM235" s="232" t="s">
        <v>741</v>
      </c>
    </row>
    <row r="236" s="2" customFormat="1">
      <c r="A236" s="37"/>
      <c r="B236" s="38"/>
      <c r="C236" s="39"/>
      <c r="D236" s="234" t="s">
        <v>158</v>
      </c>
      <c r="E236" s="39"/>
      <c r="F236" s="235" t="s">
        <v>740</v>
      </c>
      <c r="G236" s="39"/>
      <c r="H236" s="39"/>
      <c r="I236" s="236"/>
      <c r="J236" s="39"/>
      <c r="K236" s="39"/>
      <c r="L236" s="43"/>
      <c r="M236" s="237"/>
      <c r="N236" s="238"/>
      <c r="O236" s="90"/>
      <c r="P236" s="90"/>
      <c r="Q236" s="90"/>
      <c r="R236" s="90"/>
      <c r="S236" s="90"/>
      <c r="T236" s="91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T236" s="15" t="s">
        <v>158</v>
      </c>
      <c r="AU236" s="15" t="s">
        <v>95</v>
      </c>
    </row>
    <row r="237" s="2" customFormat="1" ht="24.15" customHeight="1">
      <c r="A237" s="37"/>
      <c r="B237" s="38"/>
      <c r="C237" s="254" t="s">
        <v>409</v>
      </c>
      <c r="D237" s="254" t="s">
        <v>321</v>
      </c>
      <c r="E237" s="255" t="s">
        <v>742</v>
      </c>
      <c r="F237" s="256" t="s">
        <v>743</v>
      </c>
      <c r="G237" s="257" t="s">
        <v>330</v>
      </c>
      <c r="H237" s="258">
        <v>4</v>
      </c>
      <c r="I237" s="259"/>
      <c r="J237" s="260">
        <f>ROUND(I237*H237,2)</f>
        <v>0</v>
      </c>
      <c r="K237" s="261"/>
      <c r="L237" s="262"/>
      <c r="M237" s="263" t="s">
        <v>1</v>
      </c>
      <c r="N237" s="264" t="s">
        <v>50</v>
      </c>
      <c r="O237" s="90"/>
      <c r="P237" s="230">
        <f>O237*H237</f>
        <v>0</v>
      </c>
      <c r="Q237" s="230">
        <v>0.0025000000000000001</v>
      </c>
      <c r="R237" s="230">
        <f>Q237*H237</f>
        <v>0.01</v>
      </c>
      <c r="S237" s="230">
        <v>0</v>
      </c>
      <c r="T237" s="23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2" t="s">
        <v>182</v>
      </c>
      <c r="AT237" s="232" t="s">
        <v>321</v>
      </c>
      <c r="AU237" s="232" t="s">
        <v>95</v>
      </c>
      <c r="AY237" s="15" t="s">
        <v>148</v>
      </c>
      <c r="BE237" s="233">
        <f>IF(N237="základní",J237,0)</f>
        <v>0</v>
      </c>
      <c r="BF237" s="233">
        <f>IF(N237="snížená",J237,0)</f>
        <v>0</v>
      </c>
      <c r="BG237" s="233">
        <f>IF(N237="zákl. přenesená",J237,0)</f>
        <v>0</v>
      </c>
      <c r="BH237" s="233">
        <f>IF(N237="sníž. přenesená",J237,0)</f>
        <v>0</v>
      </c>
      <c r="BI237" s="233">
        <f>IF(N237="nulová",J237,0)</f>
        <v>0</v>
      </c>
      <c r="BJ237" s="15" t="s">
        <v>93</v>
      </c>
      <c r="BK237" s="233">
        <f>ROUND(I237*H237,2)</f>
        <v>0</v>
      </c>
      <c r="BL237" s="15" t="s">
        <v>166</v>
      </c>
      <c r="BM237" s="232" t="s">
        <v>744</v>
      </c>
    </row>
    <row r="238" s="2" customFormat="1">
      <c r="A238" s="37"/>
      <c r="B238" s="38"/>
      <c r="C238" s="39"/>
      <c r="D238" s="234" t="s">
        <v>158</v>
      </c>
      <c r="E238" s="39"/>
      <c r="F238" s="235" t="s">
        <v>743</v>
      </c>
      <c r="G238" s="39"/>
      <c r="H238" s="39"/>
      <c r="I238" s="236"/>
      <c r="J238" s="39"/>
      <c r="K238" s="39"/>
      <c r="L238" s="43"/>
      <c r="M238" s="237"/>
      <c r="N238" s="238"/>
      <c r="O238" s="90"/>
      <c r="P238" s="90"/>
      <c r="Q238" s="90"/>
      <c r="R238" s="90"/>
      <c r="S238" s="90"/>
      <c r="T238" s="91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15" t="s">
        <v>158</v>
      </c>
      <c r="AU238" s="15" t="s">
        <v>95</v>
      </c>
    </row>
    <row r="239" s="2" customFormat="1" ht="24.15" customHeight="1">
      <c r="A239" s="37"/>
      <c r="B239" s="38"/>
      <c r="C239" s="254" t="s">
        <v>416</v>
      </c>
      <c r="D239" s="254" t="s">
        <v>321</v>
      </c>
      <c r="E239" s="255" t="s">
        <v>745</v>
      </c>
      <c r="F239" s="256" t="s">
        <v>746</v>
      </c>
      <c r="G239" s="257" t="s">
        <v>330</v>
      </c>
      <c r="H239" s="258">
        <v>2</v>
      </c>
      <c r="I239" s="259"/>
      <c r="J239" s="260">
        <f>ROUND(I239*H239,2)</f>
        <v>0</v>
      </c>
      <c r="K239" s="261"/>
      <c r="L239" s="262"/>
      <c r="M239" s="263" t="s">
        <v>1</v>
      </c>
      <c r="N239" s="264" t="s">
        <v>50</v>
      </c>
      <c r="O239" s="90"/>
      <c r="P239" s="230">
        <f>O239*H239</f>
        <v>0</v>
      </c>
      <c r="Q239" s="230">
        <v>0.0028</v>
      </c>
      <c r="R239" s="230">
        <f>Q239*H239</f>
        <v>0.0055999999999999999</v>
      </c>
      <c r="S239" s="230">
        <v>0</v>
      </c>
      <c r="T239" s="23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2" t="s">
        <v>182</v>
      </c>
      <c r="AT239" s="232" t="s">
        <v>321</v>
      </c>
      <c r="AU239" s="232" t="s">
        <v>95</v>
      </c>
      <c r="AY239" s="15" t="s">
        <v>148</v>
      </c>
      <c r="BE239" s="233">
        <f>IF(N239="základní",J239,0)</f>
        <v>0</v>
      </c>
      <c r="BF239" s="233">
        <f>IF(N239="snížená",J239,0)</f>
        <v>0</v>
      </c>
      <c r="BG239" s="233">
        <f>IF(N239="zákl. přenesená",J239,0)</f>
        <v>0</v>
      </c>
      <c r="BH239" s="233">
        <f>IF(N239="sníž. přenesená",J239,0)</f>
        <v>0</v>
      </c>
      <c r="BI239" s="233">
        <f>IF(N239="nulová",J239,0)</f>
        <v>0</v>
      </c>
      <c r="BJ239" s="15" t="s">
        <v>93</v>
      </c>
      <c r="BK239" s="233">
        <f>ROUND(I239*H239,2)</f>
        <v>0</v>
      </c>
      <c r="BL239" s="15" t="s">
        <v>166</v>
      </c>
      <c r="BM239" s="232" t="s">
        <v>747</v>
      </c>
    </row>
    <row r="240" s="2" customFormat="1">
      <c r="A240" s="37"/>
      <c r="B240" s="38"/>
      <c r="C240" s="39"/>
      <c r="D240" s="234" t="s">
        <v>158</v>
      </c>
      <c r="E240" s="39"/>
      <c r="F240" s="235" t="s">
        <v>746</v>
      </c>
      <c r="G240" s="39"/>
      <c r="H240" s="39"/>
      <c r="I240" s="236"/>
      <c r="J240" s="39"/>
      <c r="K240" s="39"/>
      <c r="L240" s="43"/>
      <c r="M240" s="237"/>
      <c r="N240" s="238"/>
      <c r="O240" s="90"/>
      <c r="P240" s="90"/>
      <c r="Q240" s="90"/>
      <c r="R240" s="90"/>
      <c r="S240" s="90"/>
      <c r="T240" s="91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T240" s="15" t="s">
        <v>158</v>
      </c>
      <c r="AU240" s="15" t="s">
        <v>95</v>
      </c>
    </row>
    <row r="241" s="2" customFormat="1" ht="14.4" customHeight="1">
      <c r="A241" s="37"/>
      <c r="B241" s="38"/>
      <c r="C241" s="254" t="s">
        <v>337</v>
      </c>
      <c r="D241" s="254" t="s">
        <v>321</v>
      </c>
      <c r="E241" s="255" t="s">
        <v>748</v>
      </c>
      <c r="F241" s="256" t="s">
        <v>749</v>
      </c>
      <c r="G241" s="257" t="s">
        <v>330</v>
      </c>
      <c r="H241" s="258">
        <v>1</v>
      </c>
      <c r="I241" s="259"/>
      <c r="J241" s="260">
        <f>ROUND(I241*H241,2)</f>
        <v>0</v>
      </c>
      <c r="K241" s="261"/>
      <c r="L241" s="262"/>
      <c r="M241" s="263" t="s">
        <v>1</v>
      </c>
      <c r="N241" s="264" t="s">
        <v>50</v>
      </c>
      <c r="O241" s="90"/>
      <c r="P241" s="230">
        <f>O241*H241</f>
        <v>0</v>
      </c>
      <c r="Q241" s="230">
        <v>0.00046000000000000001</v>
      </c>
      <c r="R241" s="230">
        <f>Q241*H241</f>
        <v>0.00046000000000000001</v>
      </c>
      <c r="S241" s="230">
        <v>0</v>
      </c>
      <c r="T241" s="231">
        <f>S241*H241</f>
        <v>0</v>
      </c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R241" s="232" t="s">
        <v>182</v>
      </c>
      <c r="AT241" s="232" t="s">
        <v>321</v>
      </c>
      <c r="AU241" s="232" t="s">
        <v>95</v>
      </c>
      <c r="AY241" s="15" t="s">
        <v>148</v>
      </c>
      <c r="BE241" s="233">
        <f>IF(N241="základní",J241,0)</f>
        <v>0</v>
      </c>
      <c r="BF241" s="233">
        <f>IF(N241="snížená",J241,0)</f>
        <v>0</v>
      </c>
      <c r="BG241" s="233">
        <f>IF(N241="zákl. přenesená",J241,0)</f>
        <v>0</v>
      </c>
      <c r="BH241" s="233">
        <f>IF(N241="sníž. přenesená",J241,0)</f>
        <v>0</v>
      </c>
      <c r="BI241" s="233">
        <f>IF(N241="nulová",J241,0)</f>
        <v>0</v>
      </c>
      <c r="BJ241" s="15" t="s">
        <v>93</v>
      </c>
      <c r="BK241" s="233">
        <f>ROUND(I241*H241,2)</f>
        <v>0</v>
      </c>
      <c r="BL241" s="15" t="s">
        <v>166</v>
      </c>
      <c r="BM241" s="232" t="s">
        <v>750</v>
      </c>
    </row>
    <row r="242" s="2" customFormat="1">
      <c r="A242" s="37"/>
      <c r="B242" s="38"/>
      <c r="C242" s="39"/>
      <c r="D242" s="234" t="s">
        <v>158</v>
      </c>
      <c r="E242" s="39"/>
      <c r="F242" s="235" t="s">
        <v>749</v>
      </c>
      <c r="G242" s="39"/>
      <c r="H242" s="39"/>
      <c r="I242" s="236"/>
      <c r="J242" s="39"/>
      <c r="K242" s="39"/>
      <c r="L242" s="43"/>
      <c r="M242" s="237"/>
      <c r="N242" s="238"/>
      <c r="O242" s="90"/>
      <c r="P242" s="90"/>
      <c r="Q242" s="90"/>
      <c r="R242" s="90"/>
      <c r="S242" s="90"/>
      <c r="T242" s="91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T242" s="15" t="s">
        <v>158</v>
      </c>
      <c r="AU242" s="15" t="s">
        <v>95</v>
      </c>
    </row>
    <row r="243" s="2" customFormat="1" ht="14.4" customHeight="1">
      <c r="A243" s="37"/>
      <c r="B243" s="38"/>
      <c r="C243" s="254" t="s">
        <v>428</v>
      </c>
      <c r="D243" s="254" t="s">
        <v>321</v>
      </c>
      <c r="E243" s="255" t="s">
        <v>751</v>
      </c>
      <c r="F243" s="256" t="s">
        <v>752</v>
      </c>
      <c r="G243" s="257" t="s">
        <v>330</v>
      </c>
      <c r="H243" s="258">
        <v>2</v>
      </c>
      <c r="I243" s="259"/>
      <c r="J243" s="260">
        <f>ROUND(I243*H243,2)</f>
        <v>0</v>
      </c>
      <c r="K243" s="261"/>
      <c r="L243" s="262"/>
      <c r="M243" s="263" t="s">
        <v>1</v>
      </c>
      <c r="N243" s="264" t="s">
        <v>50</v>
      </c>
      <c r="O243" s="90"/>
      <c r="P243" s="230">
        <f>O243*H243</f>
        <v>0</v>
      </c>
      <c r="Q243" s="230">
        <v>0.00025000000000000001</v>
      </c>
      <c r="R243" s="230">
        <f>Q243*H243</f>
        <v>0.00050000000000000001</v>
      </c>
      <c r="S243" s="230">
        <v>0</v>
      </c>
      <c r="T243" s="231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2" t="s">
        <v>182</v>
      </c>
      <c r="AT243" s="232" t="s">
        <v>321</v>
      </c>
      <c r="AU243" s="232" t="s">
        <v>95</v>
      </c>
      <c r="AY243" s="15" t="s">
        <v>148</v>
      </c>
      <c r="BE243" s="233">
        <f>IF(N243="základní",J243,0)</f>
        <v>0</v>
      </c>
      <c r="BF243" s="233">
        <f>IF(N243="snížená",J243,0)</f>
        <v>0</v>
      </c>
      <c r="BG243" s="233">
        <f>IF(N243="zákl. přenesená",J243,0)</f>
        <v>0</v>
      </c>
      <c r="BH243" s="233">
        <f>IF(N243="sníž. přenesená",J243,0)</f>
        <v>0</v>
      </c>
      <c r="BI243" s="233">
        <f>IF(N243="nulová",J243,0)</f>
        <v>0</v>
      </c>
      <c r="BJ243" s="15" t="s">
        <v>93</v>
      </c>
      <c r="BK243" s="233">
        <f>ROUND(I243*H243,2)</f>
        <v>0</v>
      </c>
      <c r="BL243" s="15" t="s">
        <v>166</v>
      </c>
      <c r="BM243" s="232" t="s">
        <v>753</v>
      </c>
    </row>
    <row r="244" s="2" customFormat="1">
      <c r="A244" s="37"/>
      <c r="B244" s="38"/>
      <c r="C244" s="39"/>
      <c r="D244" s="234" t="s">
        <v>158</v>
      </c>
      <c r="E244" s="39"/>
      <c r="F244" s="235" t="s">
        <v>752</v>
      </c>
      <c r="G244" s="39"/>
      <c r="H244" s="39"/>
      <c r="I244" s="236"/>
      <c r="J244" s="39"/>
      <c r="K244" s="39"/>
      <c r="L244" s="43"/>
      <c r="M244" s="237"/>
      <c r="N244" s="238"/>
      <c r="O244" s="90"/>
      <c r="P244" s="90"/>
      <c r="Q244" s="90"/>
      <c r="R244" s="90"/>
      <c r="S244" s="90"/>
      <c r="T244" s="91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15" t="s">
        <v>158</v>
      </c>
      <c r="AU244" s="15" t="s">
        <v>95</v>
      </c>
    </row>
    <row r="245" s="2" customFormat="1" ht="24.15" customHeight="1">
      <c r="A245" s="37"/>
      <c r="B245" s="38"/>
      <c r="C245" s="220" t="s">
        <v>754</v>
      </c>
      <c r="D245" s="220" t="s">
        <v>152</v>
      </c>
      <c r="E245" s="221" t="s">
        <v>755</v>
      </c>
      <c r="F245" s="222" t="s">
        <v>756</v>
      </c>
      <c r="G245" s="223" t="s">
        <v>330</v>
      </c>
      <c r="H245" s="224">
        <v>2</v>
      </c>
      <c r="I245" s="225"/>
      <c r="J245" s="226">
        <f>ROUND(I245*H245,2)</f>
        <v>0</v>
      </c>
      <c r="K245" s="227"/>
      <c r="L245" s="43"/>
      <c r="M245" s="228" t="s">
        <v>1</v>
      </c>
      <c r="N245" s="229" t="s">
        <v>50</v>
      </c>
      <c r="O245" s="90"/>
      <c r="P245" s="230">
        <f>O245*H245</f>
        <v>0</v>
      </c>
      <c r="Q245" s="230">
        <v>0.45937</v>
      </c>
      <c r="R245" s="230">
        <f>Q245*H245</f>
        <v>0.91874</v>
      </c>
      <c r="S245" s="230">
        <v>0</v>
      </c>
      <c r="T245" s="23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232" t="s">
        <v>166</v>
      </c>
      <c r="AT245" s="232" t="s">
        <v>152</v>
      </c>
      <c r="AU245" s="232" t="s">
        <v>95</v>
      </c>
      <c r="AY245" s="15" t="s">
        <v>148</v>
      </c>
      <c r="BE245" s="233">
        <f>IF(N245="základní",J245,0)</f>
        <v>0</v>
      </c>
      <c r="BF245" s="233">
        <f>IF(N245="snížená",J245,0)</f>
        <v>0</v>
      </c>
      <c r="BG245" s="233">
        <f>IF(N245="zákl. přenesená",J245,0)</f>
        <v>0</v>
      </c>
      <c r="BH245" s="233">
        <f>IF(N245="sníž. přenesená",J245,0)</f>
        <v>0</v>
      </c>
      <c r="BI245" s="233">
        <f>IF(N245="nulová",J245,0)</f>
        <v>0</v>
      </c>
      <c r="BJ245" s="15" t="s">
        <v>93</v>
      </c>
      <c r="BK245" s="233">
        <f>ROUND(I245*H245,2)</f>
        <v>0</v>
      </c>
      <c r="BL245" s="15" t="s">
        <v>166</v>
      </c>
      <c r="BM245" s="232" t="s">
        <v>757</v>
      </c>
    </row>
    <row r="246" s="2" customFormat="1">
      <c r="A246" s="37"/>
      <c r="B246" s="38"/>
      <c r="C246" s="39"/>
      <c r="D246" s="234" t="s">
        <v>158</v>
      </c>
      <c r="E246" s="39"/>
      <c r="F246" s="235" t="s">
        <v>756</v>
      </c>
      <c r="G246" s="39"/>
      <c r="H246" s="39"/>
      <c r="I246" s="236"/>
      <c r="J246" s="39"/>
      <c r="K246" s="39"/>
      <c r="L246" s="43"/>
      <c r="M246" s="237"/>
      <c r="N246" s="238"/>
      <c r="O246" s="90"/>
      <c r="P246" s="90"/>
      <c r="Q246" s="90"/>
      <c r="R246" s="90"/>
      <c r="S246" s="90"/>
      <c r="T246" s="91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T246" s="15" t="s">
        <v>158</v>
      </c>
      <c r="AU246" s="15" t="s">
        <v>95</v>
      </c>
    </row>
    <row r="247" s="13" customFormat="1">
      <c r="A247" s="13"/>
      <c r="B247" s="243"/>
      <c r="C247" s="244"/>
      <c r="D247" s="234" t="s">
        <v>205</v>
      </c>
      <c r="E247" s="245" t="s">
        <v>1</v>
      </c>
      <c r="F247" s="246" t="s">
        <v>95</v>
      </c>
      <c r="G247" s="244"/>
      <c r="H247" s="247">
        <v>2</v>
      </c>
      <c r="I247" s="248"/>
      <c r="J247" s="244"/>
      <c r="K247" s="244"/>
      <c r="L247" s="249"/>
      <c r="M247" s="250"/>
      <c r="N247" s="251"/>
      <c r="O247" s="251"/>
      <c r="P247" s="251"/>
      <c r="Q247" s="251"/>
      <c r="R247" s="251"/>
      <c r="S247" s="251"/>
      <c r="T247" s="252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53" t="s">
        <v>205</v>
      </c>
      <c r="AU247" s="253" t="s">
        <v>95</v>
      </c>
      <c r="AV247" s="13" t="s">
        <v>95</v>
      </c>
      <c r="AW247" s="13" t="s">
        <v>40</v>
      </c>
      <c r="AX247" s="13" t="s">
        <v>93</v>
      </c>
      <c r="AY247" s="253" t="s">
        <v>148</v>
      </c>
    </row>
    <row r="248" s="2" customFormat="1" ht="14.4" customHeight="1">
      <c r="A248" s="37"/>
      <c r="B248" s="38"/>
      <c r="C248" s="254" t="s">
        <v>758</v>
      </c>
      <c r="D248" s="254" t="s">
        <v>321</v>
      </c>
      <c r="E248" s="255" t="s">
        <v>759</v>
      </c>
      <c r="F248" s="256" t="s">
        <v>760</v>
      </c>
      <c r="G248" s="257" t="s">
        <v>399</v>
      </c>
      <c r="H248" s="258">
        <v>1</v>
      </c>
      <c r="I248" s="259"/>
      <c r="J248" s="260">
        <f>ROUND(I248*H248,2)</f>
        <v>0</v>
      </c>
      <c r="K248" s="261"/>
      <c r="L248" s="262"/>
      <c r="M248" s="263" t="s">
        <v>1</v>
      </c>
      <c r="N248" s="264" t="s">
        <v>50</v>
      </c>
      <c r="O248" s="90"/>
      <c r="P248" s="230">
        <f>O248*H248</f>
        <v>0</v>
      </c>
      <c r="Q248" s="230">
        <v>0.0042500000000000003</v>
      </c>
      <c r="R248" s="230">
        <f>Q248*H248</f>
        <v>0.0042500000000000003</v>
      </c>
      <c r="S248" s="230">
        <v>0</v>
      </c>
      <c r="T248" s="23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2" t="s">
        <v>182</v>
      </c>
      <c r="AT248" s="232" t="s">
        <v>321</v>
      </c>
      <c r="AU248" s="232" t="s">
        <v>95</v>
      </c>
      <c r="AY248" s="15" t="s">
        <v>148</v>
      </c>
      <c r="BE248" s="233">
        <f>IF(N248="základní",J248,0)</f>
        <v>0</v>
      </c>
      <c r="BF248" s="233">
        <f>IF(N248="snížená",J248,0)</f>
        <v>0</v>
      </c>
      <c r="BG248" s="233">
        <f>IF(N248="zákl. přenesená",J248,0)</f>
        <v>0</v>
      </c>
      <c r="BH248" s="233">
        <f>IF(N248="sníž. přenesená",J248,0)</f>
        <v>0</v>
      </c>
      <c r="BI248" s="233">
        <f>IF(N248="nulová",J248,0)</f>
        <v>0</v>
      </c>
      <c r="BJ248" s="15" t="s">
        <v>93</v>
      </c>
      <c r="BK248" s="233">
        <f>ROUND(I248*H248,2)</f>
        <v>0</v>
      </c>
      <c r="BL248" s="15" t="s">
        <v>166</v>
      </c>
      <c r="BM248" s="232" t="s">
        <v>761</v>
      </c>
    </row>
    <row r="249" s="2" customFormat="1">
      <c r="A249" s="37"/>
      <c r="B249" s="38"/>
      <c r="C249" s="39"/>
      <c r="D249" s="234" t="s">
        <v>158</v>
      </c>
      <c r="E249" s="39"/>
      <c r="F249" s="235" t="s">
        <v>760</v>
      </c>
      <c r="G249" s="39"/>
      <c r="H249" s="39"/>
      <c r="I249" s="236"/>
      <c r="J249" s="39"/>
      <c r="K249" s="39"/>
      <c r="L249" s="43"/>
      <c r="M249" s="237"/>
      <c r="N249" s="238"/>
      <c r="O249" s="90"/>
      <c r="P249" s="90"/>
      <c r="Q249" s="90"/>
      <c r="R249" s="90"/>
      <c r="S249" s="90"/>
      <c r="T249" s="91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T249" s="15" t="s">
        <v>158</v>
      </c>
      <c r="AU249" s="15" t="s">
        <v>95</v>
      </c>
    </row>
    <row r="250" s="13" customFormat="1">
      <c r="A250" s="13"/>
      <c r="B250" s="243"/>
      <c r="C250" s="244"/>
      <c r="D250" s="234" t="s">
        <v>205</v>
      </c>
      <c r="E250" s="245" t="s">
        <v>1</v>
      </c>
      <c r="F250" s="246" t="s">
        <v>93</v>
      </c>
      <c r="G250" s="244"/>
      <c r="H250" s="247">
        <v>1</v>
      </c>
      <c r="I250" s="248"/>
      <c r="J250" s="244"/>
      <c r="K250" s="244"/>
      <c r="L250" s="249"/>
      <c r="M250" s="250"/>
      <c r="N250" s="251"/>
      <c r="O250" s="251"/>
      <c r="P250" s="251"/>
      <c r="Q250" s="251"/>
      <c r="R250" s="251"/>
      <c r="S250" s="251"/>
      <c r="T250" s="252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3" t="s">
        <v>205</v>
      </c>
      <c r="AU250" s="253" t="s">
        <v>95</v>
      </c>
      <c r="AV250" s="13" t="s">
        <v>95</v>
      </c>
      <c r="AW250" s="13" t="s">
        <v>40</v>
      </c>
      <c r="AX250" s="13" t="s">
        <v>93</v>
      </c>
      <c r="AY250" s="253" t="s">
        <v>148</v>
      </c>
    </row>
    <row r="251" s="2" customFormat="1" ht="24.15" customHeight="1">
      <c r="A251" s="37"/>
      <c r="B251" s="38"/>
      <c r="C251" s="254" t="s">
        <v>762</v>
      </c>
      <c r="D251" s="254" t="s">
        <v>321</v>
      </c>
      <c r="E251" s="255" t="s">
        <v>763</v>
      </c>
      <c r="F251" s="256" t="s">
        <v>764</v>
      </c>
      <c r="G251" s="257" t="s">
        <v>330</v>
      </c>
      <c r="H251" s="258">
        <v>1</v>
      </c>
      <c r="I251" s="259"/>
      <c r="J251" s="260">
        <f>ROUND(I251*H251,2)</f>
        <v>0</v>
      </c>
      <c r="K251" s="261"/>
      <c r="L251" s="262"/>
      <c r="M251" s="263" t="s">
        <v>1</v>
      </c>
      <c r="N251" s="264" t="s">
        <v>50</v>
      </c>
      <c r="O251" s="90"/>
      <c r="P251" s="230">
        <f>O251*H251</f>
        <v>0</v>
      </c>
      <c r="Q251" s="230">
        <v>0.0089999999999999993</v>
      </c>
      <c r="R251" s="230">
        <f>Q251*H251</f>
        <v>0.0089999999999999993</v>
      </c>
      <c r="S251" s="230">
        <v>0</v>
      </c>
      <c r="T251" s="23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232" t="s">
        <v>182</v>
      </c>
      <c r="AT251" s="232" t="s">
        <v>321</v>
      </c>
      <c r="AU251" s="232" t="s">
        <v>95</v>
      </c>
      <c r="AY251" s="15" t="s">
        <v>148</v>
      </c>
      <c r="BE251" s="233">
        <f>IF(N251="základní",J251,0)</f>
        <v>0</v>
      </c>
      <c r="BF251" s="233">
        <f>IF(N251="snížená",J251,0)</f>
        <v>0</v>
      </c>
      <c r="BG251" s="233">
        <f>IF(N251="zákl. přenesená",J251,0)</f>
        <v>0</v>
      </c>
      <c r="BH251" s="233">
        <f>IF(N251="sníž. přenesená",J251,0)</f>
        <v>0</v>
      </c>
      <c r="BI251" s="233">
        <f>IF(N251="nulová",J251,0)</f>
        <v>0</v>
      </c>
      <c r="BJ251" s="15" t="s">
        <v>93</v>
      </c>
      <c r="BK251" s="233">
        <f>ROUND(I251*H251,2)</f>
        <v>0</v>
      </c>
      <c r="BL251" s="15" t="s">
        <v>166</v>
      </c>
      <c r="BM251" s="232" t="s">
        <v>765</v>
      </c>
    </row>
    <row r="252" s="2" customFormat="1">
      <c r="A252" s="37"/>
      <c r="B252" s="38"/>
      <c r="C252" s="39"/>
      <c r="D252" s="234" t="s">
        <v>158</v>
      </c>
      <c r="E252" s="39"/>
      <c r="F252" s="235" t="s">
        <v>764</v>
      </c>
      <c r="G252" s="39"/>
      <c r="H252" s="39"/>
      <c r="I252" s="236"/>
      <c r="J252" s="39"/>
      <c r="K252" s="39"/>
      <c r="L252" s="43"/>
      <c r="M252" s="237"/>
      <c r="N252" s="238"/>
      <c r="O252" s="90"/>
      <c r="P252" s="90"/>
      <c r="Q252" s="90"/>
      <c r="R252" s="90"/>
      <c r="S252" s="90"/>
      <c r="T252" s="91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15" t="s">
        <v>158</v>
      </c>
      <c r="AU252" s="15" t="s">
        <v>95</v>
      </c>
    </row>
    <row r="253" s="2" customFormat="1" ht="24.15" customHeight="1">
      <c r="A253" s="37"/>
      <c r="B253" s="38"/>
      <c r="C253" s="254" t="s">
        <v>766</v>
      </c>
      <c r="D253" s="254" t="s">
        <v>321</v>
      </c>
      <c r="E253" s="255" t="s">
        <v>767</v>
      </c>
      <c r="F253" s="256" t="s">
        <v>768</v>
      </c>
      <c r="G253" s="257" t="s">
        <v>330</v>
      </c>
      <c r="H253" s="258">
        <v>2</v>
      </c>
      <c r="I253" s="259"/>
      <c r="J253" s="260">
        <f>ROUND(I253*H253,2)</f>
        <v>0</v>
      </c>
      <c r="K253" s="261"/>
      <c r="L253" s="262"/>
      <c r="M253" s="263" t="s">
        <v>1</v>
      </c>
      <c r="N253" s="264" t="s">
        <v>50</v>
      </c>
      <c r="O253" s="90"/>
      <c r="P253" s="230">
        <f>O253*H253</f>
        <v>0</v>
      </c>
      <c r="Q253" s="230">
        <v>0</v>
      </c>
      <c r="R253" s="230">
        <f>Q253*H253</f>
        <v>0</v>
      </c>
      <c r="S253" s="230">
        <v>0</v>
      </c>
      <c r="T253" s="231">
        <f>S253*H253</f>
        <v>0</v>
      </c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R253" s="232" t="s">
        <v>182</v>
      </c>
      <c r="AT253" s="232" t="s">
        <v>321</v>
      </c>
      <c r="AU253" s="232" t="s">
        <v>95</v>
      </c>
      <c r="AY253" s="15" t="s">
        <v>148</v>
      </c>
      <c r="BE253" s="233">
        <f>IF(N253="základní",J253,0)</f>
        <v>0</v>
      </c>
      <c r="BF253" s="233">
        <f>IF(N253="snížená",J253,0)</f>
        <v>0</v>
      </c>
      <c r="BG253" s="233">
        <f>IF(N253="zákl. přenesená",J253,0)</f>
        <v>0</v>
      </c>
      <c r="BH253" s="233">
        <f>IF(N253="sníž. přenesená",J253,0)</f>
        <v>0</v>
      </c>
      <c r="BI253" s="233">
        <f>IF(N253="nulová",J253,0)</f>
        <v>0</v>
      </c>
      <c r="BJ253" s="15" t="s">
        <v>93</v>
      </c>
      <c r="BK253" s="233">
        <f>ROUND(I253*H253,2)</f>
        <v>0</v>
      </c>
      <c r="BL253" s="15" t="s">
        <v>166</v>
      </c>
      <c r="BM253" s="232" t="s">
        <v>769</v>
      </c>
    </row>
    <row r="254" s="2" customFormat="1">
      <c r="A254" s="37"/>
      <c r="B254" s="38"/>
      <c r="C254" s="39"/>
      <c r="D254" s="234" t="s">
        <v>158</v>
      </c>
      <c r="E254" s="39"/>
      <c r="F254" s="235" t="s">
        <v>768</v>
      </c>
      <c r="G254" s="39"/>
      <c r="H254" s="39"/>
      <c r="I254" s="236"/>
      <c r="J254" s="39"/>
      <c r="K254" s="39"/>
      <c r="L254" s="43"/>
      <c r="M254" s="237"/>
      <c r="N254" s="238"/>
      <c r="O254" s="90"/>
      <c r="P254" s="90"/>
      <c r="Q254" s="90"/>
      <c r="R254" s="90"/>
      <c r="S254" s="90"/>
      <c r="T254" s="91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T254" s="15" t="s">
        <v>158</v>
      </c>
      <c r="AU254" s="15" t="s">
        <v>95</v>
      </c>
    </row>
    <row r="255" s="2" customFormat="1" ht="24.15" customHeight="1">
      <c r="A255" s="37"/>
      <c r="B255" s="38"/>
      <c r="C255" s="254" t="s">
        <v>770</v>
      </c>
      <c r="D255" s="254" t="s">
        <v>321</v>
      </c>
      <c r="E255" s="255" t="s">
        <v>771</v>
      </c>
      <c r="F255" s="256" t="s">
        <v>772</v>
      </c>
      <c r="G255" s="257" t="s">
        <v>330</v>
      </c>
      <c r="H255" s="258">
        <v>2</v>
      </c>
      <c r="I255" s="259"/>
      <c r="J255" s="260">
        <f>ROUND(I255*H255,2)</f>
        <v>0</v>
      </c>
      <c r="K255" s="261"/>
      <c r="L255" s="262"/>
      <c r="M255" s="263" t="s">
        <v>1</v>
      </c>
      <c r="N255" s="264" t="s">
        <v>50</v>
      </c>
      <c r="O255" s="90"/>
      <c r="P255" s="230">
        <f>O255*H255</f>
        <v>0</v>
      </c>
      <c r="Q255" s="230">
        <v>0.00069999999999999999</v>
      </c>
      <c r="R255" s="230">
        <f>Q255*H255</f>
        <v>0.0014</v>
      </c>
      <c r="S255" s="230">
        <v>0</v>
      </c>
      <c r="T255" s="23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232" t="s">
        <v>182</v>
      </c>
      <c r="AT255" s="232" t="s">
        <v>321</v>
      </c>
      <c r="AU255" s="232" t="s">
        <v>95</v>
      </c>
      <c r="AY255" s="15" t="s">
        <v>148</v>
      </c>
      <c r="BE255" s="233">
        <f>IF(N255="základní",J255,0)</f>
        <v>0</v>
      </c>
      <c r="BF255" s="233">
        <f>IF(N255="snížená",J255,0)</f>
        <v>0</v>
      </c>
      <c r="BG255" s="233">
        <f>IF(N255="zákl. přenesená",J255,0)</f>
        <v>0</v>
      </c>
      <c r="BH255" s="233">
        <f>IF(N255="sníž. přenesená",J255,0)</f>
        <v>0</v>
      </c>
      <c r="BI255" s="233">
        <f>IF(N255="nulová",J255,0)</f>
        <v>0</v>
      </c>
      <c r="BJ255" s="15" t="s">
        <v>93</v>
      </c>
      <c r="BK255" s="233">
        <f>ROUND(I255*H255,2)</f>
        <v>0</v>
      </c>
      <c r="BL255" s="15" t="s">
        <v>166</v>
      </c>
      <c r="BM255" s="232" t="s">
        <v>773</v>
      </c>
    </row>
    <row r="256" s="2" customFormat="1">
      <c r="A256" s="37"/>
      <c r="B256" s="38"/>
      <c r="C256" s="39"/>
      <c r="D256" s="234" t="s">
        <v>158</v>
      </c>
      <c r="E256" s="39"/>
      <c r="F256" s="235" t="s">
        <v>774</v>
      </c>
      <c r="G256" s="39"/>
      <c r="H256" s="39"/>
      <c r="I256" s="236"/>
      <c r="J256" s="39"/>
      <c r="K256" s="39"/>
      <c r="L256" s="43"/>
      <c r="M256" s="237"/>
      <c r="N256" s="238"/>
      <c r="O256" s="90"/>
      <c r="P256" s="90"/>
      <c r="Q256" s="90"/>
      <c r="R256" s="90"/>
      <c r="S256" s="90"/>
      <c r="T256" s="91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15" t="s">
        <v>158</v>
      </c>
      <c r="AU256" s="15" t="s">
        <v>95</v>
      </c>
    </row>
    <row r="257" s="2" customFormat="1" ht="24.15" customHeight="1">
      <c r="A257" s="37"/>
      <c r="B257" s="38"/>
      <c r="C257" s="254" t="s">
        <v>775</v>
      </c>
      <c r="D257" s="254" t="s">
        <v>321</v>
      </c>
      <c r="E257" s="255" t="s">
        <v>776</v>
      </c>
      <c r="F257" s="256" t="s">
        <v>777</v>
      </c>
      <c r="G257" s="257" t="s">
        <v>330</v>
      </c>
      <c r="H257" s="258">
        <v>1</v>
      </c>
      <c r="I257" s="259"/>
      <c r="J257" s="260">
        <f>ROUND(I257*H257,2)</f>
        <v>0</v>
      </c>
      <c r="K257" s="261"/>
      <c r="L257" s="262"/>
      <c r="M257" s="263" t="s">
        <v>1</v>
      </c>
      <c r="N257" s="264" t="s">
        <v>50</v>
      </c>
      <c r="O257" s="90"/>
      <c r="P257" s="230">
        <f>O257*H257</f>
        <v>0</v>
      </c>
      <c r="Q257" s="230">
        <v>0.0070000000000000001</v>
      </c>
      <c r="R257" s="230">
        <f>Q257*H257</f>
        <v>0.0070000000000000001</v>
      </c>
      <c r="S257" s="230">
        <v>0</v>
      </c>
      <c r="T257" s="231">
        <f>S257*H257</f>
        <v>0</v>
      </c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R257" s="232" t="s">
        <v>182</v>
      </c>
      <c r="AT257" s="232" t="s">
        <v>321</v>
      </c>
      <c r="AU257" s="232" t="s">
        <v>95</v>
      </c>
      <c r="AY257" s="15" t="s">
        <v>148</v>
      </c>
      <c r="BE257" s="233">
        <f>IF(N257="základní",J257,0)</f>
        <v>0</v>
      </c>
      <c r="BF257" s="233">
        <f>IF(N257="snížená",J257,0)</f>
        <v>0</v>
      </c>
      <c r="BG257" s="233">
        <f>IF(N257="zákl. přenesená",J257,0)</f>
        <v>0</v>
      </c>
      <c r="BH257" s="233">
        <f>IF(N257="sníž. přenesená",J257,0)</f>
        <v>0</v>
      </c>
      <c r="BI257" s="233">
        <f>IF(N257="nulová",J257,0)</f>
        <v>0</v>
      </c>
      <c r="BJ257" s="15" t="s">
        <v>93</v>
      </c>
      <c r="BK257" s="233">
        <f>ROUND(I257*H257,2)</f>
        <v>0</v>
      </c>
      <c r="BL257" s="15" t="s">
        <v>166</v>
      </c>
      <c r="BM257" s="232" t="s">
        <v>778</v>
      </c>
    </row>
    <row r="258" s="2" customFormat="1">
      <c r="A258" s="37"/>
      <c r="B258" s="38"/>
      <c r="C258" s="39"/>
      <c r="D258" s="234" t="s">
        <v>158</v>
      </c>
      <c r="E258" s="39"/>
      <c r="F258" s="235" t="s">
        <v>777</v>
      </c>
      <c r="G258" s="39"/>
      <c r="H258" s="39"/>
      <c r="I258" s="236"/>
      <c r="J258" s="39"/>
      <c r="K258" s="39"/>
      <c r="L258" s="43"/>
      <c r="M258" s="237"/>
      <c r="N258" s="238"/>
      <c r="O258" s="90"/>
      <c r="P258" s="90"/>
      <c r="Q258" s="90"/>
      <c r="R258" s="90"/>
      <c r="S258" s="90"/>
      <c r="T258" s="91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T258" s="15" t="s">
        <v>158</v>
      </c>
      <c r="AU258" s="15" t="s">
        <v>95</v>
      </c>
    </row>
    <row r="259" s="12" customFormat="1" ht="22.8" customHeight="1">
      <c r="A259" s="12"/>
      <c r="B259" s="204"/>
      <c r="C259" s="205"/>
      <c r="D259" s="206" t="s">
        <v>84</v>
      </c>
      <c r="E259" s="218" t="s">
        <v>243</v>
      </c>
      <c r="F259" s="218" t="s">
        <v>384</v>
      </c>
      <c r="G259" s="205"/>
      <c r="H259" s="205"/>
      <c r="I259" s="208"/>
      <c r="J259" s="219">
        <f>BK259</f>
        <v>0</v>
      </c>
      <c r="K259" s="205"/>
      <c r="L259" s="210"/>
      <c r="M259" s="211"/>
      <c r="N259" s="212"/>
      <c r="O259" s="212"/>
      <c r="P259" s="213">
        <f>P260</f>
        <v>0</v>
      </c>
      <c r="Q259" s="212"/>
      <c r="R259" s="213">
        <f>R260</f>
        <v>0</v>
      </c>
      <c r="S259" s="212"/>
      <c r="T259" s="214">
        <f>T260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215" t="s">
        <v>93</v>
      </c>
      <c r="AT259" s="216" t="s">
        <v>84</v>
      </c>
      <c r="AU259" s="216" t="s">
        <v>93</v>
      </c>
      <c r="AY259" s="215" t="s">
        <v>148</v>
      </c>
      <c r="BK259" s="217">
        <f>BK260</f>
        <v>0</v>
      </c>
    </row>
    <row r="260" s="12" customFormat="1" ht="20.88" customHeight="1">
      <c r="A260" s="12"/>
      <c r="B260" s="204"/>
      <c r="C260" s="205"/>
      <c r="D260" s="206" t="s">
        <v>84</v>
      </c>
      <c r="E260" s="218" t="s">
        <v>385</v>
      </c>
      <c r="F260" s="218" t="s">
        <v>386</v>
      </c>
      <c r="G260" s="205"/>
      <c r="H260" s="205"/>
      <c r="I260" s="208"/>
      <c r="J260" s="219">
        <f>BK260</f>
        <v>0</v>
      </c>
      <c r="K260" s="205"/>
      <c r="L260" s="210"/>
      <c r="M260" s="211"/>
      <c r="N260" s="212"/>
      <c r="O260" s="212"/>
      <c r="P260" s="213">
        <f>SUM(P261:P263)</f>
        <v>0</v>
      </c>
      <c r="Q260" s="212"/>
      <c r="R260" s="213">
        <f>SUM(R261:R263)</f>
        <v>0</v>
      </c>
      <c r="S260" s="212"/>
      <c r="T260" s="214">
        <f>SUM(T261:T263)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15" t="s">
        <v>93</v>
      </c>
      <c r="AT260" s="216" t="s">
        <v>84</v>
      </c>
      <c r="AU260" s="216" t="s">
        <v>95</v>
      </c>
      <c r="AY260" s="215" t="s">
        <v>148</v>
      </c>
      <c r="BK260" s="217">
        <f>SUM(BK261:BK263)</f>
        <v>0</v>
      </c>
    </row>
    <row r="261" s="2" customFormat="1" ht="24.15" customHeight="1">
      <c r="A261" s="37"/>
      <c r="B261" s="38"/>
      <c r="C261" s="220" t="s">
        <v>779</v>
      </c>
      <c r="D261" s="220" t="s">
        <v>152</v>
      </c>
      <c r="E261" s="221" t="s">
        <v>780</v>
      </c>
      <c r="F261" s="222" t="s">
        <v>781</v>
      </c>
      <c r="G261" s="223" t="s">
        <v>294</v>
      </c>
      <c r="H261" s="224">
        <v>0.5</v>
      </c>
      <c r="I261" s="225"/>
      <c r="J261" s="226">
        <f>ROUND(I261*H261,2)</f>
        <v>0</v>
      </c>
      <c r="K261" s="227"/>
      <c r="L261" s="43"/>
      <c r="M261" s="228" t="s">
        <v>1</v>
      </c>
      <c r="N261" s="229" t="s">
        <v>50</v>
      </c>
      <c r="O261" s="90"/>
      <c r="P261" s="230">
        <f>O261*H261</f>
        <v>0</v>
      </c>
      <c r="Q261" s="230">
        <v>0</v>
      </c>
      <c r="R261" s="230">
        <f>Q261*H261</f>
        <v>0</v>
      </c>
      <c r="S261" s="230">
        <v>0</v>
      </c>
      <c r="T261" s="231">
        <f>S261*H261</f>
        <v>0</v>
      </c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R261" s="232" t="s">
        <v>166</v>
      </c>
      <c r="AT261" s="232" t="s">
        <v>152</v>
      </c>
      <c r="AU261" s="232" t="s">
        <v>162</v>
      </c>
      <c r="AY261" s="15" t="s">
        <v>148</v>
      </c>
      <c r="BE261" s="233">
        <f>IF(N261="základní",J261,0)</f>
        <v>0</v>
      </c>
      <c r="BF261" s="233">
        <f>IF(N261="snížená",J261,0)</f>
        <v>0</v>
      </c>
      <c r="BG261" s="233">
        <f>IF(N261="zákl. přenesená",J261,0)</f>
        <v>0</v>
      </c>
      <c r="BH261" s="233">
        <f>IF(N261="sníž. přenesená",J261,0)</f>
        <v>0</v>
      </c>
      <c r="BI261" s="233">
        <f>IF(N261="nulová",J261,0)</f>
        <v>0</v>
      </c>
      <c r="BJ261" s="15" t="s">
        <v>93</v>
      </c>
      <c r="BK261" s="233">
        <f>ROUND(I261*H261,2)</f>
        <v>0</v>
      </c>
      <c r="BL261" s="15" t="s">
        <v>166</v>
      </c>
      <c r="BM261" s="232" t="s">
        <v>782</v>
      </c>
    </row>
    <row r="262" s="2" customFormat="1">
      <c r="A262" s="37"/>
      <c r="B262" s="38"/>
      <c r="C262" s="39"/>
      <c r="D262" s="234" t="s">
        <v>158</v>
      </c>
      <c r="E262" s="39"/>
      <c r="F262" s="235" t="s">
        <v>781</v>
      </c>
      <c r="G262" s="39"/>
      <c r="H262" s="39"/>
      <c r="I262" s="236"/>
      <c r="J262" s="39"/>
      <c r="K262" s="39"/>
      <c r="L262" s="43"/>
      <c r="M262" s="237"/>
      <c r="N262" s="238"/>
      <c r="O262" s="90"/>
      <c r="P262" s="90"/>
      <c r="Q262" s="90"/>
      <c r="R262" s="90"/>
      <c r="S262" s="90"/>
      <c r="T262" s="91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T262" s="15" t="s">
        <v>158</v>
      </c>
      <c r="AU262" s="15" t="s">
        <v>162</v>
      </c>
    </row>
    <row r="263" s="13" customFormat="1">
      <c r="A263" s="13"/>
      <c r="B263" s="243"/>
      <c r="C263" s="244"/>
      <c r="D263" s="234" t="s">
        <v>205</v>
      </c>
      <c r="E263" s="245" t="s">
        <v>1</v>
      </c>
      <c r="F263" s="246" t="s">
        <v>783</v>
      </c>
      <c r="G263" s="244"/>
      <c r="H263" s="247">
        <v>0.5</v>
      </c>
      <c r="I263" s="248"/>
      <c r="J263" s="244"/>
      <c r="K263" s="244"/>
      <c r="L263" s="249"/>
      <c r="M263" s="250"/>
      <c r="N263" s="251"/>
      <c r="O263" s="251"/>
      <c r="P263" s="251"/>
      <c r="Q263" s="251"/>
      <c r="R263" s="251"/>
      <c r="S263" s="251"/>
      <c r="T263" s="25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3" t="s">
        <v>205</v>
      </c>
      <c r="AU263" s="253" t="s">
        <v>162</v>
      </c>
      <c r="AV263" s="13" t="s">
        <v>95</v>
      </c>
      <c r="AW263" s="13" t="s">
        <v>40</v>
      </c>
      <c r="AX263" s="13" t="s">
        <v>93</v>
      </c>
      <c r="AY263" s="253" t="s">
        <v>148</v>
      </c>
    </row>
    <row r="264" s="12" customFormat="1" ht="25.92" customHeight="1">
      <c r="A264" s="12"/>
      <c r="B264" s="204"/>
      <c r="C264" s="205"/>
      <c r="D264" s="206" t="s">
        <v>84</v>
      </c>
      <c r="E264" s="207" t="s">
        <v>392</v>
      </c>
      <c r="F264" s="207" t="s">
        <v>393</v>
      </c>
      <c r="G264" s="205"/>
      <c r="H264" s="205"/>
      <c r="I264" s="208"/>
      <c r="J264" s="209">
        <f>BK264</f>
        <v>0</v>
      </c>
      <c r="K264" s="205"/>
      <c r="L264" s="210"/>
      <c r="M264" s="211"/>
      <c r="N264" s="212"/>
      <c r="O264" s="212"/>
      <c r="P264" s="213">
        <f>P265</f>
        <v>0</v>
      </c>
      <c r="Q264" s="212"/>
      <c r="R264" s="213">
        <f>R265</f>
        <v>0.00040000000000000002</v>
      </c>
      <c r="S264" s="212"/>
      <c r="T264" s="214">
        <f>T265</f>
        <v>0</v>
      </c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R264" s="215" t="s">
        <v>95</v>
      </c>
      <c r="AT264" s="216" t="s">
        <v>84</v>
      </c>
      <c r="AU264" s="216" t="s">
        <v>85</v>
      </c>
      <c r="AY264" s="215" t="s">
        <v>148</v>
      </c>
      <c r="BK264" s="217">
        <f>BK265</f>
        <v>0</v>
      </c>
    </row>
    <row r="265" s="12" customFormat="1" ht="22.8" customHeight="1">
      <c r="A265" s="12"/>
      <c r="B265" s="204"/>
      <c r="C265" s="205"/>
      <c r="D265" s="206" t="s">
        <v>84</v>
      </c>
      <c r="E265" s="218" t="s">
        <v>784</v>
      </c>
      <c r="F265" s="218" t="s">
        <v>785</v>
      </c>
      <c r="G265" s="205"/>
      <c r="H265" s="205"/>
      <c r="I265" s="208"/>
      <c r="J265" s="219">
        <f>BK265</f>
        <v>0</v>
      </c>
      <c r="K265" s="205"/>
      <c r="L265" s="210"/>
      <c r="M265" s="211"/>
      <c r="N265" s="212"/>
      <c r="O265" s="212"/>
      <c r="P265" s="213">
        <f>SUM(P266:P268)</f>
        <v>0</v>
      </c>
      <c r="Q265" s="212"/>
      <c r="R265" s="213">
        <f>SUM(R266:R268)</f>
        <v>0.00040000000000000002</v>
      </c>
      <c r="S265" s="212"/>
      <c r="T265" s="214">
        <f>SUM(T266:T268)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215" t="s">
        <v>95</v>
      </c>
      <c r="AT265" s="216" t="s">
        <v>84</v>
      </c>
      <c r="AU265" s="216" t="s">
        <v>93</v>
      </c>
      <c r="AY265" s="215" t="s">
        <v>148</v>
      </c>
      <c r="BK265" s="217">
        <f>SUM(BK266:BK268)</f>
        <v>0</v>
      </c>
    </row>
    <row r="266" s="2" customFormat="1" ht="37.8" customHeight="1">
      <c r="A266" s="37"/>
      <c r="B266" s="38"/>
      <c r="C266" s="220" t="s">
        <v>786</v>
      </c>
      <c r="D266" s="220" t="s">
        <v>152</v>
      </c>
      <c r="E266" s="221" t="s">
        <v>787</v>
      </c>
      <c r="F266" s="222" t="s">
        <v>788</v>
      </c>
      <c r="G266" s="223" t="s">
        <v>399</v>
      </c>
      <c r="H266" s="224">
        <v>1</v>
      </c>
      <c r="I266" s="225"/>
      <c r="J266" s="226">
        <f>ROUND(I266*H266,2)</f>
        <v>0</v>
      </c>
      <c r="K266" s="227"/>
      <c r="L266" s="43"/>
      <c r="M266" s="228" t="s">
        <v>1</v>
      </c>
      <c r="N266" s="229" t="s">
        <v>50</v>
      </c>
      <c r="O266" s="90"/>
      <c r="P266" s="230">
        <f>O266*H266</f>
        <v>0</v>
      </c>
      <c r="Q266" s="230">
        <v>0.00040000000000000002</v>
      </c>
      <c r="R266" s="230">
        <f>Q266*H266</f>
        <v>0.00040000000000000002</v>
      </c>
      <c r="S266" s="230">
        <v>0</v>
      </c>
      <c r="T266" s="23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232" t="s">
        <v>280</v>
      </c>
      <c r="AT266" s="232" t="s">
        <v>152</v>
      </c>
      <c r="AU266" s="232" t="s">
        <v>95</v>
      </c>
      <c r="AY266" s="15" t="s">
        <v>148</v>
      </c>
      <c r="BE266" s="233">
        <f>IF(N266="základní",J266,0)</f>
        <v>0</v>
      </c>
      <c r="BF266" s="233">
        <f>IF(N266="snížená",J266,0)</f>
        <v>0</v>
      </c>
      <c r="BG266" s="233">
        <f>IF(N266="zákl. přenesená",J266,0)</f>
        <v>0</v>
      </c>
      <c r="BH266" s="233">
        <f>IF(N266="sníž. přenesená",J266,0)</f>
        <v>0</v>
      </c>
      <c r="BI266" s="233">
        <f>IF(N266="nulová",J266,0)</f>
        <v>0</v>
      </c>
      <c r="BJ266" s="15" t="s">
        <v>93</v>
      </c>
      <c r="BK266" s="233">
        <f>ROUND(I266*H266,2)</f>
        <v>0</v>
      </c>
      <c r="BL266" s="15" t="s">
        <v>280</v>
      </c>
      <c r="BM266" s="232" t="s">
        <v>789</v>
      </c>
    </row>
    <row r="267" s="2" customFormat="1">
      <c r="A267" s="37"/>
      <c r="B267" s="38"/>
      <c r="C267" s="39"/>
      <c r="D267" s="234" t="s">
        <v>158</v>
      </c>
      <c r="E267" s="39"/>
      <c r="F267" s="235" t="s">
        <v>790</v>
      </c>
      <c r="G267" s="39"/>
      <c r="H267" s="39"/>
      <c r="I267" s="236"/>
      <c r="J267" s="39"/>
      <c r="K267" s="39"/>
      <c r="L267" s="43"/>
      <c r="M267" s="237"/>
      <c r="N267" s="238"/>
      <c r="O267" s="90"/>
      <c r="P267" s="90"/>
      <c r="Q267" s="90"/>
      <c r="R267" s="90"/>
      <c r="S267" s="90"/>
      <c r="T267" s="91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15" t="s">
        <v>158</v>
      </c>
      <c r="AU267" s="15" t="s">
        <v>95</v>
      </c>
    </row>
    <row r="268" s="13" customFormat="1">
      <c r="A268" s="13"/>
      <c r="B268" s="243"/>
      <c r="C268" s="244"/>
      <c r="D268" s="234" t="s">
        <v>205</v>
      </c>
      <c r="E268" s="245" t="s">
        <v>1</v>
      </c>
      <c r="F268" s="246" t="s">
        <v>791</v>
      </c>
      <c r="G268" s="244"/>
      <c r="H268" s="247">
        <v>1</v>
      </c>
      <c r="I268" s="248"/>
      <c r="J268" s="244"/>
      <c r="K268" s="244"/>
      <c r="L268" s="249"/>
      <c r="M268" s="250"/>
      <c r="N268" s="251"/>
      <c r="O268" s="251"/>
      <c r="P268" s="251"/>
      <c r="Q268" s="251"/>
      <c r="R268" s="251"/>
      <c r="S268" s="251"/>
      <c r="T268" s="252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3" t="s">
        <v>205</v>
      </c>
      <c r="AU268" s="253" t="s">
        <v>95</v>
      </c>
      <c r="AV268" s="13" t="s">
        <v>95</v>
      </c>
      <c r="AW268" s="13" t="s">
        <v>40</v>
      </c>
      <c r="AX268" s="13" t="s">
        <v>93</v>
      </c>
      <c r="AY268" s="253" t="s">
        <v>148</v>
      </c>
    </row>
    <row r="269" s="12" customFormat="1" ht="25.92" customHeight="1">
      <c r="A269" s="12"/>
      <c r="B269" s="204"/>
      <c r="C269" s="205"/>
      <c r="D269" s="206" t="s">
        <v>84</v>
      </c>
      <c r="E269" s="207" t="s">
        <v>321</v>
      </c>
      <c r="F269" s="207" t="s">
        <v>413</v>
      </c>
      <c r="G269" s="205"/>
      <c r="H269" s="205"/>
      <c r="I269" s="208"/>
      <c r="J269" s="209">
        <f>BK269</f>
        <v>0</v>
      </c>
      <c r="K269" s="205"/>
      <c r="L269" s="210"/>
      <c r="M269" s="211"/>
      <c r="N269" s="212"/>
      <c r="O269" s="212"/>
      <c r="P269" s="213">
        <f>P270+P274</f>
        <v>0</v>
      </c>
      <c r="Q269" s="212"/>
      <c r="R269" s="213">
        <f>R270+R274</f>
        <v>0</v>
      </c>
      <c r="S269" s="212"/>
      <c r="T269" s="214">
        <f>T270+T274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15" t="s">
        <v>162</v>
      </c>
      <c r="AT269" s="216" t="s">
        <v>84</v>
      </c>
      <c r="AU269" s="216" t="s">
        <v>85</v>
      </c>
      <c r="AY269" s="215" t="s">
        <v>148</v>
      </c>
      <c r="BK269" s="217">
        <f>BK270+BK274</f>
        <v>0</v>
      </c>
    </row>
    <row r="270" s="12" customFormat="1" ht="22.8" customHeight="1">
      <c r="A270" s="12"/>
      <c r="B270" s="204"/>
      <c r="C270" s="205"/>
      <c r="D270" s="206" t="s">
        <v>84</v>
      </c>
      <c r="E270" s="218" t="s">
        <v>792</v>
      </c>
      <c r="F270" s="218" t="s">
        <v>793</v>
      </c>
      <c r="G270" s="205"/>
      <c r="H270" s="205"/>
      <c r="I270" s="208"/>
      <c r="J270" s="219">
        <f>BK270</f>
        <v>0</v>
      </c>
      <c r="K270" s="205"/>
      <c r="L270" s="210"/>
      <c r="M270" s="211"/>
      <c r="N270" s="212"/>
      <c r="O270" s="212"/>
      <c r="P270" s="213">
        <f>SUM(P271:P273)</f>
        <v>0</v>
      </c>
      <c r="Q270" s="212"/>
      <c r="R270" s="213">
        <f>SUM(R271:R273)</f>
        <v>0</v>
      </c>
      <c r="S270" s="212"/>
      <c r="T270" s="214">
        <f>SUM(T271:T273)</f>
        <v>0</v>
      </c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R270" s="215" t="s">
        <v>162</v>
      </c>
      <c r="AT270" s="216" t="s">
        <v>84</v>
      </c>
      <c r="AU270" s="216" t="s">
        <v>93</v>
      </c>
      <c r="AY270" s="215" t="s">
        <v>148</v>
      </c>
      <c r="BK270" s="217">
        <f>SUM(BK271:BK273)</f>
        <v>0</v>
      </c>
    </row>
    <row r="271" s="2" customFormat="1" ht="14.4" customHeight="1">
      <c r="A271" s="37"/>
      <c r="B271" s="38"/>
      <c r="C271" s="220" t="s">
        <v>537</v>
      </c>
      <c r="D271" s="220" t="s">
        <v>152</v>
      </c>
      <c r="E271" s="221" t="s">
        <v>794</v>
      </c>
      <c r="F271" s="222" t="s">
        <v>795</v>
      </c>
      <c r="G271" s="223" t="s">
        <v>330</v>
      </c>
      <c r="H271" s="224">
        <v>3</v>
      </c>
      <c r="I271" s="225"/>
      <c r="J271" s="226">
        <f>ROUND(I271*H271,2)</f>
        <v>0</v>
      </c>
      <c r="K271" s="227"/>
      <c r="L271" s="43"/>
      <c r="M271" s="228" t="s">
        <v>1</v>
      </c>
      <c r="N271" s="229" t="s">
        <v>50</v>
      </c>
      <c r="O271" s="90"/>
      <c r="P271" s="230">
        <f>O271*H271</f>
        <v>0</v>
      </c>
      <c r="Q271" s="230">
        <v>0</v>
      </c>
      <c r="R271" s="230">
        <f>Q271*H271</f>
        <v>0</v>
      </c>
      <c r="S271" s="230">
        <v>0</v>
      </c>
      <c r="T271" s="23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232" t="s">
        <v>419</v>
      </c>
      <c r="AT271" s="232" t="s">
        <v>152</v>
      </c>
      <c r="AU271" s="232" t="s">
        <v>95</v>
      </c>
      <c r="AY271" s="15" t="s">
        <v>148</v>
      </c>
      <c r="BE271" s="233">
        <f>IF(N271="základní",J271,0)</f>
        <v>0</v>
      </c>
      <c r="BF271" s="233">
        <f>IF(N271="snížená",J271,0)</f>
        <v>0</v>
      </c>
      <c r="BG271" s="233">
        <f>IF(N271="zákl. přenesená",J271,0)</f>
        <v>0</v>
      </c>
      <c r="BH271" s="233">
        <f>IF(N271="sníž. přenesená",J271,0)</f>
        <v>0</v>
      </c>
      <c r="BI271" s="233">
        <f>IF(N271="nulová",J271,0)</f>
        <v>0</v>
      </c>
      <c r="BJ271" s="15" t="s">
        <v>93</v>
      </c>
      <c r="BK271" s="233">
        <f>ROUND(I271*H271,2)</f>
        <v>0</v>
      </c>
      <c r="BL271" s="15" t="s">
        <v>419</v>
      </c>
      <c r="BM271" s="232" t="s">
        <v>796</v>
      </c>
    </row>
    <row r="272" s="2" customFormat="1">
      <c r="A272" s="37"/>
      <c r="B272" s="38"/>
      <c r="C272" s="39"/>
      <c r="D272" s="234" t="s">
        <v>158</v>
      </c>
      <c r="E272" s="39"/>
      <c r="F272" s="235" t="s">
        <v>795</v>
      </c>
      <c r="G272" s="39"/>
      <c r="H272" s="39"/>
      <c r="I272" s="236"/>
      <c r="J272" s="39"/>
      <c r="K272" s="39"/>
      <c r="L272" s="43"/>
      <c r="M272" s="237"/>
      <c r="N272" s="238"/>
      <c r="O272" s="90"/>
      <c r="P272" s="90"/>
      <c r="Q272" s="90"/>
      <c r="R272" s="90"/>
      <c r="S272" s="90"/>
      <c r="T272" s="91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5" t="s">
        <v>158</v>
      </c>
      <c r="AU272" s="15" t="s">
        <v>95</v>
      </c>
    </row>
    <row r="273" s="13" customFormat="1">
      <c r="A273" s="13"/>
      <c r="B273" s="243"/>
      <c r="C273" s="244"/>
      <c r="D273" s="234" t="s">
        <v>205</v>
      </c>
      <c r="E273" s="245" t="s">
        <v>1</v>
      </c>
      <c r="F273" s="246" t="s">
        <v>162</v>
      </c>
      <c r="G273" s="244"/>
      <c r="H273" s="247">
        <v>3</v>
      </c>
      <c r="I273" s="248"/>
      <c r="J273" s="244"/>
      <c r="K273" s="244"/>
      <c r="L273" s="249"/>
      <c r="M273" s="250"/>
      <c r="N273" s="251"/>
      <c r="O273" s="251"/>
      <c r="P273" s="251"/>
      <c r="Q273" s="251"/>
      <c r="R273" s="251"/>
      <c r="S273" s="251"/>
      <c r="T273" s="252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3" t="s">
        <v>205</v>
      </c>
      <c r="AU273" s="253" t="s">
        <v>95</v>
      </c>
      <c r="AV273" s="13" t="s">
        <v>95</v>
      </c>
      <c r="AW273" s="13" t="s">
        <v>40</v>
      </c>
      <c r="AX273" s="13" t="s">
        <v>93</v>
      </c>
      <c r="AY273" s="253" t="s">
        <v>148</v>
      </c>
    </row>
    <row r="274" s="12" customFormat="1" ht="22.8" customHeight="1">
      <c r="A274" s="12"/>
      <c r="B274" s="204"/>
      <c r="C274" s="205"/>
      <c r="D274" s="206" t="s">
        <v>84</v>
      </c>
      <c r="E274" s="218" t="s">
        <v>414</v>
      </c>
      <c r="F274" s="218" t="s">
        <v>415</v>
      </c>
      <c r="G274" s="205"/>
      <c r="H274" s="205"/>
      <c r="I274" s="208"/>
      <c r="J274" s="219">
        <f>BK274</f>
        <v>0</v>
      </c>
      <c r="K274" s="205"/>
      <c r="L274" s="210"/>
      <c r="M274" s="211"/>
      <c r="N274" s="212"/>
      <c r="O274" s="212"/>
      <c r="P274" s="213">
        <f>SUM(P275:P280)</f>
        <v>0</v>
      </c>
      <c r="Q274" s="212"/>
      <c r="R274" s="213">
        <f>SUM(R275:R280)</f>
        <v>0</v>
      </c>
      <c r="S274" s="212"/>
      <c r="T274" s="214">
        <f>SUM(T275:T280)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215" t="s">
        <v>162</v>
      </c>
      <c r="AT274" s="216" t="s">
        <v>84</v>
      </c>
      <c r="AU274" s="216" t="s">
        <v>93</v>
      </c>
      <c r="AY274" s="215" t="s">
        <v>148</v>
      </c>
      <c r="BK274" s="217">
        <f>SUM(BK275:BK280)</f>
        <v>0</v>
      </c>
    </row>
    <row r="275" s="2" customFormat="1" ht="14.4" customHeight="1">
      <c r="A275" s="37"/>
      <c r="B275" s="38"/>
      <c r="C275" s="220" t="s">
        <v>797</v>
      </c>
      <c r="D275" s="220" t="s">
        <v>152</v>
      </c>
      <c r="E275" s="221" t="s">
        <v>417</v>
      </c>
      <c r="F275" s="222" t="s">
        <v>418</v>
      </c>
      <c r="G275" s="223" t="s">
        <v>230</v>
      </c>
      <c r="H275" s="224">
        <v>53.689999999999998</v>
      </c>
      <c r="I275" s="225"/>
      <c r="J275" s="226">
        <f>ROUND(I275*H275,2)</f>
        <v>0</v>
      </c>
      <c r="K275" s="227"/>
      <c r="L275" s="43"/>
      <c r="M275" s="228" t="s">
        <v>1</v>
      </c>
      <c r="N275" s="229" t="s">
        <v>50</v>
      </c>
      <c r="O275" s="90"/>
      <c r="P275" s="230">
        <f>O275*H275</f>
        <v>0</v>
      </c>
      <c r="Q275" s="230">
        <v>0</v>
      </c>
      <c r="R275" s="230">
        <f>Q275*H275</f>
        <v>0</v>
      </c>
      <c r="S275" s="230">
        <v>0</v>
      </c>
      <c r="T275" s="23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232" t="s">
        <v>419</v>
      </c>
      <c r="AT275" s="232" t="s">
        <v>152</v>
      </c>
      <c r="AU275" s="232" t="s">
        <v>95</v>
      </c>
      <c r="AY275" s="15" t="s">
        <v>148</v>
      </c>
      <c r="BE275" s="233">
        <f>IF(N275="základní",J275,0)</f>
        <v>0</v>
      </c>
      <c r="BF275" s="233">
        <f>IF(N275="snížená",J275,0)</f>
        <v>0</v>
      </c>
      <c r="BG275" s="233">
        <f>IF(N275="zákl. přenesená",J275,0)</f>
        <v>0</v>
      </c>
      <c r="BH275" s="233">
        <f>IF(N275="sníž. přenesená",J275,0)</f>
        <v>0</v>
      </c>
      <c r="BI275" s="233">
        <f>IF(N275="nulová",J275,0)</f>
        <v>0</v>
      </c>
      <c r="BJ275" s="15" t="s">
        <v>93</v>
      </c>
      <c r="BK275" s="233">
        <f>ROUND(I275*H275,2)</f>
        <v>0</v>
      </c>
      <c r="BL275" s="15" t="s">
        <v>419</v>
      </c>
      <c r="BM275" s="232" t="s">
        <v>798</v>
      </c>
    </row>
    <row r="276" s="2" customFormat="1">
      <c r="A276" s="37"/>
      <c r="B276" s="38"/>
      <c r="C276" s="39"/>
      <c r="D276" s="234" t="s">
        <v>158</v>
      </c>
      <c r="E276" s="39"/>
      <c r="F276" s="235" t="s">
        <v>421</v>
      </c>
      <c r="G276" s="39"/>
      <c r="H276" s="39"/>
      <c r="I276" s="236"/>
      <c r="J276" s="39"/>
      <c r="K276" s="39"/>
      <c r="L276" s="43"/>
      <c r="M276" s="237"/>
      <c r="N276" s="238"/>
      <c r="O276" s="90"/>
      <c r="P276" s="90"/>
      <c r="Q276" s="90"/>
      <c r="R276" s="90"/>
      <c r="S276" s="90"/>
      <c r="T276" s="91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15" t="s">
        <v>158</v>
      </c>
      <c r="AU276" s="15" t="s">
        <v>95</v>
      </c>
    </row>
    <row r="277" s="13" customFormat="1">
      <c r="A277" s="13"/>
      <c r="B277" s="243"/>
      <c r="C277" s="244"/>
      <c r="D277" s="234" t="s">
        <v>205</v>
      </c>
      <c r="E277" s="245" t="s">
        <v>1</v>
      </c>
      <c r="F277" s="246" t="s">
        <v>799</v>
      </c>
      <c r="G277" s="244"/>
      <c r="H277" s="247">
        <v>53.689999999999998</v>
      </c>
      <c r="I277" s="248"/>
      <c r="J277" s="244"/>
      <c r="K277" s="244"/>
      <c r="L277" s="249"/>
      <c r="M277" s="250"/>
      <c r="N277" s="251"/>
      <c r="O277" s="251"/>
      <c r="P277" s="251"/>
      <c r="Q277" s="251"/>
      <c r="R277" s="251"/>
      <c r="S277" s="251"/>
      <c r="T277" s="25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3" t="s">
        <v>205</v>
      </c>
      <c r="AU277" s="253" t="s">
        <v>95</v>
      </c>
      <c r="AV277" s="13" t="s">
        <v>95</v>
      </c>
      <c r="AW277" s="13" t="s">
        <v>40</v>
      </c>
      <c r="AX277" s="13" t="s">
        <v>93</v>
      </c>
      <c r="AY277" s="253" t="s">
        <v>148</v>
      </c>
    </row>
    <row r="278" s="2" customFormat="1" ht="14.4" customHeight="1">
      <c r="A278" s="37"/>
      <c r="B278" s="38"/>
      <c r="C278" s="220" t="s">
        <v>800</v>
      </c>
      <c r="D278" s="220" t="s">
        <v>152</v>
      </c>
      <c r="E278" s="221" t="s">
        <v>429</v>
      </c>
      <c r="F278" s="222" t="s">
        <v>430</v>
      </c>
      <c r="G278" s="223" t="s">
        <v>230</v>
      </c>
      <c r="H278" s="224">
        <v>23.010000000000002</v>
      </c>
      <c r="I278" s="225"/>
      <c r="J278" s="226">
        <f>ROUND(I278*H278,2)</f>
        <v>0</v>
      </c>
      <c r="K278" s="227"/>
      <c r="L278" s="43"/>
      <c r="M278" s="228" t="s">
        <v>1</v>
      </c>
      <c r="N278" s="229" t="s">
        <v>50</v>
      </c>
      <c r="O278" s="90"/>
      <c r="P278" s="230">
        <f>O278*H278</f>
        <v>0</v>
      </c>
      <c r="Q278" s="230">
        <v>0</v>
      </c>
      <c r="R278" s="230">
        <f>Q278*H278</f>
        <v>0</v>
      </c>
      <c r="S278" s="230">
        <v>0</v>
      </c>
      <c r="T278" s="23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232" t="s">
        <v>419</v>
      </c>
      <c r="AT278" s="232" t="s">
        <v>152</v>
      </c>
      <c r="AU278" s="232" t="s">
        <v>95</v>
      </c>
      <c r="AY278" s="15" t="s">
        <v>148</v>
      </c>
      <c r="BE278" s="233">
        <f>IF(N278="základní",J278,0)</f>
        <v>0</v>
      </c>
      <c r="BF278" s="233">
        <f>IF(N278="snížená",J278,0)</f>
        <v>0</v>
      </c>
      <c r="BG278" s="233">
        <f>IF(N278="zákl. přenesená",J278,0)</f>
        <v>0</v>
      </c>
      <c r="BH278" s="233">
        <f>IF(N278="sníž. přenesená",J278,0)</f>
        <v>0</v>
      </c>
      <c r="BI278" s="233">
        <f>IF(N278="nulová",J278,0)</f>
        <v>0</v>
      </c>
      <c r="BJ278" s="15" t="s">
        <v>93</v>
      </c>
      <c r="BK278" s="233">
        <f>ROUND(I278*H278,2)</f>
        <v>0</v>
      </c>
      <c r="BL278" s="15" t="s">
        <v>419</v>
      </c>
      <c r="BM278" s="232" t="s">
        <v>801</v>
      </c>
    </row>
    <row r="279" s="2" customFormat="1">
      <c r="A279" s="37"/>
      <c r="B279" s="38"/>
      <c r="C279" s="39"/>
      <c r="D279" s="234" t="s">
        <v>158</v>
      </c>
      <c r="E279" s="39"/>
      <c r="F279" s="235" t="s">
        <v>432</v>
      </c>
      <c r="G279" s="39"/>
      <c r="H279" s="39"/>
      <c r="I279" s="236"/>
      <c r="J279" s="39"/>
      <c r="K279" s="39"/>
      <c r="L279" s="43"/>
      <c r="M279" s="237"/>
      <c r="N279" s="238"/>
      <c r="O279" s="90"/>
      <c r="P279" s="90"/>
      <c r="Q279" s="90"/>
      <c r="R279" s="90"/>
      <c r="S279" s="90"/>
      <c r="T279" s="91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15" t="s">
        <v>158</v>
      </c>
      <c r="AU279" s="15" t="s">
        <v>95</v>
      </c>
    </row>
    <row r="280" s="13" customFormat="1">
      <c r="A280" s="13"/>
      <c r="B280" s="243"/>
      <c r="C280" s="244"/>
      <c r="D280" s="234" t="s">
        <v>205</v>
      </c>
      <c r="E280" s="245" t="s">
        <v>1</v>
      </c>
      <c r="F280" s="246" t="s">
        <v>648</v>
      </c>
      <c r="G280" s="244"/>
      <c r="H280" s="247">
        <v>23.010000000000002</v>
      </c>
      <c r="I280" s="248"/>
      <c r="J280" s="244"/>
      <c r="K280" s="244"/>
      <c r="L280" s="249"/>
      <c r="M280" s="265"/>
      <c r="N280" s="266"/>
      <c r="O280" s="266"/>
      <c r="P280" s="266"/>
      <c r="Q280" s="266"/>
      <c r="R280" s="266"/>
      <c r="S280" s="266"/>
      <c r="T280" s="267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3" t="s">
        <v>205</v>
      </c>
      <c r="AU280" s="253" t="s">
        <v>95</v>
      </c>
      <c r="AV280" s="13" t="s">
        <v>95</v>
      </c>
      <c r="AW280" s="13" t="s">
        <v>40</v>
      </c>
      <c r="AX280" s="13" t="s">
        <v>93</v>
      </c>
      <c r="AY280" s="253" t="s">
        <v>148</v>
      </c>
    </row>
    <row r="281" s="2" customFormat="1" ht="6.96" customHeight="1">
      <c r="A281" s="37"/>
      <c r="B281" s="65"/>
      <c r="C281" s="66"/>
      <c r="D281" s="66"/>
      <c r="E281" s="66"/>
      <c r="F281" s="66"/>
      <c r="G281" s="66"/>
      <c r="H281" s="66"/>
      <c r="I281" s="66"/>
      <c r="J281" s="66"/>
      <c r="K281" s="66"/>
      <c r="L281" s="43"/>
      <c r="M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</row>
  </sheetData>
  <sheetProtection sheet="1" autoFilter="0" formatColumns="0" formatRows="0" objects="1" scenarios="1" spinCount="100000" saltValue="T57ftELAPF4JgxHEfjedA0nK6PxpxPyMygINFawrt7HyXF+n/XaYtAwSMbA2IE+0tYRnTyETlE6VK8eOnI15oA==" hashValue="Z0OgoPBlfKCaCXecOf8egodmdafLXNaugffgdG7Njj5aOlxlcXcuDVQXF11JlRnJ8KMIHDRBlowMuyRHGeda1A==" algorithmName="SHA-512" password="CC35"/>
  <autoFilter ref="C126:K280"/>
  <mergeCells count="9">
    <mergeCell ref="E7:H7"/>
    <mergeCell ref="E9:H9"/>
    <mergeCell ref="E18:H18"/>
    <mergeCell ref="E27:H27"/>
    <mergeCell ref="E84:H84"/>
    <mergeCell ref="E86:H86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113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8"/>
      <c r="AT3" s="15" t="s">
        <v>95</v>
      </c>
    </row>
    <row r="4" s="1" customFormat="1" ht="24.96" customHeight="1">
      <c r="B4" s="18"/>
      <c r="D4" s="137" t="s">
        <v>117</v>
      </c>
      <c r="L4" s="18"/>
      <c r="M4" s="138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9" t="s">
        <v>16</v>
      </c>
      <c r="L6" s="18"/>
    </row>
    <row r="7" s="1" customFormat="1" ht="16.5" customHeight="1">
      <c r="B7" s="18"/>
      <c r="E7" s="140" t="str">
        <f>'Rekapitulace stavby'!K6</f>
        <v>PŘESTAVLKY - VRT</v>
      </c>
      <c r="F7" s="139"/>
      <c r="G7" s="139"/>
      <c r="H7" s="139"/>
      <c r="L7" s="18"/>
    </row>
    <row r="8" s="2" customFormat="1" ht="12" customHeight="1">
      <c r="A8" s="37"/>
      <c r="B8" s="43"/>
      <c r="C8" s="37"/>
      <c r="D8" s="139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1" t="s">
        <v>802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19</v>
      </c>
      <c r="G11" s="37"/>
      <c r="H11" s="37"/>
      <c r="I11" s="139" t="s">
        <v>20</v>
      </c>
      <c r="J11" s="142" t="s">
        <v>21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33</v>
      </c>
      <c r="G12" s="37"/>
      <c r="H12" s="37"/>
      <c r="I12" s="139" t="s">
        <v>24</v>
      </c>
      <c r="J12" s="143" t="str">
        <f>'Rekapitulace stavby'!AN8</f>
        <v>7. 5. 2020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21.84" customHeight="1">
      <c r="A13" s="37"/>
      <c r="B13" s="43"/>
      <c r="C13" s="37"/>
      <c r="D13" s="144" t="s">
        <v>26</v>
      </c>
      <c r="E13" s="37"/>
      <c r="F13" s="145" t="s">
        <v>27</v>
      </c>
      <c r="G13" s="37"/>
      <c r="H13" s="37"/>
      <c r="I13" s="144" t="s">
        <v>28</v>
      </c>
      <c r="J13" s="145" t="s">
        <v>122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30</v>
      </c>
      <c r="E14" s="37"/>
      <c r="F14" s="37"/>
      <c r="G14" s="37"/>
      <c r="H14" s="37"/>
      <c r="I14" s="139" t="s">
        <v>31</v>
      </c>
      <c r="J14" s="142" t="s">
        <v>32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124</v>
      </c>
      <c r="F15" s="37"/>
      <c r="G15" s="37"/>
      <c r="H15" s="37"/>
      <c r="I15" s="139" t="s">
        <v>34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35</v>
      </c>
      <c r="E17" s="37"/>
      <c r="F17" s="37"/>
      <c r="G17" s="37"/>
      <c r="H17" s="37"/>
      <c r="I17" s="139" t="s">
        <v>31</v>
      </c>
      <c r="J17" s="31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1" t="str">
        <f>'Rekapitulace stavby'!E14</f>
        <v>Vyplň údaj</v>
      </c>
      <c r="F18" s="142"/>
      <c r="G18" s="142"/>
      <c r="H18" s="142"/>
      <c r="I18" s="139" t="s">
        <v>34</v>
      </c>
      <c r="J18" s="31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37</v>
      </c>
      <c r="E20" s="37"/>
      <c r="F20" s="37"/>
      <c r="G20" s="37"/>
      <c r="H20" s="37"/>
      <c r="I20" s="139" t="s">
        <v>31</v>
      </c>
      <c r="J20" s="142" t="s">
        <v>38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39</v>
      </c>
      <c r="F21" s="37"/>
      <c r="G21" s="37"/>
      <c r="H21" s="37"/>
      <c r="I21" s="139" t="s">
        <v>34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41</v>
      </c>
      <c r="E23" s="37"/>
      <c r="F23" s="37"/>
      <c r="G23" s="37"/>
      <c r="H23" s="37"/>
      <c r="I23" s="139" t="s">
        <v>31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42</v>
      </c>
      <c r="F24" s="37"/>
      <c r="G24" s="37"/>
      <c r="H24" s="37"/>
      <c r="I24" s="139" t="s">
        <v>34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45</v>
      </c>
      <c r="E30" s="37"/>
      <c r="F30" s="37"/>
      <c r="G30" s="37"/>
      <c r="H30" s="37"/>
      <c r="I30" s="37"/>
      <c r="J30" s="152">
        <f>ROUND(J119,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47</v>
      </c>
      <c r="G32" s="37"/>
      <c r="H32" s="37"/>
      <c r="I32" s="153" t="s">
        <v>46</v>
      </c>
      <c r="J32" s="153" t="s">
        <v>48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49</v>
      </c>
      <c r="E33" s="139" t="s">
        <v>50</v>
      </c>
      <c r="F33" s="155">
        <f>ROUND((SUM(BE119:BE158)),  2)</f>
        <v>0</v>
      </c>
      <c r="G33" s="37"/>
      <c r="H33" s="37"/>
      <c r="I33" s="156">
        <v>0.20999999999999999</v>
      </c>
      <c r="J33" s="155">
        <f>ROUND(((SUM(BE119:BE158))*I33),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51</v>
      </c>
      <c r="F34" s="155">
        <f>ROUND((SUM(BF119:BF158)),  2)</f>
        <v>0</v>
      </c>
      <c r="G34" s="37"/>
      <c r="H34" s="37"/>
      <c r="I34" s="156">
        <v>0.14999999999999999</v>
      </c>
      <c r="J34" s="155">
        <f>ROUND(((SUM(BF119:BF158))*I34),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52</v>
      </c>
      <c r="F35" s="155">
        <f>ROUND((SUM(BG119:BG158)),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53</v>
      </c>
      <c r="F36" s="155">
        <f>ROUND((SUM(BH119:BH158)),  2)</f>
        <v>0</v>
      </c>
      <c r="G36" s="37"/>
      <c r="H36" s="37"/>
      <c r="I36" s="156">
        <v>0.14999999999999999</v>
      </c>
      <c r="J36" s="155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54</v>
      </c>
      <c r="F37" s="155">
        <f>ROUND((SUM(BI119:BI158)),  2)</f>
        <v>0</v>
      </c>
      <c r="G37" s="37"/>
      <c r="H37" s="37"/>
      <c r="I37" s="156">
        <v>0</v>
      </c>
      <c r="J37" s="155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55</v>
      </c>
      <c r="E39" s="159"/>
      <c r="F39" s="159"/>
      <c r="G39" s="160" t="s">
        <v>56</v>
      </c>
      <c r="H39" s="161" t="s">
        <v>57</v>
      </c>
      <c r="I39" s="159"/>
      <c r="J39" s="162">
        <f>SUM(J30:J37)</f>
        <v>0</v>
      </c>
      <c r="K39" s="163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2" customFormat="1" ht="14.4" customHeight="1">
      <c r="B49" s="62"/>
      <c r="D49" s="164" t="s">
        <v>58</v>
      </c>
      <c r="E49" s="165"/>
      <c r="F49" s="165"/>
      <c r="G49" s="164" t="s">
        <v>59</v>
      </c>
      <c r="H49" s="165"/>
      <c r="I49" s="165"/>
      <c r="J49" s="165"/>
      <c r="K49" s="165"/>
      <c r="L49" s="62"/>
    </row>
    <row r="50">
      <c r="B50" s="18"/>
      <c r="L50" s="1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 s="2" customFormat="1">
      <c r="A60" s="37"/>
      <c r="B60" s="43"/>
      <c r="C60" s="37"/>
      <c r="D60" s="166" t="s">
        <v>60</v>
      </c>
      <c r="E60" s="167"/>
      <c r="F60" s="168" t="s">
        <v>61</v>
      </c>
      <c r="G60" s="166" t="s">
        <v>60</v>
      </c>
      <c r="H60" s="167"/>
      <c r="I60" s="167"/>
      <c r="J60" s="169" t="s">
        <v>61</v>
      </c>
      <c r="K60" s="167"/>
      <c r="L60" s="6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>
      <c r="B61" s="18"/>
      <c r="L61" s="18"/>
    </row>
    <row r="62">
      <c r="B62" s="18"/>
      <c r="L62" s="18"/>
    </row>
    <row r="63">
      <c r="B63" s="18"/>
      <c r="L63" s="18"/>
    </row>
    <row r="64" s="2" customFormat="1">
      <c r="A64" s="37"/>
      <c r="B64" s="43"/>
      <c r="C64" s="37"/>
      <c r="D64" s="164" t="s">
        <v>62</v>
      </c>
      <c r="E64" s="170"/>
      <c r="F64" s="170"/>
      <c r="G64" s="164" t="s">
        <v>63</v>
      </c>
      <c r="H64" s="170"/>
      <c r="I64" s="170"/>
      <c r="J64" s="170"/>
      <c r="K64" s="170"/>
      <c r="L64" s="6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>
      <c r="B65" s="18"/>
      <c r="L65" s="1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 s="2" customFormat="1">
      <c r="A75" s="37"/>
      <c r="B75" s="43"/>
      <c r="C75" s="37"/>
      <c r="D75" s="166" t="s">
        <v>60</v>
      </c>
      <c r="E75" s="167"/>
      <c r="F75" s="168" t="s">
        <v>61</v>
      </c>
      <c r="G75" s="166" t="s">
        <v>60</v>
      </c>
      <c r="H75" s="167"/>
      <c r="I75" s="167"/>
      <c r="J75" s="169" t="s">
        <v>61</v>
      </c>
      <c r="K75" s="167"/>
      <c r="L75" s="6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4.4" customHeight="1">
      <c r="A76" s="37"/>
      <c r="B76" s="171"/>
      <c r="C76" s="172"/>
      <c r="D76" s="172"/>
      <c r="E76" s="172"/>
      <c r="F76" s="172"/>
      <c r="G76" s="172"/>
      <c r="H76" s="172"/>
      <c r="I76" s="172"/>
      <c r="J76" s="172"/>
      <c r="K76" s="17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6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1" t="s">
        <v>125</v>
      </c>
      <c r="D81" s="39"/>
      <c r="E81" s="39"/>
      <c r="F81" s="39"/>
      <c r="G81" s="39"/>
      <c r="H81" s="39"/>
      <c r="I81" s="39"/>
      <c r="J81" s="39"/>
      <c r="K81" s="3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0" t="s">
        <v>16</v>
      </c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75" t="str">
        <f>E7</f>
        <v>PŘESTAVLKY - VRT</v>
      </c>
      <c r="F84" s="30"/>
      <c r="G84" s="30"/>
      <c r="H84" s="30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0" t="s">
        <v>118</v>
      </c>
      <c r="D85" s="39"/>
      <c r="E85" s="39"/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6.5" customHeight="1">
      <c r="A86" s="37"/>
      <c r="B86" s="38"/>
      <c r="C86" s="39"/>
      <c r="D86" s="39"/>
      <c r="E86" s="75" t="str">
        <f>E9</f>
        <v xml:space="preserve">2020_02_05 - PS 01 Strojní část vystrojení vrtu </v>
      </c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0" t="s">
        <v>22</v>
      </c>
      <c r="D88" s="39"/>
      <c r="E88" s="39"/>
      <c r="F88" s="25" t="str">
        <f>F12</f>
        <v>Přestavlky u Čerčan</v>
      </c>
      <c r="G88" s="39"/>
      <c r="H88" s="39"/>
      <c r="I88" s="30" t="s">
        <v>24</v>
      </c>
      <c r="J88" s="78" t="str">
        <f>IF(J12="","",J12)</f>
        <v>7. 5. 2020</v>
      </c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0" t="s">
        <v>30</v>
      </c>
      <c r="D90" s="39"/>
      <c r="E90" s="39"/>
      <c r="F90" s="25" t="str">
        <f>E15</f>
        <v>Obec Přestavlky u Čerčan</v>
      </c>
      <c r="G90" s="39"/>
      <c r="H90" s="39"/>
      <c r="I90" s="30" t="s">
        <v>37</v>
      </c>
      <c r="J90" s="35" t="str">
        <f>E21</f>
        <v>Vodohospodářský rozvoj a výstavba a.s.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0" t="s">
        <v>35</v>
      </c>
      <c r="D91" s="39"/>
      <c r="E91" s="39"/>
      <c r="F91" s="25" t="str">
        <f>IF(E18="","",E18)</f>
        <v>Vyplň údaj</v>
      </c>
      <c r="G91" s="39"/>
      <c r="H91" s="39"/>
      <c r="I91" s="30" t="s">
        <v>41</v>
      </c>
      <c r="J91" s="35" t="str">
        <f>E24</f>
        <v>Dvořák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9.28" customHeight="1">
      <c r="A93" s="37"/>
      <c r="B93" s="38"/>
      <c r="C93" s="176" t="s">
        <v>126</v>
      </c>
      <c r="D93" s="177"/>
      <c r="E93" s="177"/>
      <c r="F93" s="177"/>
      <c r="G93" s="177"/>
      <c r="H93" s="177"/>
      <c r="I93" s="177"/>
      <c r="J93" s="178" t="s">
        <v>127</v>
      </c>
      <c r="K93" s="177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2.8" customHeight="1">
      <c r="A95" s="37"/>
      <c r="B95" s="38"/>
      <c r="C95" s="179" t="s">
        <v>128</v>
      </c>
      <c r="D95" s="39"/>
      <c r="E95" s="39"/>
      <c r="F95" s="39"/>
      <c r="G95" s="39"/>
      <c r="H95" s="39"/>
      <c r="I95" s="39"/>
      <c r="J95" s="109">
        <f>J119</f>
        <v>0</v>
      </c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U95" s="15" t="s">
        <v>129</v>
      </c>
    </row>
    <row r="96" s="9" customFormat="1" ht="24.96" customHeight="1">
      <c r="A96" s="9"/>
      <c r="B96" s="180"/>
      <c r="C96" s="181"/>
      <c r="D96" s="182" t="s">
        <v>130</v>
      </c>
      <c r="E96" s="183"/>
      <c r="F96" s="183"/>
      <c r="G96" s="183"/>
      <c r="H96" s="183"/>
      <c r="I96" s="183"/>
      <c r="J96" s="184">
        <f>J151</f>
        <v>0</v>
      </c>
      <c r="K96" s="181"/>
      <c r="L96" s="18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0" customFormat="1" ht="19.92" customHeight="1">
      <c r="A97" s="10"/>
      <c r="B97" s="186"/>
      <c r="C97" s="187"/>
      <c r="D97" s="188" t="s">
        <v>191</v>
      </c>
      <c r="E97" s="189"/>
      <c r="F97" s="189"/>
      <c r="G97" s="189"/>
      <c r="H97" s="189"/>
      <c r="I97" s="189"/>
      <c r="J97" s="190">
        <f>J152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9" customFormat="1" ht="24.96" customHeight="1">
      <c r="A98" s="9"/>
      <c r="B98" s="180"/>
      <c r="C98" s="181"/>
      <c r="D98" s="182" t="s">
        <v>197</v>
      </c>
      <c r="E98" s="183"/>
      <c r="F98" s="183"/>
      <c r="G98" s="183"/>
      <c r="H98" s="183"/>
      <c r="I98" s="183"/>
      <c r="J98" s="184">
        <f>J155</f>
        <v>0</v>
      </c>
      <c r="K98" s="181"/>
      <c r="L98" s="18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10" customFormat="1" ht="19.92" customHeight="1">
      <c r="A99" s="10"/>
      <c r="B99" s="186"/>
      <c r="C99" s="187"/>
      <c r="D99" s="188" t="s">
        <v>803</v>
      </c>
      <c r="E99" s="189"/>
      <c r="F99" s="189"/>
      <c r="G99" s="189"/>
      <c r="H99" s="189"/>
      <c r="I99" s="189"/>
      <c r="J99" s="190">
        <f>J156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7"/>
      <c r="B100" s="38"/>
      <c r="C100" s="39"/>
      <c r="D100" s="39"/>
      <c r="E100" s="39"/>
      <c r="F100" s="39"/>
      <c r="G100" s="39"/>
      <c r="H100" s="39"/>
      <c r="I100" s="39"/>
      <c r="J100" s="39"/>
      <c r="K100" s="39"/>
      <c r="L100" s="62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</row>
    <row r="101" s="2" customFormat="1" ht="6.96" customHeight="1">
      <c r="A101" s="37"/>
      <c r="B101" s="65"/>
      <c r="C101" s="66"/>
      <c r="D101" s="66"/>
      <c r="E101" s="66"/>
      <c r="F101" s="66"/>
      <c r="G101" s="66"/>
      <c r="H101" s="66"/>
      <c r="I101" s="66"/>
      <c r="J101" s="66"/>
      <c r="K101" s="66"/>
      <c r="L101" s="62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</row>
    <row r="105" s="2" customFormat="1" ht="6.96" customHeight="1">
      <c r="A105" s="37"/>
      <c r="B105" s="67"/>
      <c r="C105" s="68"/>
      <c r="D105" s="68"/>
      <c r="E105" s="68"/>
      <c r="F105" s="68"/>
      <c r="G105" s="68"/>
      <c r="H105" s="68"/>
      <c r="I105" s="68"/>
      <c r="J105" s="68"/>
      <c r="K105" s="68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24.96" customHeight="1">
      <c r="A106" s="37"/>
      <c r="B106" s="38"/>
      <c r="C106" s="21" t="s">
        <v>133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6.96" customHeight="1">
      <c r="A107" s="37"/>
      <c r="B107" s="38"/>
      <c r="C107" s="39"/>
      <c r="D107" s="39"/>
      <c r="E107" s="39"/>
      <c r="F107" s="39"/>
      <c r="G107" s="39"/>
      <c r="H107" s="39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0" t="s">
        <v>16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9"/>
      <c r="D109" s="39"/>
      <c r="E109" s="175" t="str">
        <f>E7</f>
        <v>PŘESTAVLKY - VRT</v>
      </c>
      <c r="F109" s="30"/>
      <c r="G109" s="30"/>
      <c r="H109" s="30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12" customHeight="1">
      <c r="A110" s="37"/>
      <c r="B110" s="38"/>
      <c r="C110" s="30" t="s">
        <v>118</v>
      </c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6.5" customHeight="1">
      <c r="A111" s="37"/>
      <c r="B111" s="38"/>
      <c r="C111" s="39"/>
      <c r="D111" s="39"/>
      <c r="E111" s="75" t="str">
        <f>E9</f>
        <v xml:space="preserve">2020_02_05 - PS 01 Strojní část vystrojení vrtu </v>
      </c>
      <c r="F111" s="39"/>
      <c r="G111" s="39"/>
      <c r="H111" s="39"/>
      <c r="I111" s="39"/>
      <c r="J111" s="39"/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12" customHeight="1">
      <c r="A113" s="37"/>
      <c r="B113" s="38"/>
      <c r="C113" s="30" t="s">
        <v>22</v>
      </c>
      <c r="D113" s="39"/>
      <c r="E113" s="39"/>
      <c r="F113" s="25" t="str">
        <f>F12</f>
        <v>Přestavlky u Čerčan</v>
      </c>
      <c r="G113" s="39"/>
      <c r="H113" s="39"/>
      <c r="I113" s="30" t="s">
        <v>24</v>
      </c>
      <c r="J113" s="78" t="str">
        <f>IF(J12="","",J12)</f>
        <v>7. 5. 2020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38"/>
      <c r="C114" s="39"/>
      <c r="D114" s="39"/>
      <c r="E114" s="39"/>
      <c r="F114" s="39"/>
      <c r="G114" s="39"/>
      <c r="H114" s="39"/>
      <c r="I114" s="39"/>
      <c r="J114" s="39"/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40.05" customHeight="1">
      <c r="A115" s="37"/>
      <c r="B115" s="38"/>
      <c r="C115" s="30" t="s">
        <v>30</v>
      </c>
      <c r="D115" s="39"/>
      <c r="E115" s="39"/>
      <c r="F115" s="25" t="str">
        <f>E15</f>
        <v>Obec Přestavlky u Čerčan</v>
      </c>
      <c r="G115" s="39"/>
      <c r="H115" s="39"/>
      <c r="I115" s="30" t="s">
        <v>37</v>
      </c>
      <c r="J115" s="35" t="str">
        <f>E21</f>
        <v>Vodohospodářský rozvoj a výstavba a.s.</v>
      </c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0" t="s">
        <v>35</v>
      </c>
      <c r="D116" s="39"/>
      <c r="E116" s="39"/>
      <c r="F116" s="25" t="str">
        <f>IF(E18="","",E18)</f>
        <v>Vyplň údaj</v>
      </c>
      <c r="G116" s="39"/>
      <c r="H116" s="39"/>
      <c r="I116" s="30" t="s">
        <v>41</v>
      </c>
      <c r="J116" s="35" t="str">
        <f>E24</f>
        <v>Dvořák</v>
      </c>
      <c r="K116" s="39"/>
      <c r="L116" s="62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0.32" customHeight="1">
      <c r="A117" s="37"/>
      <c r="B117" s="38"/>
      <c r="C117" s="39"/>
      <c r="D117" s="39"/>
      <c r="E117" s="39"/>
      <c r="F117" s="39"/>
      <c r="G117" s="39"/>
      <c r="H117" s="39"/>
      <c r="I117" s="39"/>
      <c r="J117" s="39"/>
      <c r="K117" s="39"/>
      <c r="L117" s="62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11" customFormat="1" ht="29.28" customHeight="1">
      <c r="A118" s="192"/>
      <c r="B118" s="193"/>
      <c r="C118" s="194" t="s">
        <v>134</v>
      </c>
      <c r="D118" s="195" t="s">
        <v>70</v>
      </c>
      <c r="E118" s="195" t="s">
        <v>66</v>
      </c>
      <c r="F118" s="195" t="s">
        <v>67</v>
      </c>
      <c r="G118" s="195" t="s">
        <v>135</v>
      </c>
      <c r="H118" s="195" t="s">
        <v>136</v>
      </c>
      <c r="I118" s="195" t="s">
        <v>137</v>
      </c>
      <c r="J118" s="196" t="s">
        <v>127</v>
      </c>
      <c r="K118" s="197" t="s">
        <v>138</v>
      </c>
      <c r="L118" s="198"/>
      <c r="M118" s="99" t="s">
        <v>1</v>
      </c>
      <c r="N118" s="100" t="s">
        <v>49</v>
      </c>
      <c r="O118" s="100" t="s">
        <v>139</v>
      </c>
      <c r="P118" s="100" t="s">
        <v>140</v>
      </c>
      <c r="Q118" s="100" t="s">
        <v>141</v>
      </c>
      <c r="R118" s="100" t="s">
        <v>142</v>
      </c>
      <c r="S118" s="100" t="s">
        <v>143</v>
      </c>
      <c r="T118" s="101" t="s">
        <v>144</v>
      </c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</row>
    <row r="119" s="2" customFormat="1" ht="22.8" customHeight="1">
      <c r="A119" s="37"/>
      <c r="B119" s="38"/>
      <c r="C119" s="106" t="s">
        <v>145</v>
      </c>
      <c r="D119" s="39"/>
      <c r="E119" s="39"/>
      <c r="F119" s="39"/>
      <c r="G119" s="39"/>
      <c r="H119" s="39"/>
      <c r="I119" s="39"/>
      <c r="J119" s="199">
        <f>BK119</f>
        <v>0</v>
      </c>
      <c r="K119" s="39"/>
      <c r="L119" s="43"/>
      <c r="M119" s="102"/>
      <c r="N119" s="200"/>
      <c r="O119" s="103"/>
      <c r="P119" s="201">
        <f>P120+SUM(P121:P151)+P155</f>
        <v>0</v>
      </c>
      <c r="Q119" s="103"/>
      <c r="R119" s="201">
        <f>R120+SUM(R121:R151)+R155</f>
        <v>0.19577</v>
      </c>
      <c r="S119" s="103"/>
      <c r="T119" s="202">
        <f>T120+SUM(T121:T151)+T155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15" t="s">
        <v>84</v>
      </c>
      <c r="AU119" s="15" t="s">
        <v>129</v>
      </c>
      <c r="BK119" s="203">
        <f>BK120+SUM(BK121:BK151)+BK155</f>
        <v>0</v>
      </c>
    </row>
    <row r="120" s="2" customFormat="1" ht="62.7" customHeight="1">
      <c r="A120" s="37"/>
      <c r="B120" s="38"/>
      <c r="C120" s="254" t="s">
        <v>93</v>
      </c>
      <c r="D120" s="254" t="s">
        <v>321</v>
      </c>
      <c r="E120" s="255" t="s">
        <v>804</v>
      </c>
      <c r="F120" s="256" t="s">
        <v>805</v>
      </c>
      <c r="G120" s="257" t="s">
        <v>330</v>
      </c>
      <c r="H120" s="258">
        <v>1</v>
      </c>
      <c r="I120" s="259"/>
      <c r="J120" s="260">
        <f>ROUND(I120*H120,2)</f>
        <v>0</v>
      </c>
      <c r="K120" s="261"/>
      <c r="L120" s="262"/>
      <c r="M120" s="263" t="s">
        <v>1</v>
      </c>
      <c r="N120" s="264" t="s">
        <v>50</v>
      </c>
      <c r="O120" s="90"/>
      <c r="P120" s="230">
        <f>O120*H120</f>
        <v>0</v>
      </c>
      <c r="Q120" s="230">
        <v>0.032000000000000001</v>
      </c>
      <c r="R120" s="230">
        <f>Q120*H120</f>
        <v>0.032000000000000001</v>
      </c>
      <c r="S120" s="230">
        <v>0</v>
      </c>
      <c r="T120" s="23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2" t="s">
        <v>95</v>
      </c>
      <c r="AT120" s="232" t="s">
        <v>321</v>
      </c>
      <c r="AU120" s="232" t="s">
        <v>85</v>
      </c>
      <c r="AY120" s="15" t="s">
        <v>148</v>
      </c>
      <c r="BE120" s="233">
        <f>IF(N120="základní",J120,0)</f>
        <v>0</v>
      </c>
      <c r="BF120" s="233">
        <f>IF(N120="snížená",J120,0)</f>
        <v>0</v>
      </c>
      <c r="BG120" s="233">
        <f>IF(N120="zákl. přenesená",J120,0)</f>
        <v>0</v>
      </c>
      <c r="BH120" s="233">
        <f>IF(N120="sníž. přenesená",J120,0)</f>
        <v>0</v>
      </c>
      <c r="BI120" s="233">
        <f>IF(N120="nulová",J120,0)</f>
        <v>0</v>
      </c>
      <c r="BJ120" s="15" t="s">
        <v>93</v>
      </c>
      <c r="BK120" s="233">
        <f>ROUND(I120*H120,2)</f>
        <v>0</v>
      </c>
      <c r="BL120" s="15" t="s">
        <v>93</v>
      </c>
      <c r="BM120" s="232" t="s">
        <v>806</v>
      </c>
    </row>
    <row r="121" s="2" customFormat="1">
      <c r="A121" s="37"/>
      <c r="B121" s="38"/>
      <c r="C121" s="39"/>
      <c r="D121" s="234" t="s">
        <v>158</v>
      </c>
      <c r="E121" s="39"/>
      <c r="F121" s="235" t="s">
        <v>807</v>
      </c>
      <c r="G121" s="39"/>
      <c r="H121" s="39"/>
      <c r="I121" s="236"/>
      <c r="J121" s="39"/>
      <c r="K121" s="39"/>
      <c r="L121" s="43"/>
      <c r="M121" s="237"/>
      <c r="N121" s="238"/>
      <c r="O121" s="90"/>
      <c r="P121" s="90"/>
      <c r="Q121" s="90"/>
      <c r="R121" s="90"/>
      <c r="S121" s="90"/>
      <c r="T121" s="91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5" t="s">
        <v>158</v>
      </c>
      <c r="AU121" s="15" t="s">
        <v>85</v>
      </c>
    </row>
    <row r="122" s="13" customFormat="1">
      <c r="A122" s="13"/>
      <c r="B122" s="243"/>
      <c r="C122" s="244"/>
      <c r="D122" s="234" t="s">
        <v>205</v>
      </c>
      <c r="E122" s="245" t="s">
        <v>1</v>
      </c>
      <c r="F122" s="246" t="s">
        <v>93</v>
      </c>
      <c r="G122" s="244"/>
      <c r="H122" s="247">
        <v>1</v>
      </c>
      <c r="I122" s="248"/>
      <c r="J122" s="244"/>
      <c r="K122" s="244"/>
      <c r="L122" s="249"/>
      <c r="M122" s="250"/>
      <c r="N122" s="251"/>
      <c r="O122" s="251"/>
      <c r="P122" s="251"/>
      <c r="Q122" s="251"/>
      <c r="R122" s="251"/>
      <c r="S122" s="251"/>
      <c r="T122" s="252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3" t="s">
        <v>205</v>
      </c>
      <c r="AU122" s="253" t="s">
        <v>85</v>
      </c>
      <c r="AV122" s="13" t="s">
        <v>95</v>
      </c>
      <c r="AW122" s="13" t="s">
        <v>40</v>
      </c>
      <c r="AX122" s="13" t="s">
        <v>93</v>
      </c>
      <c r="AY122" s="253" t="s">
        <v>148</v>
      </c>
    </row>
    <row r="123" s="2" customFormat="1" ht="24.15" customHeight="1">
      <c r="A123" s="37"/>
      <c r="B123" s="38"/>
      <c r="C123" s="254" t="s">
        <v>95</v>
      </c>
      <c r="D123" s="254" t="s">
        <v>321</v>
      </c>
      <c r="E123" s="255" t="s">
        <v>808</v>
      </c>
      <c r="F123" s="256" t="s">
        <v>809</v>
      </c>
      <c r="G123" s="257" t="s">
        <v>330</v>
      </c>
      <c r="H123" s="258">
        <v>2</v>
      </c>
      <c r="I123" s="259"/>
      <c r="J123" s="260">
        <f>ROUND(I123*H123,2)</f>
        <v>0</v>
      </c>
      <c r="K123" s="261"/>
      <c r="L123" s="262"/>
      <c r="M123" s="263" t="s">
        <v>1</v>
      </c>
      <c r="N123" s="264" t="s">
        <v>50</v>
      </c>
      <c r="O123" s="90"/>
      <c r="P123" s="230">
        <f>O123*H123</f>
        <v>0</v>
      </c>
      <c r="Q123" s="230">
        <v>0.0117</v>
      </c>
      <c r="R123" s="230">
        <f>Q123*H123</f>
        <v>0.023400000000000001</v>
      </c>
      <c r="S123" s="230">
        <v>0</v>
      </c>
      <c r="T123" s="23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2" t="s">
        <v>95</v>
      </c>
      <c r="AT123" s="232" t="s">
        <v>321</v>
      </c>
      <c r="AU123" s="232" t="s">
        <v>85</v>
      </c>
      <c r="AY123" s="15" t="s">
        <v>148</v>
      </c>
      <c r="BE123" s="233">
        <f>IF(N123="základní",J123,0)</f>
        <v>0</v>
      </c>
      <c r="BF123" s="233">
        <f>IF(N123="snížená",J123,0)</f>
        <v>0</v>
      </c>
      <c r="BG123" s="233">
        <f>IF(N123="zákl. přenesená",J123,0)</f>
        <v>0</v>
      </c>
      <c r="BH123" s="233">
        <f>IF(N123="sníž. přenesená",J123,0)</f>
        <v>0</v>
      </c>
      <c r="BI123" s="233">
        <f>IF(N123="nulová",J123,0)</f>
        <v>0</v>
      </c>
      <c r="BJ123" s="15" t="s">
        <v>93</v>
      </c>
      <c r="BK123" s="233">
        <f>ROUND(I123*H123,2)</f>
        <v>0</v>
      </c>
      <c r="BL123" s="15" t="s">
        <v>93</v>
      </c>
      <c r="BM123" s="232" t="s">
        <v>810</v>
      </c>
    </row>
    <row r="124" s="2" customFormat="1">
      <c r="A124" s="37"/>
      <c r="B124" s="38"/>
      <c r="C124" s="39"/>
      <c r="D124" s="234" t="s">
        <v>158</v>
      </c>
      <c r="E124" s="39"/>
      <c r="F124" s="235" t="s">
        <v>809</v>
      </c>
      <c r="G124" s="39"/>
      <c r="H124" s="39"/>
      <c r="I124" s="236"/>
      <c r="J124" s="39"/>
      <c r="K124" s="39"/>
      <c r="L124" s="43"/>
      <c r="M124" s="237"/>
      <c r="N124" s="238"/>
      <c r="O124" s="90"/>
      <c r="P124" s="90"/>
      <c r="Q124" s="90"/>
      <c r="R124" s="90"/>
      <c r="S124" s="90"/>
      <c r="T124" s="91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15" t="s">
        <v>158</v>
      </c>
      <c r="AU124" s="15" t="s">
        <v>85</v>
      </c>
    </row>
    <row r="125" s="2" customFormat="1" ht="37.8" customHeight="1">
      <c r="A125" s="37"/>
      <c r="B125" s="38"/>
      <c r="C125" s="254" t="s">
        <v>162</v>
      </c>
      <c r="D125" s="254" t="s">
        <v>321</v>
      </c>
      <c r="E125" s="255" t="s">
        <v>811</v>
      </c>
      <c r="F125" s="256" t="s">
        <v>812</v>
      </c>
      <c r="G125" s="257" t="s">
        <v>330</v>
      </c>
      <c r="H125" s="258">
        <v>1</v>
      </c>
      <c r="I125" s="259"/>
      <c r="J125" s="260">
        <f>ROUND(I125*H125,2)</f>
        <v>0</v>
      </c>
      <c r="K125" s="261"/>
      <c r="L125" s="262"/>
      <c r="M125" s="263" t="s">
        <v>1</v>
      </c>
      <c r="N125" s="264" t="s">
        <v>50</v>
      </c>
      <c r="O125" s="90"/>
      <c r="P125" s="230">
        <f>O125*H125</f>
        <v>0</v>
      </c>
      <c r="Q125" s="230">
        <v>0.0025000000000000001</v>
      </c>
      <c r="R125" s="230">
        <f>Q125*H125</f>
        <v>0.0025000000000000001</v>
      </c>
      <c r="S125" s="230">
        <v>0</v>
      </c>
      <c r="T125" s="231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2" t="s">
        <v>95</v>
      </c>
      <c r="AT125" s="232" t="s">
        <v>321</v>
      </c>
      <c r="AU125" s="232" t="s">
        <v>85</v>
      </c>
      <c r="AY125" s="15" t="s">
        <v>148</v>
      </c>
      <c r="BE125" s="233">
        <f>IF(N125="základní",J125,0)</f>
        <v>0</v>
      </c>
      <c r="BF125" s="233">
        <f>IF(N125="snížená",J125,0)</f>
        <v>0</v>
      </c>
      <c r="BG125" s="233">
        <f>IF(N125="zákl. přenesená",J125,0)</f>
        <v>0</v>
      </c>
      <c r="BH125" s="233">
        <f>IF(N125="sníž. přenesená",J125,0)</f>
        <v>0</v>
      </c>
      <c r="BI125" s="233">
        <f>IF(N125="nulová",J125,0)</f>
        <v>0</v>
      </c>
      <c r="BJ125" s="15" t="s">
        <v>93</v>
      </c>
      <c r="BK125" s="233">
        <f>ROUND(I125*H125,2)</f>
        <v>0</v>
      </c>
      <c r="BL125" s="15" t="s">
        <v>93</v>
      </c>
      <c r="BM125" s="232" t="s">
        <v>813</v>
      </c>
    </row>
    <row r="126" s="2" customFormat="1">
      <c r="A126" s="37"/>
      <c r="B126" s="38"/>
      <c r="C126" s="39"/>
      <c r="D126" s="234" t="s">
        <v>158</v>
      </c>
      <c r="E126" s="39"/>
      <c r="F126" s="235" t="s">
        <v>812</v>
      </c>
      <c r="G126" s="39"/>
      <c r="H126" s="39"/>
      <c r="I126" s="236"/>
      <c r="J126" s="39"/>
      <c r="K126" s="39"/>
      <c r="L126" s="43"/>
      <c r="M126" s="237"/>
      <c r="N126" s="238"/>
      <c r="O126" s="90"/>
      <c r="P126" s="90"/>
      <c r="Q126" s="90"/>
      <c r="R126" s="90"/>
      <c r="S126" s="90"/>
      <c r="T126" s="91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T126" s="15" t="s">
        <v>158</v>
      </c>
      <c r="AU126" s="15" t="s">
        <v>85</v>
      </c>
    </row>
    <row r="127" s="2" customFormat="1" ht="37.8" customHeight="1">
      <c r="A127" s="37"/>
      <c r="B127" s="38"/>
      <c r="C127" s="254" t="s">
        <v>166</v>
      </c>
      <c r="D127" s="254" t="s">
        <v>321</v>
      </c>
      <c r="E127" s="255" t="s">
        <v>814</v>
      </c>
      <c r="F127" s="256" t="s">
        <v>815</v>
      </c>
      <c r="G127" s="257" t="s">
        <v>330</v>
      </c>
      <c r="H127" s="258">
        <v>1</v>
      </c>
      <c r="I127" s="259"/>
      <c r="J127" s="260">
        <f>ROUND(I127*H127,2)</f>
        <v>0</v>
      </c>
      <c r="K127" s="261"/>
      <c r="L127" s="262"/>
      <c r="M127" s="263" t="s">
        <v>1</v>
      </c>
      <c r="N127" s="264" t="s">
        <v>50</v>
      </c>
      <c r="O127" s="90"/>
      <c r="P127" s="230">
        <f>O127*H127</f>
        <v>0</v>
      </c>
      <c r="Q127" s="230">
        <v>0.0223</v>
      </c>
      <c r="R127" s="230">
        <f>Q127*H127</f>
        <v>0.0223</v>
      </c>
      <c r="S127" s="230">
        <v>0</v>
      </c>
      <c r="T127" s="23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2" t="s">
        <v>95</v>
      </c>
      <c r="AT127" s="232" t="s">
        <v>321</v>
      </c>
      <c r="AU127" s="232" t="s">
        <v>85</v>
      </c>
      <c r="AY127" s="15" t="s">
        <v>148</v>
      </c>
      <c r="BE127" s="233">
        <f>IF(N127="základní",J127,0)</f>
        <v>0</v>
      </c>
      <c r="BF127" s="233">
        <f>IF(N127="snížená",J127,0)</f>
        <v>0</v>
      </c>
      <c r="BG127" s="233">
        <f>IF(N127="zákl. přenesená",J127,0)</f>
        <v>0</v>
      </c>
      <c r="BH127" s="233">
        <f>IF(N127="sníž. přenesená",J127,0)</f>
        <v>0</v>
      </c>
      <c r="BI127" s="233">
        <f>IF(N127="nulová",J127,0)</f>
        <v>0</v>
      </c>
      <c r="BJ127" s="15" t="s">
        <v>93</v>
      </c>
      <c r="BK127" s="233">
        <f>ROUND(I127*H127,2)</f>
        <v>0</v>
      </c>
      <c r="BL127" s="15" t="s">
        <v>93</v>
      </c>
      <c r="BM127" s="232" t="s">
        <v>816</v>
      </c>
    </row>
    <row r="128" s="2" customFormat="1">
      <c r="A128" s="37"/>
      <c r="B128" s="38"/>
      <c r="C128" s="39"/>
      <c r="D128" s="234" t="s">
        <v>158</v>
      </c>
      <c r="E128" s="39"/>
      <c r="F128" s="235" t="s">
        <v>815</v>
      </c>
      <c r="G128" s="39"/>
      <c r="H128" s="39"/>
      <c r="I128" s="236"/>
      <c r="J128" s="39"/>
      <c r="K128" s="39"/>
      <c r="L128" s="43"/>
      <c r="M128" s="237"/>
      <c r="N128" s="238"/>
      <c r="O128" s="90"/>
      <c r="P128" s="90"/>
      <c r="Q128" s="90"/>
      <c r="R128" s="90"/>
      <c r="S128" s="90"/>
      <c r="T128" s="91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15" t="s">
        <v>158</v>
      </c>
      <c r="AU128" s="15" t="s">
        <v>85</v>
      </c>
    </row>
    <row r="129" s="2" customFormat="1" ht="24.15" customHeight="1">
      <c r="A129" s="37"/>
      <c r="B129" s="38"/>
      <c r="C129" s="254" t="s">
        <v>151</v>
      </c>
      <c r="D129" s="254" t="s">
        <v>321</v>
      </c>
      <c r="E129" s="255" t="s">
        <v>817</v>
      </c>
      <c r="F129" s="256" t="s">
        <v>818</v>
      </c>
      <c r="G129" s="257" t="s">
        <v>330</v>
      </c>
      <c r="H129" s="258">
        <v>1</v>
      </c>
      <c r="I129" s="259"/>
      <c r="J129" s="260">
        <f>ROUND(I129*H129,2)</f>
        <v>0</v>
      </c>
      <c r="K129" s="261"/>
      <c r="L129" s="262"/>
      <c r="M129" s="263" t="s">
        <v>1</v>
      </c>
      <c r="N129" s="264" t="s">
        <v>50</v>
      </c>
      <c r="O129" s="90"/>
      <c r="P129" s="230">
        <f>O129*H129</f>
        <v>0</v>
      </c>
      <c r="Q129" s="230">
        <v>0.00089999999999999998</v>
      </c>
      <c r="R129" s="230">
        <f>Q129*H129</f>
        <v>0.00089999999999999998</v>
      </c>
      <c r="S129" s="230">
        <v>0</v>
      </c>
      <c r="T129" s="23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2" t="s">
        <v>95</v>
      </c>
      <c r="AT129" s="232" t="s">
        <v>321</v>
      </c>
      <c r="AU129" s="232" t="s">
        <v>85</v>
      </c>
      <c r="AY129" s="15" t="s">
        <v>148</v>
      </c>
      <c r="BE129" s="233">
        <f>IF(N129="základní",J129,0)</f>
        <v>0</v>
      </c>
      <c r="BF129" s="233">
        <f>IF(N129="snížená",J129,0)</f>
        <v>0</v>
      </c>
      <c r="BG129" s="233">
        <f>IF(N129="zákl. přenesená",J129,0)</f>
        <v>0</v>
      </c>
      <c r="BH129" s="233">
        <f>IF(N129="sníž. přenesená",J129,0)</f>
        <v>0</v>
      </c>
      <c r="BI129" s="233">
        <f>IF(N129="nulová",J129,0)</f>
        <v>0</v>
      </c>
      <c r="BJ129" s="15" t="s">
        <v>93</v>
      </c>
      <c r="BK129" s="233">
        <f>ROUND(I129*H129,2)</f>
        <v>0</v>
      </c>
      <c r="BL129" s="15" t="s">
        <v>93</v>
      </c>
      <c r="BM129" s="232" t="s">
        <v>819</v>
      </c>
    </row>
    <row r="130" s="2" customFormat="1">
      <c r="A130" s="37"/>
      <c r="B130" s="38"/>
      <c r="C130" s="39"/>
      <c r="D130" s="234" t="s">
        <v>158</v>
      </c>
      <c r="E130" s="39"/>
      <c r="F130" s="235" t="s">
        <v>818</v>
      </c>
      <c r="G130" s="39"/>
      <c r="H130" s="39"/>
      <c r="I130" s="236"/>
      <c r="J130" s="39"/>
      <c r="K130" s="39"/>
      <c r="L130" s="43"/>
      <c r="M130" s="237"/>
      <c r="N130" s="238"/>
      <c r="O130" s="90"/>
      <c r="P130" s="90"/>
      <c r="Q130" s="90"/>
      <c r="R130" s="90"/>
      <c r="S130" s="90"/>
      <c r="T130" s="91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5" t="s">
        <v>158</v>
      </c>
      <c r="AU130" s="15" t="s">
        <v>85</v>
      </c>
    </row>
    <row r="131" s="2" customFormat="1" ht="24.15" customHeight="1">
      <c r="A131" s="37"/>
      <c r="B131" s="38"/>
      <c r="C131" s="254" t="s">
        <v>174</v>
      </c>
      <c r="D131" s="254" t="s">
        <v>321</v>
      </c>
      <c r="E131" s="255" t="s">
        <v>820</v>
      </c>
      <c r="F131" s="256" t="s">
        <v>821</v>
      </c>
      <c r="G131" s="257" t="s">
        <v>214</v>
      </c>
      <c r="H131" s="258">
        <v>1</v>
      </c>
      <c r="I131" s="259"/>
      <c r="J131" s="260">
        <f>ROUND(I131*H131,2)</f>
        <v>0</v>
      </c>
      <c r="K131" s="261"/>
      <c r="L131" s="262"/>
      <c r="M131" s="263" t="s">
        <v>1</v>
      </c>
      <c r="N131" s="264" t="s">
        <v>50</v>
      </c>
      <c r="O131" s="90"/>
      <c r="P131" s="230">
        <f>O131*H131</f>
        <v>0</v>
      </c>
      <c r="Q131" s="230">
        <v>0.0020999999999999999</v>
      </c>
      <c r="R131" s="230">
        <f>Q131*H131</f>
        <v>0.0020999999999999999</v>
      </c>
      <c r="S131" s="230">
        <v>0</v>
      </c>
      <c r="T131" s="23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2" t="s">
        <v>95</v>
      </c>
      <c r="AT131" s="232" t="s">
        <v>321</v>
      </c>
      <c r="AU131" s="232" t="s">
        <v>85</v>
      </c>
      <c r="AY131" s="15" t="s">
        <v>148</v>
      </c>
      <c r="BE131" s="233">
        <f>IF(N131="základní",J131,0)</f>
        <v>0</v>
      </c>
      <c r="BF131" s="233">
        <f>IF(N131="snížená",J131,0)</f>
        <v>0</v>
      </c>
      <c r="BG131" s="233">
        <f>IF(N131="zákl. přenesená",J131,0)</f>
        <v>0</v>
      </c>
      <c r="BH131" s="233">
        <f>IF(N131="sníž. přenesená",J131,0)</f>
        <v>0</v>
      </c>
      <c r="BI131" s="233">
        <f>IF(N131="nulová",J131,0)</f>
        <v>0</v>
      </c>
      <c r="BJ131" s="15" t="s">
        <v>93</v>
      </c>
      <c r="BK131" s="233">
        <f>ROUND(I131*H131,2)</f>
        <v>0</v>
      </c>
      <c r="BL131" s="15" t="s">
        <v>93</v>
      </c>
      <c r="BM131" s="232" t="s">
        <v>822</v>
      </c>
    </row>
    <row r="132" s="2" customFormat="1">
      <c r="A132" s="37"/>
      <c r="B132" s="38"/>
      <c r="C132" s="39"/>
      <c r="D132" s="234" t="s">
        <v>158</v>
      </c>
      <c r="E132" s="39"/>
      <c r="F132" s="235" t="s">
        <v>821</v>
      </c>
      <c r="G132" s="39"/>
      <c r="H132" s="39"/>
      <c r="I132" s="236"/>
      <c r="J132" s="39"/>
      <c r="K132" s="39"/>
      <c r="L132" s="43"/>
      <c r="M132" s="237"/>
      <c r="N132" s="238"/>
      <c r="O132" s="90"/>
      <c r="P132" s="90"/>
      <c r="Q132" s="90"/>
      <c r="R132" s="90"/>
      <c r="S132" s="90"/>
      <c r="T132" s="91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15" t="s">
        <v>158</v>
      </c>
      <c r="AU132" s="15" t="s">
        <v>85</v>
      </c>
    </row>
    <row r="133" s="2" customFormat="1" ht="24.15" customHeight="1">
      <c r="A133" s="37"/>
      <c r="B133" s="38"/>
      <c r="C133" s="254" t="s">
        <v>178</v>
      </c>
      <c r="D133" s="254" t="s">
        <v>321</v>
      </c>
      <c r="E133" s="255" t="s">
        <v>823</v>
      </c>
      <c r="F133" s="256" t="s">
        <v>824</v>
      </c>
      <c r="G133" s="257" t="s">
        <v>214</v>
      </c>
      <c r="H133" s="258">
        <v>1</v>
      </c>
      <c r="I133" s="259"/>
      <c r="J133" s="260">
        <f>ROUND(I133*H133,2)</f>
        <v>0</v>
      </c>
      <c r="K133" s="261"/>
      <c r="L133" s="262"/>
      <c r="M133" s="263" t="s">
        <v>1</v>
      </c>
      <c r="N133" s="264" t="s">
        <v>50</v>
      </c>
      <c r="O133" s="90"/>
      <c r="P133" s="230">
        <f>O133*H133</f>
        <v>0</v>
      </c>
      <c r="Q133" s="230">
        <v>0.0016800000000000001</v>
      </c>
      <c r="R133" s="230">
        <f>Q133*H133</f>
        <v>0.0016800000000000001</v>
      </c>
      <c r="S133" s="230">
        <v>0</v>
      </c>
      <c r="T133" s="231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2" t="s">
        <v>95</v>
      </c>
      <c r="AT133" s="232" t="s">
        <v>321</v>
      </c>
      <c r="AU133" s="232" t="s">
        <v>85</v>
      </c>
      <c r="AY133" s="15" t="s">
        <v>148</v>
      </c>
      <c r="BE133" s="233">
        <f>IF(N133="základní",J133,0)</f>
        <v>0</v>
      </c>
      <c r="BF133" s="233">
        <f>IF(N133="snížená",J133,0)</f>
        <v>0</v>
      </c>
      <c r="BG133" s="233">
        <f>IF(N133="zákl. přenesená",J133,0)</f>
        <v>0</v>
      </c>
      <c r="BH133" s="233">
        <f>IF(N133="sníž. přenesená",J133,0)</f>
        <v>0</v>
      </c>
      <c r="BI133" s="233">
        <f>IF(N133="nulová",J133,0)</f>
        <v>0</v>
      </c>
      <c r="BJ133" s="15" t="s">
        <v>93</v>
      </c>
      <c r="BK133" s="233">
        <f>ROUND(I133*H133,2)</f>
        <v>0</v>
      </c>
      <c r="BL133" s="15" t="s">
        <v>93</v>
      </c>
      <c r="BM133" s="232" t="s">
        <v>825</v>
      </c>
    </row>
    <row r="134" s="2" customFormat="1">
      <c r="A134" s="37"/>
      <c r="B134" s="38"/>
      <c r="C134" s="39"/>
      <c r="D134" s="234" t="s">
        <v>158</v>
      </c>
      <c r="E134" s="39"/>
      <c r="F134" s="235" t="s">
        <v>824</v>
      </c>
      <c r="G134" s="39"/>
      <c r="H134" s="39"/>
      <c r="I134" s="236"/>
      <c r="J134" s="39"/>
      <c r="K134" s="39"/>
      <c r="L134" s="43"/>
      <c r="M134" s="237"/>
      <c r="N134" s="238"/>
      <c r="O134" s="90"/>
      <c r="P134" s="90"/>
      <c r="Q134" s="90"/>
      <c r="R134" s="90"/>
      <c r="S134" s="90"/>
      <c r="T134" s="91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5" t="s">
        <v>158</v>
      </c>
      <c r="AU134" s="15" t="s">
        <v>85</v>
      </c>
    </row>
    <row r="135" s="2" customFormat="1" ht="24.15" customHeight="1">
      <c r="A135" s="37"/>
      <c r="B135" s="38"/>
      <c r="C135" s="254" t="s">
        <v>182</v>
      </c>
      <c r="D135" s="254" t="s">
        <v>321</v>
      </c>
      <c r="E135" s="255" t="s">
        <v>826</v>
      </c>
      <c r="F135" s="256" t="s">
        <v>827</v>
      </c>
      <c r="G135" s="257" t="s">
        <v>330</v>
      </c>
      <c r="H135" s="258">
        <v>1</v>
      </c>
      <c r="I135" s="259"/>
      <c r="J135" s="260">
        <f>ROUND(I135*H135,2)</f>
        <v>0</v>
      </c>
      <c r="K135" s="261"/>
      <c r="L135" s="262"/>
      <c r="M135" s="263" t="s">
        <v>1</v>
      </c>
      <c r="N135" s="264" t="s">
        <v>50</v>
      </c>
      <c r="O135" s="90"/>
      <c r="P135" s="230">
        <f>O135*H135</f>
        <v>0</v>
      </c>
      <c r="Q135" s="230">
        <v>0.0025000000000000001</v>
      </c>
      <c r="R135" s="230">
        <f>Q135*H135</f>
        <v>0.0025000000000000001</v>
      </c>
      <c r="S135" s="230">
        <v>0</v>
      </c>
      <c r="T135" s="231">
        <f>S135*H135</f>
        <v>0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2" t="s">
        <v>95</v>
      </c>
      <c r="AT135" s="232" t="s">
        <v>321</v>
      </c>
      <c r="AU135" s="232" t="s">
        <v>85</v>
      </c>
      <c r="AY135" s="15" t="s">
        <v>148</v>
      </c>
      <c r="BE135" s="233">
        <f>IF(N135="základní",J135,0)</f>
        <v>0</v>
      </c>
      <c r="BF135" s="233">
        <f>IF(N135="snížená",J135,0)</f>
        <v>0</v>
      </c>
      <c r="BG135" s="233">
        <f>IF(N135="zákl. přenesená",J135,0)</f>
        <v>0</v>
      </c>
      <c r="BH135" s="233">
        <f>IF(N135="sníž. přenesená",J135,0)</f>
        <v>0</v>
      </c>
      <c r="BI135" s="233">
        <f>IF(N135="nulová",J135,0)</f>
        <v>0</v>
      </c>
      <c r="BJ135" s="15" t="s">
        <v>93</v>
      </c>
      <c r="BK135" s="233">
        <f>ROUND(I135*H135,2)</f>
        <v>0</v>
      </c>
      <c r="BL135" s="15" t="s">
        <v>93</v>
      </c>
      <c r="BM135" s="232" t="s">
        <v>828</v>
      </c>
    </row>
    <row r="136" s="2" customFormat="1">
      <c r="A136" s="37"/>
      <c r="B136" s="38"/>
      <c r="C136" s="39"/>
      <c r="D136" s="234" t="s">
        <v>158</v>
      </c>
      <c r="E136" s="39"/>
      <c r="F136" s="235" t="s">
        <v>827</v>
      </c>
      <c r="G136" s="39"/>
      <c r="H136" s="39"/>
      <c r="I136" s="236"/>
      <c r="J136" s="39"/>
      <c r="K136" s="39"/>
      <c r="L136" s="43"/>
      <c r="M136" s="237"/>
      <c r="N136" s="238"/>
      <c r="O136" s="90"/>
      <c r="P136" s="90"/>
      <c r="Q136" s="90"/>
      <c r="R136" s="90"/>
      <c r="S136" s="90"/>
      <c r="T136" s="91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T136" s="15" t="s">
        <v>158</v>
      </c>
      <c r="AU136" s="15" t="s">
        <v>85</v>
      </c>
    </row>
    <row r="137" s="2" customFormat="1" ht="14.4" customHeight="1">
      <c r="A137" s="37"/>
      <c r="B137" s="38"/>
      <c r="C137" s="254" t="s">
        <v>243</v>
      </c>
      <c r="D137" s="254" t="s">
        <v>321</v>
      </c>
      <c r="E137" s="255" t="s">
        <v>829</v>
      </c>
      <c r="F137" s="256" t="s">
        <v>830</v>
      </c>
      <c r="G137" s="257" t="s">
        <v>330</v>
      </c>
      <c r="H137" s="258">
        <v>1</v>
      </c>
      <c r="I137" s="259"/>
      <c r="J137" s="260">
        <f>ROUND(I137*H137,2)</f>
        <v>0</v>
      </c>
      <c r="K137" s="261"/>
      <c r="L137" s="262"/>
      <c r="M137" s="263" t="s">
        <v>1</v>
      </c>
      <c r="N137" s="264" t="s">
        <v>50</v>
      </c>
      <c r="O137" s="90"/>
      <c r="P137" s="230">
        <f>O137*H137</f>
        <v>0</v>
      </c>
      <c r="Q137" s="230">
        <v>0.0097999999999999997</v>
      </c>
      <c r="R137" s="230">
        <f>Q137*H137</f>
        <v>0.0097999999999999997</v>
      </c>
      <c r="S137" s="230">
        <v>0</v>
      </c>
      <c r="T137" s="231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2" t="s">
        <v>95</v>
      </c>
      <c r="AT137" s="232" t="s">
        <v>321</v>
      </c>
      <c r="AU137" s="232" t="s">
        <v>85</v>
      </c>
      <c r="AY137" s="15" t="s">
        <v>148</v>
      </c>
      <c r="BE137" s="233">
        <f>IF(N137="základní",J137,0)</f>
        <v>0</v>
      </c>
      <c r="BF137" s="233">
        <f>IF(N137="snížená",J137,0)</f>
        <v>0</v>
      </c>
      <c r="BG137" s="233">
        <f>IF(N137="zákl. přenesená",J137,0)</f>
        <v>0</v>
      </c>
      <c r="BH137" s="233">
        <f>IF(N137="sníž. přenesená",J137,0)</f>
        <v>0</v>
      </c>
      <c r="BI137" s="233">
        <f>IF(N137="nulová",J137,0)</f>
        <v>0</v>
      </c>
      <c r="BJ137" s="15" t="s">
        <v>93</v>
      </c>
      <c r="BK137" s="233">
        <f>ROUND(I137*H137,2)</f>
        <v>0</v>
      </c>
      <c r="BL137" s="15" t="s">
        <v>93</v>
      </c>
      <c r="BM137" s="232" t="s">
        <v>831</v>
      </c>
    </row>
    <row r="138" s="2" customFormat="1">
      <c r="A138" s="37"/>
      <c r="B138" s="38"/>
      <c r="C138" s="39"/>
      <c r="D138" s="234" t="s">
        <v>158</v>
      </c>
      <c r="E138" s="39"/>
      <c r="F138" s="235" t="s">
        <v>830</v>
      </c>
      <c r="G138" s="39"/>
      <c r="H138" s="39"/>
      <c r="I138" s="236"/>
      <c r="J138" s="39"/>
      <c r="K138" s="39"/>
      <c r="L138" s="43"/>
      <c r="M138" s="237"/>
      <c r="N138" s="238"/>
      <c r="O138" s="90"/>
      <c r="P138" s="90"/>
      <c r="Q138" s="90"/>
      <c r="R138" s="90"/>
      <c r="S138" s="90"/>
      <c r="T138" s="91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T138" s="15" t="s">
        <v>158</v>
      </c>
      <c r="AU138" s="15" t="s">
        <v>85</v>
      </c>
    </row>
    <row r="139" s="2" customFormat="1" ht="24.15" customHeight="1">
      <c r="A139" s="37"/>
      <c r="B139" s="38"/>
      <c r="C139" s="254" t="s">
        <v>248</v>
      </c>
      <c r="D139" s="254" t="s">
        <v>321</v>
      </c>
      <c r="E139" s="255" t="s">
        <v>832</v>
      </c>
      <c r="F139" s="256" t="s">
        <v>833</v>
      </c>
      <c r="G139" s="257" t="s">
        <v>330</v>
      </c>
      <c r="H139" s="258">
        <v>1</v>
      </c>
      <c r="I139" s="259"/>
      <c r="J139" s="260">
        <f>ROUND(I139*H139,2)</f>
        <v>0</v>
      </c>
      <c r="K139" s="261"/>
      <c r="L139" s="262"/>
      <c r="M139" s="263" t="s">
        <v>1</v>
      </c>
      <c r="N139" s="264" t="s">
        <v>50</v>
      </c>
      <c r="O139" s="90"/>
      <c r="P139" s="230">
        <f>O139*H139</f>
        <v>0</v>
      </c>
      <c r="Q139" s="230">
        <v>0.0025000000000000001</v>
      </c>
      <c r="R139" s="230">
        <f>Q139*H139</f>
        <v>0.0025000000000000001</v>
      </c>
      <c r="S139" s="230">
        <v>0</v>
      </c>
      <c r="T139" s="231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2" t="s">
        <v>95</v>
      </c>
      <c r="AT139" s="232" t="s">
        <v>321</v>
      </c>
      <c r="AU139" s="232" t="s">
        <v>85</v>
      </c>
      <c r="AY139" s="15" t="s">
        <v>148</v>
      </c>
      <c r="BE139" s="233">
        <f>IF(N139="základní",J139,0)</f>
        <v>0</v>
      </c>
      <c r="BF139" s="233">
        <f>IF(N139="snížená",J139,0)</f>
        <v>0</v>
      </c>
      <c r="BG139" s="233">
        <f>IF(N139="zákl. přenesená",J139,0)</f>
        <v>0</v>
      </c>
      <c r="BH139" s="233">
        <f>IF(N139="sníž. přenesená",J139,0)</f>
        <v>0</v>
      </c>
      <c r="BI139" s="233">
        <f>IF(N139="nulová",J139,0)</f>
        <v>0</v>
      </c>
      <c r="BJ139" s="15" t="s">
        <v>93</v>
      </c>
      <c r="BK139" s="233">
        <f>ROUND(I139*H139,2)</f>
        <v>0</v>
      </c>
      <c r="BL139" s="15" t="s">
        <v>93</v>
      </c>
      <c r="BM139" s="232" t="s">
        <v>834</v>
      </c>
    </row>
    <row r="140" s="2" customFormat="1">
      <c r="A140" s="37"/>
      <c r="B140" s="38"/>
      <c r="C140" s="39"/>
      <c r="D140" s="234" t="s">
        <v>158</v>
      </c>
      <c r="E140" s="39"/>
      <c r="F140" s="235" t="s">
        <v>833</v>
      </c>
      <c r="G140" s="39"/>
      <c r="H140" s="39"/>
      <c r="I140" s="236"/>
      <c r="J140" s="39"/>
      <c r="K140" s="39"/>
      <c r="L140" s="43"/>
      <c r="M140" s="237"/>
      <c r="N140" s="238"/>
      <c r="O140" s="90"/>
      <c r="P140" s="90"/>
      <c r="Q140" s="90"/>
      <c r="R140" s="90"/>
      <c r="S140" s="90"/>
      <c r="T140" s="91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15" t="s">
        <v>158</v>
      </c>
      <c r="AU140" s="15" t="s">
        <v>85</v>
      </c>
    </row>
    <row r="141" s="2" customFormat="1" ht="24.15" customHeight="1">
      <c r="A141" s="37"/>
      <c r="B141" s="38"/>
      <c r="C141" s="254" t="s">
        <v>253</v>
      </c>
      <c r="D141" s="254" t="s">
        <v>321</v>
      </c>
      <c r="E141" s="255" t="s">
        <v>835</v>
      </c>
      <c r="F141" s="256" t="s">
        <v>836</v>
      </c>
      <c r="G141" s="257" t="s">
        <v>330</v>
      </c>
      <c r="H141" s="258">
        <v>1</v>
      </c>
      <c r="I141" s="259"/>
      <c r="J141" s="260">
        <f>ROUND(I141*H141,2)</f>
        <v>0</v>
      </c>
      <c r="K141" s="261"/>
      <c r="L141" s="262"/>
      <c r="M141" s="263" t="s">
        <v>1</v>
      </c>
      <c r="N141" s="264" t="s">
        <v>50</v>
      </c>
      <c r="O141" s="90"/>
      <c r="P141" s="230">
        <f>O141*H141</f>
        <v>0</v>
      </c>
      <c r="Q141" s="230">
        <v>0.017100000000000001</v>
      </c>
      <c r="R141" s="230">
        <f>Q141*H141</f>
        <v>0.017100000000000001</v>
      </c>
      <c r="S141" s="230">
        <v>0</v>
      </c>
      <c r="T141" s="231">
        <f>S141*H141</f>
        <v>0</v>
      </c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R141" s="232" t="s">
        <v>95</v>
      </c>
      <c r="AT141" s="232" t="s">
        <v>321</v>
      </c>
      <c r="AU141" s="232" t="s">
        <v>85</v>
      </c>
      <c r="AY141" s="15" t="s">
        <v>148</v>
      </c>
      <c r="BE141" s="233">
        <f>IF(N141="základní",J141,0)</f>
        <v>0</v>
      </c>
      <c r="BF141" s="233">
        <f>IF(N141="snížená",J141,0)</f>
        <v>0</v>
      </c>
      <c r="BG141" s="233">
        <f>IF(N141="zákl. přenesená",J141,0)</f>
        <v>0</v>
      </c>
      <c r="BH141" s="233">
        <f>IF(N141="sníž. přenesená",J141,0)</f>
        <v>0</v>
      </c>
      <c r="BI141" s="233">
        <f>IF(N141="nulová",J141,0)</f>
        <v>0</v>
      </c>
      <c r="BJ141" s="15" t="s">
        <v>93</v>
      </c>
      <c r="BK141" s="233">
        <f>ROUND(I141*H141,2)</f>
        <v>0</v>
      </c>
      <c r="BL141" s="15" t="s">
        <v>93</v>
      </c>
      <c r="BM141" s="232" t="s">
        <v>837</v>
      </c>
    </row>
    <row r="142" s="2" customFormat="1">
      <c r="A142" s="37"/>
      <c r="B142" s="38"/>
      <c r="C142" s="39"/>
      <c r="D142" s="234" t="s">
        <v>158</v>
      </c>
      <c r="E142" s="39"/>
      <c r="F142" s="235" t="s">
        <v>836</v>
      </c>
      <c r="G142" s="39"/>
      <c r="H142" s="39"/>
      <c r="I142" s="236"/>
      <c r="J142" s="39"/>
      <c r="K142" s="39"/>
      <c r="L142" s="43"/>
      <c r="M142" s="237"/>
      <c r="N142" s="238"/>
      <c r="O142" s="90"/>
      <c r="P142" s="90"/>
      <c r="Q142" s="90"/>
      <c r="R142" s="90"/>
      <c r="S142" s="90"/>
      <c r="T142" s="91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T142" s="15" t="s">
        <v>158</v>
      </c>
      <c r="AU142" s="15" t="s">
        <v>85</v>
      </c>
    </row>
    <row r="143" s="2" customFormat="1" ht="24.15" customHeight="1">
      <c r="A143" s="37"/>
      <c r="B143" s="38"/>
      <c r="C143" s="254" t="s">
        <v>259</v>
      </c>
      <c r="D143" s="254" t="s">
        <v>321</v>
      </c>
      <c r="E143" s="255" t="s">
        <v>838</v>
      </c>
      <c r="F143" s="256" t="s">
        <v>839</v>
      </c>
      <c r="G143" s="257" t="s">
        <v>330</v>
      </c>
      <c r="H143" s="258">
        <v>1</v>
      </c>
      <c r="I143" s="259"/>
      <c r="J143" s="260">
        <f>ROUND(I143*H143,2)</f>
        <v>0</v>
      </c>
      <c r="K143" s="261"/>
      <c r="L143" s="262"/>
      <c r="M143" s="263" t="s">
        <v>1</v>
      </c>
      <c r="N143" s="264" t="s">
        <v>50</v>
      </c>
      <c r="O143" s="90"/>
      <c r="P143" s="230">
        <f>O143*H143</f>
        <v>0</v>
      </c>
      <c r="Q143" s="230">
        <v>0.0070400000000000003</v>
      </c>
      <c r="R143" s="230">
        <f>Q143*H143</f>
        <v>0.0070400000000000003</v>
      </c>
      <c r="S143" s="230">
        <v>0</v>
      </c>
      <c r="T143" s="231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2" t="s">
        <v>95</v>
      </c>
      <c r="AT143" s="232" t="s">
        <v>321</v>
      </c>
      <c r="AU143" s="232" t="s">
        <v>85</v>
      </c>
      <c r="AY143" s="15" t="s">
        <v>148</v>
      </c>
      <c r="BE143" s="233">
        <f>IF(N143="základní",J143,0)</f>
        <v>0</v>
      </c>
      <c r="BF143" s="233">
        <f>IF(N143="snížená",J143,0)</f>
        <v>0</v>
      </c>
      <c r="BG143" s="233">
        <f>IF(N143="zákl. přenesená",J143,0)</f>
        <v>0</v>
      </c>
      <c r="BH143" s="233">
        <f>IF(N143="sníž. přenesená",J143,0)</f>
        <v>0</v>
      </c>
      <c r="BI143" s="233">
        <f>IF(N143="nulová",J143,0)</f>
        <v>0</v>
      </c>
      <c r="BJ143" s="15" t="s">
        <v>93</v>
      </c>
      <c r="BK143" s="233">
        <f>ROUND(I143*H143,2)</f>
        <v>0</v>
      </c>
      <c r="BL143" s="15" t="s">
        <v>93</v>
      </c>
      <c r="BM143" s="232" t="s">
        <v>840</v>
      </c>
    </row>
    <row r="144" s="2" customFormat="1">
      <c r="A144" s="37"/>
      <c r="B144" s="38"/>
      <c r="C144" s="39"/>
      <c r="D144" s="234" t="s">
        <v>158</v>
      </c>
      <c r="E144" s="39"/>
      <c r="F144" s="235" t="s">
        <v>839</v>
      </c>
      <c r="G144" s="39"/>
      <c r="H144" s="39"/>
      <c r="I144" s="236"/>
      <c r="J144" s="39"/>
      <c r="K144" s="39"/>
      <c r="L144" s="43"/>
      <c r="M144" s="237"/>
      <c r="N144" s="238"/>
      <c r="O144" s="90"/>
      <c r="P144" s="90"/>
      <c r="Q144" s="90"/>
      <c r="R144" s="90"/>
      <c r="S144" s="90"/>
      <c r="T144" s="91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T144" s="15" t="s">
        <v>158</v>
      </c>
      <c r="AU144" s="15" t="s">
        <v>85</v>
      </c>
    </row>
    <row r="145" s="2" customFormat="1" ht="24.15" customHeight="1">
      <c r="A145" s="37"/>
      <c r="B145" s="38"/>
      <c r="C145" s="254" t="s">
        <v>264</v>
      </c>
      <c r="D145" s="254" t="s">
        <v>321</v>
      </c>
      <c r="E145" s="255" t="s">
        <v>841</v>
      </c>
      <c r="F145" s="256" t="s">
        <v>842</v>
      </c>
      <c r="G145" s="257" t="s">
        <v>330</v>
      </c>
      <c r="H145" s="258">
        <v>1</v>
      </c>
      <c r="I145" s="259"/>
      <c r="J145" s="260">
        <f>ROUND(I145*H145,2)</f>
        <v>0</v>
      </c>
      <c r="K145" s="261"/>
      <c r="L145" s="262"/>
      <c r="M145" s="263" t="s">
        <v>1</v>
      </c>
      <c r="N145" s="264" t="s">
        <v>50</v>
      </c>
      <c r="O145" s="90"/>
      <c r="P145" s="230">
        <f>O145*H145</f>
        <v>0</v>
      </c>
      <c r="Q145" s="230">
        <v>0.00064999999999999997</v>
      </c>
      <c r="R145" s="230">
        <f>Q145*H145</f>
        <v>0.00064999999999999997</v>
      </c>
      <c r="S145" s="230">
        <v>0</v>
      </c>
      <c r="T145" s="231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2" t="s">
        <v>95</v>
      </c>
      <c r="AT145" s="232" t="s">
        <v>321</v>
      </c>
      <c r="AU145" s="232" t="s">
        <v>85</v>
      </c>
      <c r="AY145" s="15" t="s">
        <v>148</v>
      </c>
      <c r="BE145" s="233">
        <f>IF(N145="základní",J145,0)</f>
        <v>0</v>
      </c>
      <c r="BF145" s="233">
        <f>IF(N145="snížená",J145,0)</f>
        <v>0</v>
      </c>
      <c r="BG145" s="233">
        <f>IF(N145="zákl. přenesená",J145,0)</f>
        <v>0</v>
      </c>
      <c r="BH145" s="233">
        <f>IF(N145="sníž. přenesená",J145,0)</f>
        <v>0</v>
      </c>
      <c r="BI145" s="233">
        <f>IF(N145="nulová",J145,0)</f>
        <v>0</v>
      </c>
      <c r="BJ145" s="15" t="s">
        <v>93</v>
      </c>
      <c r="BK145" s="233">
        <f>ROUND(I145*H145,2)</f>
        <v>0</v>
      </c>
      <c r="BL145" s="15" t="s">
        <v>93</v>
      </c>
      <c r="BM145" s="232" t="s">
        <v>843</v>
      </c>
    </row>
    <row r="146" s="2" customFormat="1">
      <c r="A146" s="37"/>
      <c r="B146" s="38"/>
      <c r="C146" s="39"/>
      <c r="D146" s="234" t="s">
        <v>158</v>
      </c>
      <c r="E146" s="39"/>
      <c r="F146" s="235" t="s">
        <v>842</v>
      </c>
      <c r="G146" s="39"/>
      <c r="H146" s="39"/>
      <c r="I146" s="236"/>
      <c r="J146" s="39"/>
      <c r="K146" s="39"/>
      <c r="L146" s="43"/>
      <c r="M146" s="237"/>
      <c r="N146" s="238"/>
      <c r="O146" s="90"/>
      <c r="P146" s="90"/>
      <c r="Q146" s="90"/>
      <c r="R146" s="90"/>
      <c r="S146" s="90"/>
      <c r="T146" s="91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T146" s="15" t="s">
        <v>158</v>
      </c>
      <c r="AU146" s="15" t="s">
        <v>85</v>
      </c>
    </row>
    <row r="147" s="2" customFormat="1" ht="37.8" customHeight="1">
      <c r="A147" s="37"/>
      <c r="B147" s="38"/>
      <c r="C147" s="254" t="s">
        <v>270</v>
      </c>
      <c r="D147" s="254" t="s">
        <v>321</v>
      </c>
      <c r="E147" s="255" t="s">
        <v>844</v>
      </c>
      <c r="F147" s="256" t="s">
        <v>845</v>
      </c>
      <c r="G147" s="257" t="s">
        <v>330</v>
      </c>
      <c r="H147" s="258">
        <v>1</v>
      </c>
      <c r="I147" s="259"/>
      <c r="J147" s="260">
        <f>ROUND(I147*H147,2)</f>
        <v>0</v>
      </c>
      <c r="K147" s="261"/>
      <c r="L147" s="262"/>
      <c r="M147" s="263" t="s">
        <v>1</v>
      </c>
      <c r="N147" s="264" t="s">
        <v>50</v>
      </c>
      <c r="O147" s="90"/>
      <c r="P147" s="230">
        <f>O147*H147</f>
        <v>0</v>
      </c>
      <c r="Q147" s="230">
        <v>0.0223</v>
      </c>
      <c r="R147" s="230">
        <f>Q147*H147</f>
        <v>0.0223</v>
      </c>
      <c r="S147" s="230">
        <v>0</v>
      </c>
      <c r="T147" s="231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2" t="s">
        <v>95</v>
      </c>
      <c r="AT147" s="232" t="s">
        <v>321</v>
      </c>
      <c r="AU147" s="232" t="s">
        <v>85</v>
      </c>
      <c r="AY147" s="15" t="s">
        <v>148</v>
      </c>
      <c r="BE147" s="233">
        <f>IF(N147="základní",J147,0)</f>
        <v>0</v>
      </c>
      <c r="BF147" s="233">
        <f>IF(N147="snížená",J147,0)</f>
        <v>0</v>
      </c>
      <c r="BG147" s="233">
        <f>IF(N147="zákl. přenesená",J147,0)</f>
        <v>0</v>
      </c>
      <c r="BH147" s="233">
        <f>IF(N147="sníž. přenesená",J147,0)</f>
        <v>0</v>
      </c>
      <c r="BI147" s="233">
        <f>IF(N147="nulová",J147,0)</f>
        <v>0</v>
      </c>
      <c r="BJ147" s="15" t="s">
        <v>93</v>
      </c>
      <c r="BK147" s="233">
        <f>ROUND(I147*H147,2)</f>
        <v>0</v>
      </c>
      <c r="BL147" s="15" t="s">
        <v>93</v>
      </c>
      <c r="BM147" s="232" t="s">
        <v>846</v>
      </c>
    </row>
    <row r="148" s="2" customFormat="1">
      <c r="A148" s="37"/>
      <c r="B148" s="38"/>
      <c r="C148" s="39"/>
      <c r="D148" s="234" t="s">
        <v>158</v>
      </c>
      <c r="E148" s="39"/>
      <c r="F148" s="235" t="s">
        <v>845</v>
      </c>
      <c r="G148" s="39"/>
      <c r="H148" s="39"/>
      <c r="I148" s="236"/>
      <c r="J148" s="39"/>
      <c r="K148" s="39"/>
      <c r="L148" s="43"/>
      <c r="M148" s="237"/>
      <c r="N148" s="238"/>
      <c r="O148" s="90"/>
      <c r="P148" s="90"/>
      <c r="Q148" s="90"/>
      <c r="R148" s="90"/>
      <c r="S148" s="90"/>
      <c r="T148" s="91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15" t="s">
        <v>158</v>
      </c>
      <c r="AU148" s="15" t="s">
        <v>85</v>
      </c>
    </row>
    <row r="149" s="2" customFormat="1" ht="62.7" customHeight="1">
      <c r="A149" s="37"/>
      <c r="B149" s="38"/>
      <c r="C149" s="254" t="s">
        <v>8</v>
      </c>
      <c r="D149" s="254" t="s">
        <v>321</v>
      </c>
      <c r="E149" s="255" t="s">
        <v>847</v>
      </c>
      <c r="F149" s="256" t="s">
        <v>848</v>
      </c>
      <c r="G149" s="257" t="s">
        <v>330</v>
      </c>
      <c r="H149" s="258">
        <v>1</v>
      </c>
      <c r="I149" s="259"/>
      <c r="J149" s="260">
        <f>ROUND(I149*H149,2)</f>
        <v>0</v>
      </c>
      <c r="K149" s="261"/>
      <c r="L149" s="262"/>
      <c r="M149" s="263" t="s">
        <v>1</v>
      </c>
      <c r="N149" s="264" t="s">
        <v>50</v>
      </c>
      <c r="O149" s="90"/>
      <c r="P149" s="230">
        <f>O149*H149</f>
        <v>0</v>
      </c>
      <c r="Q149" s="230">
        <v>0</v>
      </c>
      <c r="R149" s="230">
        <f>Q149*H149</f>
        <v>0</v>
      </c>
      <c r="S149" s="230">
        <v>0</v>
      </c>
      <c r="T149" s="23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2" t="s">
        <v>95</v>
      </c>
      <c r="AT149" s="232" t="s">
        <v>321</v>
      </c>
      <c r="AU149" s="232" t="s">
        <v>85</v>
      </c>
      <c r="AY149" s="15" t="s">
        <v>148</v>
      </c>
      <c r="BE149" s="233">
        <f>IF(N149="základní",J149,0)</f>
        <v>0</v>
      </c>
      <c r="BF149" s="233">
        <f>IF(N149="snížená",J149,0)</f>
        <v>0</v>
      </c>
      <c r="BG149" s="233">
        <f>IF(N149="zákl. přenesená",J149,0)</f>
        <v>0</v>
      </c>
      <c r="BH149" s="233">
        <f>IF(N149="sníž. přenesená",J149,0)</f>
        <v>0</v>
      </c>
      <c r="BI149" s="233">
        <f>IF(N149="nulová",J149,0)</f>
        <v>0</v>
      </c>
      <c r="BJ149" s="15" t="s">
        <v>93</v>
      </c>
      <c r="BK149" s="233">
        <f>ROUND(I149*H149,2)</f>
        <v>0</v>
      </c>
      <c r="BL149" s="15" t="s">
        <v>93</v>
      </c>
      <c r="BM149" s="232" t="s">
        <v>849</v>
      </c>
    </row>
    <row r="150" s="2" customFormat="1">
      <c r="A150" s="37"/>
      <c r="B150" s="38"/>
      <c r="C150" s="39"/>
      <c r="D150" s="234" t="s">
        <v>158</v>
      </c>
      <c r="E150" s="39"/>
      <c r="F150" s="235" t="s">
        <v>850</v>
      </c>
      <c r="G150" s="39"/>
      <c r="H150" s="39"/>
      <c r="I150" s="236"/>
      <c r="J150" s="39"/>
      <c r="K150" s="39"/>
      <c r="L150" s="43"/>
      <c r="M150" s="237"/>
      <c r="N150" s="238"/>
      <c r="O150" s="90"/>
      <c r="P150" s="90"/>
      <c r="Q150" s="90"/>
      <c r="R150" s="90"/>
      <c r="S150" s="90"/>
      <c r="T150" s="91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15" t="s">
        <v>158</v>
      </c>
      <c r="AU150" s="15" t="s">
        <v>85</v>
      </c>
    </row>
    <row r="151" s="12" customFormat="1" ht="25.92" customHeight="1">
      <c r="A151" s="12"/>
      <c r="B151" s="204"/>
      <c r="C151" s="205"/>
      <c r="D151" s="206" t="s">
        <v>84</v>
      </c>
      <c r="E151" s="207" t="s">
        <v>146</v>
      </c>
      <c r="F151" s="207" t="s">
        <v>147</v>
      </c>
      <c r="G151" s="205"/>
      <c r="H151" s="205"/>
      <c r="I151" s="208"/>
      <c r="J151" s="209">
        <f>BK151</f>
        <v>0</v>
      </c>
      <c r="K151" s="205"/>
      <c r="L151" s="210"/>
      <c r="M151" s="211"/>
      <c r="N151" s="212"/>
      <c r="O151" s="212"/>
      <c r="P151" s="213">
        <f>P152</f>
        <v>0</v>
      </c>
      <c r="Q151" s="212"/>
      <c r="R151" s="213">
        <f>R152</f>
        <v>0.049000000000000002</v>
      </c>
      <c r="S151" s="212"/>
      <c r="T151" s="214">
        <f>T152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15" t="s">
        <v>93</v>
      </c>
      <c r="AT151" s="216" t="s">
        <v>84</v>
      </c>
      <c r="AU151" s="216" t="s">
        <v>85</v>
      </c>
      <c r="AY151" s="215" t="s">
        <v>148</v>
      </c>
      <c r="BK151" s="217">
        <f>BK152</f>
        <v>0</v>
      </c>
    </row>
    <row r="152" s="12" customFormat="1" ht="22.8" customHeight="1">
      <c r="A152" s="12"/>
      <c r="B152" s="204"/>
      <c r="C152" s="205"/>
      <c r="D152" s="206" t="s">
        <v>84</v>
      </c>
      <c r="E152" s="218" t="s">
        <v>151</v>
      </c>
      <c r="F152" s="218" t="s">
        <v>368</v>
      </c>
      <c r="G152" s="205"/>
      <c r="H152" s="205"/>
      <c r="I152" s="208"/>
      <c r="J152" s="219">
        <f>BK152</f>
        <v>0</v>
      </c>
      <c r="K152" s="205"/>
      <c r="L152" s="210"/>
      <c r="M152" s="211"/>
      <c r="N152" s="212"/>
      <c r="O152" s="212"/>
      <c r="P152" s="213">
        <f>SUM(P153:P154)</f>
        <v>0</v>
      </c>
      <c r="Q152" s="212"/>
      <c r="R152" s="213">
        <f>SUM(R153:R154)</f>
        <v>0.049000000000000002</v>
      </c>
      <c r="S152" s="212"/>
      <c r="T152" s="214">
        <f>SUM(T153:T154)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15" t="s">
        <v>93</v>
      </c>
      <c r="AT152" s="216" t="s">
        <v>84</v>
      </c>
      <c r="AU152" s="216" t="s">
        <v>93</v>
      </c>
      <c r="AY152" s="215" t="s">
        <v>148</v>
      </c>
      <c r="BK152" s="217">
        <f>SUM(BK153:BK154)</f>
        <v>0</v>
      </c>
    </row>
    <row r="153" s="2" customFormat="1" ht="14.4" customHeight="1">
      <c r="A153" s="37"/>
      <c r="B153" s="38"/>
      <c r="C153" s="220" t="s">
        <v>280</v>
      </c>
      <c r="D153" s="220" t="s">
        <v>152</v>
      </c>
      <c r="E153" s="221" t="s">
        <v>851</v>
      </c>
      <c r="F153" s="222" t="s">
        <v>852</v>
      </c>
      <c r="G153" s="223" t="s">
        <v>853</v>
      </c>
      <c r="H153" s="224">
        <v>1</v>
      </c>
      <c r="I153" s="225"/>
      <c r="J153" s="226">
        <f>ROUND(I153*H153,2)</f>
        <v>0</v>
      </c>
      <c r="K153" s="227"/>
      <c r="L153" s="43"/>
      <c r="M153" s="228" t="s">
        <v>1</v>
      </c>
      <c r="N153" s="229" t="s">
        <v>50</v>
      </c>
      <c r="O153" s="90"/>
      <c r="P153" s="230">
        <f>O153*H153</f>
        <v>0</v>
      </c>
      <c r="Q153" s="230">
        <v>0.049000000000000002</v>
      </c>
      <c r="R153" s="230">
        <f>Q153*H153</f>
        <v>0.049000000000000002</v>
      </c>
      <c r="S153" s="230">
        <v>0</v>
      </c>
      <c r="T153" s="23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232" t="s">
        <v>93</v>
      </c>
      <c r="AT153" s="232" t="s">
        <v>152</v>
      </c>
      <c r="AU153" s="232" t="s">
        <v>95</v>
      </c>
      <c r="AY153" s="15" t="s">
        <v>148</v>
      </c>
      <c r="BE153" s="233">
        <f>IF(N153="základní",J153,0)</f>
        <v>0</v>
      </c>
      <c r="BF153" s="233">
        <f>IF(N153="snížená",J153,0)</f>
        <v>0</v>
      </c>
      <c r="BG153" s="233">
        <f>IF(N153="zákl. přenesená",J153,0)</f>
        <v>0</v>
      </c>
      <c r="BH153" s="233">
        <f>IF(N153="sníž. přenesená",J153,0)</f>
        <v>0</v>
      </c>
      <c r="BI153" s="233">
        <f>IF(N153="nulová",J153,0)</f>
        <v>0</v>
      </c>
      <c r="BJ153" s="15" t="s">
        <v>93</v>
      </c>
      <c r="BK153" s="233">
        <f>ROUND(I153*H153,2)</f>
        <v>0</v>
      </c>
      <c r="BL153" s="15" t="s">
        <v>93</v>
      </c>
      <c r="BM153" s="232" t="s">
        <v>854</v>
      </c>
    </row>
    <row r="154" s="2" customFormat="1">
      <c r="A154" s="37"/>
      <c r="B154" s="38"/>
      <c r="C154" s="39"/>
      <c r="D154" s="234" t="s">
        <v>158</v>
      </c>
      <c r="E154" s="39"/>
      <c r="F154" s="235" t="s">
        <v>852</v>
      </c>
      <c r="G154" s="39"/>
      <c r="H154" s="39"/>
      <c r="I154" s="236"/>
      <c r="J154" s="39"/>
      <c r="K154" s="39"/>
      <c r="L154" s="43"/>
      <c r="M154" s="237"/>
      <c r="N154" s="238"/>
      <c r="O154" s="90"/>
      <c r="P154" s="90"/>
      <c r="Q154" s="90"/>
      <c r="R154" s="90"/>
      <c r="S154" s="90"/>
      <c r="T154" s="91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15" t="s">
        <v>158</v>
      </c>
      <c r="AU154" s="15" t="s">
        <v>95</v>
      </c>
    </row>
    <row r="155" s="12" customFormat="1" ht="25.92" customHeight="1">
      <c r="A155" s="12"/>
      <c r="B155" s="204"/>
      <c r="C155" s="205"/>
      <c r="D155" s="206" t="s">
        <v>84</v>
      </c>
      <c r="E155" s="207" t="s">
        <v>321</v>
      </c>
      <c r="F155" s="207" t="s">
        <v>413</v>
      </c>
      <c r="G155" s="205"/>
      <c r="H155" s="205"/>
      <c r="I155" s="208"/>
      <c r="J155" s="209">
        <f>BK155</f>
        <v>0</v>
      </c>
      <c r="K155" s="205"/>
      <c r="L155" s="210"/>
      <c r="M155" s="211"/>
      <c r="N155" s="212"/>
      <c r="O155" s="212"/>
      <c r="P155" s="213">
        <f>P156</f>
        <v>0</v>
      </c>
      <c r="Q155" s="212"/>
      <c r="R155" s="213">
        <f>R156</f>
        <v>0</v>
      </c>
      <c r="S155" s="212"/>
      <c r="T155" s="214">
        <f>T156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15" t="s">
        <v>162</v>
      </c>
      <c r="AT155" s="216" t="s">
        <v>84</v>
      </c>
      <c r="AU155" s="216" t="s">
        <v>85</v>
      </c>
      <c r="AY155" s="215" t="s">
        <v>148</v>
      </c>
      <c r="BK155" s="217">
        <f>BK156</f>
        <v>0</v>
      </c>
    </row>
    <row r="156" s="12" customFormat="1" ht="22.8" customHeight="1">
      <c r="A156" s="12"/>
      <c r="B156" s="204"/>
      <c r="C156" s="205"/>
      <c r="D156" s="206" t="s">
        <v>84</v>
      </c>
      <c r="E156" s="218" t="s">
        <v>855</v>
      </c>
      <c r="F156" s="218" t="s">
        <v>856</v>
      </c>
      <c r="G156" s="205"/>
      <c r="H156" s="205"/>
      <c r="I156" s="208"/>
      <c r="J156" s="219">
        <f>BK156</f>
        <v>0</v>
      </c>
      <c r="K156" s="205"/>
      <c r="L156" s="210"/>
      <c r="M156" s="211"/>
      <c r="N156" s="212"/>
      <c r="O156" s="212"/>
      <c r="P156" s="213">
        <f>SUM(P157:P158)</f>
        <v>0</v>
      </c>
      <c r="Q156" s="212"/>
      <c r="R156" s="213">
        <f>SUM(R157:R158)</f>
        <v>0</v>
      </c>
      <c r="S156" s="212"/>
      <c r="T156" s="214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15" t="s">
        <v>162</v>
      </c>
      <c r="AT156" s="216" t="s">
        <v>84</v>
      </c>
      <c r="AU156" s="216" t="s">
        <v>93</v>
      </c>
      <c r="AY156" s="215" t="s">
        <v>148</v>
      </c>
      <c r="BK156" s="217">
        <f>SUM(BK157:BK158)</f>
        <v>0</v>
      </c>
    </row>
    <row r="157" s="2" customFormat="1" ht="14.4" customHeight="1">
      <c r="A157" s="37"/>
      <c r="B157" s="38"/>
      <c r="C157" s="220" t="s">
        <v>285</v>
      </c>
      <c r="D157" s="220" t="s">
        <v>152</v>
      </c>
      <c r="E157" s="221" t="s">
        <v>857</v>
      </c>
      <c r="F157" s="222" t="s">
        <v>858</v>
      </c>
      <c r="G157" s="223" t="s">
        <v>330</v>
      </c>
      <c r="H157" s="224">
        <v>1</v>
      </c>
      <c r="I157" s="225"/>
      <c r="J157" s="226">
        <f>ROUND(I157*H157,2)</f>
        <v>0</v>
      </c>
      <c r="K157" s="227"/>
      <c r="L157" s="43"/>
      <c r="M157" s="228" t="s">
        <v>1</v>
      </c>
      <c r="N157" s="229" t="s">
        <v>50</v>
      </c>
      <c r="O157" s="90"/>
      <c r="P157" s="230">
        <f>O157*H157</f>
        <v>0</v>
      </c>
      <c r="Q157" s="230">
        <v>0</v>
      </c>
      <c r="R157" s="230">
        <f>Q157*H157</f>
        <v>0</v>
      </c>
      <c r="S157" s="230">
        <v>0</v>
      </c>
      <c r="T157" s="231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2" t="s">
        <v>93</v>
      </c>
      <c r="AT157" s="232" t="s">
        <v>152</v>
      </c>
      <c r="AU157" s="232" t="s">
        <v>95</v>
      </c>
      <c r="AY157" s="15" t="s">
        <v>148</v>
      </c>
      <c r="BE157" s="233">
        <f>IF(N157="základní",J157,0)</f>
        <v>0</v>
      </c>
      <c r="BF157" s="233">
        <f>IF(N157="snížená",J157,0)</f>
        <v>0</v>
      </c>
      <c r="BG157" s="233">
        <f>IF(N157="zákl. přenesená",J157,0)</f>
        <v>0</v>
      </c>
      <c r="BH157" s="233">
        <f>IF(N157="sníž. přenesená",J157,0)</f>
        <v>0</v>
      </c>
      <c r="BI157" s="233">
        <f>IF(N157="nulová",J157,0)</f>
        <v>0</v>
      </c>
      <c r="BJ157" s="15" t="s">
        <v>93</v>
      </c>
      <c r="BK157" s="233">
        <f>ROUND(I157*H157,2)</f>
        <v>0</v>
      </c>
      <c r="BL157" s="15" t="s">
        <v>93</v>
      </c>
      <c r="BM157" s="232" t="s">
        <v>859</v>
      </c>
    </row>
    <row r="158" s="2" customFormat="1">
      <c r="A158" s="37"/>
      <c r="B158" s="38"/>
      <c r="C158" s="39"/>
      <c r="D158" s="234" t="s">
        <v>158</v>
      </c>
      <c r="E158" s="39"/>
      <c r="F158" s="235" t="s">
        <v>858</v>
      </c>
      <c r="G158" s="39"/>
      <c r="H158" s="39"/>
      <c r="I158" s="236"/>
      <c r="J158" s="39"/>
      <c r="K158" s="39"/>
      <c r="L158" s="43"/>
      <c r="M158" s="239"/>
      <c r="N158" s="240"/>
      <c r="O158" s="241"/>
      <c r="P158" s="241"/>
      <c r="Q158" s="241"/>
      <c r="R158" s="241"/>
      <c r="S158" s="241"/>
      <c r="T158" s="242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T158" s="15" t="s">
        <v>158</v>
      </c>
      <c r="AU158" s="15" t="s">
        <v>95</v>
      </c>
    </row>
    <row r="159" s="2" customFormat="1" ht="6.96" customHeight="1">
      <c r="A159" s="37"/>
      <c r="B159" s="65"/>
      <c r="C159" s="66"/>
      <c r="D159" s="66"/>
      <c r="E159" s="66"/>
      <c r="F159" s="66"/>
      <c r="G159" s="66"/>
      <c r="H159" s="66"/>
      <c r="I159" s="66"/>
      <c r="J159" s="66"/>
      <c r="K159" s="66"/>
      <c r="L159" s="43"/>
      <c r="M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</row>
  </sheetData>
  <sheetProtection sheet="1" autoFilter="0" formatColumns="0" formatRows="0" objects="1" scenarios="1" spinCount="100000" saltValue="63toJTdWykHtYTxmBbbhZ42JWrbnOayX7ZoV7RonZ5EjLsF50DCGb60dngg9DiUi5DxizT8Q8MBmT87wRFonKw==" hashValue="3IU8Vo4ucxemOEIWAfJ50xeKBYjoymTwt7s2O2M2l1c30uFhP8JbcOlWMExGoEokkyMWBVFoLa4Png6lqmuErQ==" algorithmName="SHA-512" password="CC35"/>
  <autoFilter ref="C118:K158"/>
  <mergeCells count="9">
    <mergeCell ref="E7:H7"/>
    <mergeCell ref="E9:H9"/>
    <mergeCell ref="E18:H18"/>
    <mergeCell ref="E27:H27"/>
    <mergeCell ref="E84:H84"/>
    <mergeCell ref="E86:H86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1.5" style="1" customWidth="1"/>
    <col min="9" max="9" width="20.16016" style="1" customWidth="1"/>
    <col min="10" max="10" width="20.16016" style="1" customWidth="1"/>
    <col min="11" max="11" width="20.16016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116</v>
      </c>
    </row>
    <row r="3" s="1" customFormat="1" ht="6.96" customHeight="1">
      <c r="B3" s="135"/>
      <c r="C3" s="136"/>
      <c r="D3" s="136"/>
      <c r="E3" s="136"/>
      <c r="F3" s="136"/>
      <c r="G3" s="136"/>
      <c r="H3" s="136"/>
      <c r="I3" s="136"/>
      <c r="J3" s="136"/>
      <c r="K3" s="136"/>
      <c r="L3" s="18"/>
      <c r="AT3" s="15" t="s">
        <v>95</v>
      </c>
    </row>
    <row r="4" s="1" customFormat="1" ht="24.96" customHeight="1">
      <c r="B4" s="18"/>
      <c r="D4" s="137" t="s">
        <v>117</v>
      </c>
      <c r="L4" s="18"/>
      <c r="M4" s="138" t="s">
        <v>10</v>
      </c>
      <c r="AT4" s="15" t="s">
        <v>4</v>
      </c>
    </row>
    <row r="5" s="1" customFormat="1" ht="6.96" customHeight="1">
      <c r="B5" s="18"/>
      <c r="L5" s="18"/>
    </row>
    <row r="6" s="1" customFormat="1" ht="12" customHeight="1">
      <c r="B6" s="18"/>
      <c r="D6" s="139" t="s">
        <v>16</v>
      </c>
      <c r="L6" s="18"/>
    </row>
    <row r="7" s="1" customFormat="1" ht="16.5" customHeight="1">
      <c r="B7" s="18"/>
      <c r="E7" s="140" t="str">
        <f>'Rekapitulace stavby'!K6</f>
        <v>PŘESTAVLKY - VRT</v>
      </c>
      <c r="F7" s="139"/>
      <c r="G7" s="139"/>
      <c r="H7" s="139"/>
      <c r="L7" s="18"/>
    </row>
    <row r="8" s="2" customFormat="1" ht="12" customHeight="1">
      <c r="A8" s="37"/>
      <c r="B8" s="43"/>
      <c r="C8" s="37"/>
      <c r="D8" s="139" t="s">
        <v>118</v>
      </c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24.75" customHeight="1">
      <c r="A9" s="37"/>
      <c r="B9" s="43"/>
      <c r="C9" s="37"/>
      <c r="D9" s="37"/>
      <c r="E9" s="141" t="s">
        <v>860</v>
      </c>
      <c r="F9" s="37"/>
      <c r="G9" s="37"/>
      <c r="H9" s="37"/>
      <c r="I9" s="37"/>
      <c r="J9" s="37"/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39" t="s">
        <v>18</v>
      </c>
      <c r="E11" s="37"/>
      <c r="F11" s="142" t="s">
        <v>19</v>
      </c>
      <c r="G11" s="37"/>
      <c r="H11" s="37"/>
      <c r="I11" s="139" t="s">
        <v>20</v>
      </c>
      <c r="J11" s="142" t="s">
        <v>21</v>
      </c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9" t="s">
        <v>22</v>
      </c>
      <c r="E12" s="37"/>
      <c r="F12" s="142" t="s">
        <v>33</v>
      </c>
      <c r="G12" s="37"/>
      <c r="H12" s="37"/>
      <c r="I12" s="139" t="s">
        <v>24</v>
      </c>
      <c r="J12" s="143" t="str">
        <f>'Rekapitulace stavby'!AN8</f>
        <v>7. 5. 2020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21.84" customHeight="1">
      <c r="A13" s="37"/>
      <c r="B13" s="43"/>
      <c r="C13" s="37"/>
      <c r="D13" s="144" t="s">
        <v>26</v>
      </c>
      <c r="E13" s="37"/>
      <c r="F13" s="145" t="s">
        <v>27</v>
      </c>
      <c r="G13" s="37"/>
      <c r="H13" s="37"/>
      <c r="I13" s="144" t="s">
        <v>28</v>
      </c>
      <c r="J13" s="145" t="s">
        <v>122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39" t="s">
        <v>30</v>
      </c>
      <c r="E14" s="37"/>
      <c r="F14" s="37"/>
      <c r="G14" s="37"/>
      <c r="H14" s="37"/>
      <c r="I14" s="139" t="s">
        <v>31</v>
      </c>
      <c r="J14" s="142" t="s">
        <v>32</v>
      </c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2" t="s">
        <v>124</v>
      </c>
      <c r="F15" s="37"/>
      <c r="G15" s="37"/>
      <c r="H15" s="37"/>
      <c r="I15" s="139" t="s">
        <v>34</v>
      </c>
      <c r="J15" s="142" t="s">
        <v>1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39" t="s">
        <v>35</v>
      </c>
      <c r="E17" s="37"/>
      <c r="F17" s="37"/>
      <c r="G17" s="37"/>
      <c r="H17" s="37"/>
      <c r="I17" s="139" t="s">
        <v>31</v>
      </c>
      <c r="J17" s="31" t="str">
        <f>'Rekapitulace stavby'!AN13</f>
        <v>Vyplň údaj</v>
      </c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1" t="str">
        <f>'Rekapitulace stavby'!E14</f>
        <v>Vyplň údaj</v>
      </c>
      <c r="F18" s="142"/>
      <c r="G18" s="142"/>
      <c r="H18" s="142"/>
      <c r="I18" s="139" t="s">
        <v>34</v>
      </c>
      <c r="J18" s="31" t="str">
        <f>'Rekapitulace stavby'!AN14</f>
        <v>Vyplň údaj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39" t="s">
        <v>37</v>
      </c>
      <c r="E20" s="37"/>
      <c r="F20" s="37"/>
      <c r="G20" s="37"/>
      <c r="H20" s="37"/>
      <c r="I20" s="139" t="s">
        <v>31</v>
      </c>
      <c r="J20" s="142" t="s">
        <v>38</v>
      </c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2" t="s">
        <v>39</v>
      </c>
      <c r="F21" s="37"/>
      <c r="G21" s="37"/>
      <c r="H21" s="37"/>
      <c r="I21" s="139" t="s">
        <v>34</v>
      </c>
      <c r="J21" s="142" t="s">
        <v>1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39" t="s">
        <v>41</v>
      </c>
      <c r="E23" s="37"/>
      <c r="F23" s="37"/>
      <c r="G23" s="37"/>
      <c r="H23" s="37"/>
      <c r="I23" s="139" t="s">
        <v>31</v>
      </c>
      <c r="J23" s="142" t="s">
        <v>1</v>
      </c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2" t="s">
        <v>42</v>
      </c>
      <c r="F24" s="37"/>
      <c r="G24" s="37"/>
      <c r="H24" s="37"/>
      <c r="I24" s="139" t="s">
        <v>34</v>
      </c>
      <c r="J24" s="142" t="s">
        <v>1</v>
      </c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2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39" t="s">
        <v>43</v>
      </c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0"/>
      <c r="E29" s="150"/>
      <c r="F29" s="150"/>
      <c r="G29" s="150"/>
      <c r="H29" s="150"/>
      <c r="I29" s="150"/>
      <c r="J29" s="150"/>
      <c r="K29" s="150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1" t="s">
        <v>45</v>
      </c>
      <c r="E30" s="37"/>
      <c r="F30" s="37"/>
      <c r="G30" s="37"/>
      <c r="H30" s="37"/>
      <c r="I30" s="37"/>
      <c r="J30" s="152">
        <f>ROUND(J117, 2)</f>
        <v>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0"/>
      <c r="E31" s="150"/>
      <c r="F31" s="150"/>
      <c r="G31" s="150"/>
      <c r="H31" s="150"/>
      <c r="I31" s="150"/>
      <c r="J31" s="150"/>
      <c r="K31" s="150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3" t="s">
        <v>47</v>
      </c>
      <c r="G32" s="37"/>
      <c r="H32" s="37"/>
      <c r="I32" s="153" t="s">
        <v>46</v>
      </c>
      <c r="J32" s="153" t="s">
        <v>48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4" t="s">
        <v>49</v>
      </c>
      <c r="E33" s="139" t="s">
        <v>50</v>
      </c>
      <c r="F33" s="155">
        <f>ROUND((SUM(BE117:BE121)),  2)</f>
        <v>0</v>
      </c>
      <c r="G33" s="37"/>
      <c r="H33" s="37"/>
      <c r="I33" s="156">
        <v>0.20999999999999999</v>
      </c>
      <c r="J33" s="155">
        <f>ROUND(((SUM(BE117:BE121))*I33),  2)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39" t="s">
        <v>51</v>
      </c>
      <c r="F34" s="155">
        <f>ROUND((SUM(BF117:BF121)),  2)</f>
        <v>0</v>
      </c>
      <c r="G34" s="37"/>
      <c r="H34" s="37"/>
      <c r="I34" s="156">
        <v>0.14999999999999999</v>
      </c>
      <c r="J34" s="155">
        <f>ROUND(((SUM(BF117:BF121))*I34),  2)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9" t="s">
        <v>52</v>
      </c>
      <c r="F35" s="155">
        <f>ROUND((SUM(BG117:BG121)),  2)</f>
        <v>0</v>
      </c>
      <c r="G35" s="37"/>
      <c r="H35" s="37"/>
      <c r="I35" s="156">
        <v>0.20999999999999999</v>
      </c>
      <c r="J35" s="155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39" t="s">
        <v>53</v>
      </c>
      <c r="F36" s="155">
        <f>ROUND((SUM(BH117:BH121)),  2)</f>
        <v>0</v>
      </c>
      <c r="G36" s="37"/>
      <c r="H36" s="37"/>
      <c r="I36" s="156">
        <v>0.14999999999999999</v>
      </c>
      <c r="J36" s="155">
        <f>0</f>
        <v>0</v>
      </c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39" t="s">
        <v>54</v>
      </c>
      <c r="F37" s="155">
        <f>ROUND((SUM(BI117:BI121)),  2)</f>
        <v>0</v>
      </c>
      <c r="G37" s="37"/>
      <c r="H37" s="37"/>
      <c r="I37" s="156">
        <v>0</v>
      </c>
      <c r="J37" s="155">
        <f>0</f>
        <v>0</v>
      </c>
      <c r="K37" s="37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57"/>
      <c r="D39" s="158" t="s">
        <v>55</v>
      </c>
      <c r="E39" s="159"/>
      <c r="F39" s="159"/>
      <c r="G39" s="160" t="s">
        <v>56</v>
      </c>
      <c r="H39" s="161" t="s">
        <v>57</v>
      </c>
      <c r="I39" s="159"/>
      <c r="J39" s="162">
        <f>SUM(J30:J37)</f>
        <v>0</v>
      </c>
      <c r="K39" s="163"/>
      <c r="L39" s="62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2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2" customFormat="1" ht="14.4" customHeight="1">
      <c r="B49" s="62"/>
      <c r="D49" s="164" t="s">
        <v>58</v>
      </c>
      <c r="E49" s="165"/>
      <c r="F49" s="165"/>
      <c r="G49" s="164" t="s">
        <v>59</v>
      </c>
      <c r="H49" s="165"/>
      <c r="I49" s="165"/>
      <c r="J49" s="165"/>
      <c r="K49" s="165"/>
      <c r="L49" s="62"/>
    </row>
    <row r="50">
      <c r="B50" s="18"/>
      <c r="L50" s="18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 s="2" customFormat="1">
      <c r="A60" s="37"/>
      <c r="B60" s="43"/>
      <c r="C60" s="37"/>
      <c r="D60" s="166" t="s">
        <v>60</v>
      </c>
      <c r="E60" s="167"/>
      <c r="F60" s="168" t="s">
        <v>61</v>
      </c>
      <c r="G60" s="166" t="s">
        <v>60</v>
      </c>
      <c r="H60" s="167"/>
      <c r="I60" s="167"/>
      <c r="J60" s="169" t="s">
        <v>61</v>
      </c>
      <c r="K60" s="167"/>
      <c r="L60" s="62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</row>
    <row r="61">
      <c r="B61" s="18"/>
      <c r="L61" s="18"/>
    </row>
    <row r="62">
      <c r="B62" s="18"/>
      <c r="L62" s="18"/>
    </row>
    <row r="63">
      <c r="B63" s="18"/>
      <c r="L63" s="18"/>
    </row>
    <row r="64" s="2" customFormat="1">
      <c r="A64" s="37"/>
      <c r="B64" s="43"/>
      <c r="C64" s="37"/>
      <c r="D64" s="164" t="s">
        <v>62</v>
      </c>
      <c r="E64" s="170"/>
      <c r="F64" s="170"/>
      <c r="G64" s="164" t="s">
        <v>63</v>
      </c>
      <c r="H64" s="170"/>
      <c r="I64" s="170"/>
      <c r="J64" s="170"/>
      <c r="K64" s="170"/>
      <c r="L64" s="62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</row>
    <row r="65">
      <c r="B65" s="18"/>
      <c r="L65" s="18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 s="2" customFormat="1">
      <c r="A75" s="37"/>
      <c r="B75" s="43"/>
      <c r="C75" s="37"/>
      <c r="D75" s="166" t="s">
        <v>60</v>
      </c>
      <c r="E75" s="167"/>
      <c r="F75" s="168" t="s">
        <v>61</v>
      </c>
      <c r="G75" s="166" t="s">
        <v>60</v>
      </c>
      <c r="H75" s="167"/>
      <c r="I75" s="167"/>
      <c r="J75" s="169" t="s">
        <v>61</v>
      </c>
      <c r="K75" s="167"/>
      <c r="L75" s="62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="2" customFormat="1" ht="14.4" customHeight="1">
      <c r="A76" s="37"/>
      <c r="B76" s="171"/>
      <c r="C76" s="172"/>
      <c r="D76" s="172"/>
      <c r="E76" s="172"/>
      <c r="F76" s="172"/>
      <c r="G76" s="172"/>
      <c r="H76" s="172"/>
      <c r="I76" s="172"/>
      <c r="J76" s="172"/>
      <c r="K76" s="172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80" s="2" customFormat="1" ht="6.96" customHeight="1">
      <c r="A80" s="37"/>
      <c r="B80" s="173"/>
      <c r="C80" s="174"/>
      <c r="D80" s="174"/>
      <c r="E80" s="174"/>
      <c r="F80" s="174"/>
      <c r="G80" s="174"/>
      <c r="H80" s="174"/>
      <c r="I80" s="174"/>
      <c r="J80" s="174"/>
      <c r="K80" s="174"/>
      <c r="L80" s="62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="2" customFormat="1" ht="24.96" customHeight="1">
      <c r="A81" s="37"/>
      <c r="B81" s="38"/>
      <c r="C81" s="21" t="s">
        <v>125</v>
      </c>
      <c r="D81" s="39"/>
      <c r="E81" s="39"/>
      <c r="F81" s="39"/>
      <c r="G81" s="39"/>
      <c r="H81" s="39"/>
      <c r="I81" s="39"/>
      <c r="J81" s="39"/>
      <c r="K81" s="39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6.96" customHeight="1">
      <c r="A82" s="37"/>
      <c r="B82" s="38"/>
      <c r="C82" s="39"/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12" customHeight="1">
      <c r="A83" s="37"/>
      <c r="B83" s="38"/>
      <c r="C83" s="30" t="s">
        <v>16</v>
      </c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6.5" customHeight="1">
      <c r="A84" s="37"/>
      <c r="B84" s="38"/>
      <c r="C84" s="39"/>
      <c r="D84" s="39"/>
      <c r="E84" s="175" t="str">
        <f>E7</f>
        <v>PŘESTAVLKY - VRT</v>
      </c>
      <c r="F84" s="30"/>
      <c r="G84" s="30"/>
      <c r="H84" s="30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2" customHeight="1">
      <c r="A85" s="37"/>
      <c r="B85" s="38"/>
      <c r="C85" s="30" t="s">
        <v>118</v>
      </c>
      <c r="D85" s="39"/>
      <c r="E85" s="39"/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24.75" customHeight="1">
      <c r="A86" s="37"/>
      <c r="B86" s="38"/>
      <c r="C86" s="39"/>
      <c r="D86" s="39"/>
      <c r="E86" s="75" t="str">
        <f>E9</f>
        <v xml:space="preserve">2020_02_06 - PS 03 Elektročást –  (řešena podrobně v příloze D.4)</v>
      </c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6.96" customHeight="1">
      <c r="A87" s="37"/>
      <c r="B87" s="38"/>
      <c r="C87" s="39"/>
      <c r="D87" s="39"/>
      <c r="E87" s="39"/>
      <c r="F87" s="39"/>
      <c r="G87" s="39"/>
      <c r="H87" s="39"/>
      <c r="I87" s="39"/>
      <c r="J87" s="39"/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12" customHeight="1">
      <c r="A88" s="37"/>
      <c r="B88" s="38"/>
      <c r="C88" s="30" t="s">
        <v>22</v>
      </c>
      <c r="D88" s="39"/>
      <c r="E88" s="39"/>
      <c r="F88" s="25" t="str">
        <f>F12</f>
        <v>Přestavlky u Čerčan</v>
      </c>
      <c r="G88" s="39"/>
      <c r="H88" s="39"/>
      <c r="I88" s="30" t="s">
        <v>24</v>
      </c>
      <c r="J88" s="78" t="str">
        <f>IF(J12="","",J12)</f>
        <v>7. 5. 2020</v>
      </c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6.96" customHeight="1">
      <c r="A89" s="37"/>
      <c r="B89" s="38"/>
      <c r="C89" s="39"/>
      <c r="D89" s="39"/>
      <c r="E89" s="39"/>
      <c r="F89" s="39"/>
      <c r="G89" s="39"/>
      <c r="H89" s="39"/>
      <c r="I89" s="39"/>
      <c r="J89" s="39"/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40.05" customHeight="1">
      <c r="A90" s="37"/>
      <c r="B90" s="38"/>
      <c r="C90" s="30" t="s">
        <v>30</v>
      </c>
      <c r="D90" s="39"/>
      <c r="E90" s="39"/>
      <c r="F90" s="25" t="str">
        <f>E15</f>
        <v>Obec Přestavlky u Čerčan</v>
      </c>
      <c r="G90" s="39"/>
      <c r="H90" s="39"/>
      <c r="I90" s="30" t="s">
        <v>37</v>
      </c>
      <c r="J90" s="35" t="str">
        <f>E21</f>
        <v>Vodohospodářský rozvoj a výstavba a.s.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0" t="s">
        <v>35</v>
      </c>
      <c r="D91" s="39"/>
      <c r="E91" s="39"/>
      <c r="F91" s="25" t="str">
        <f>IF(E18="","",E18)</f>
        <v>Vyplň údaj</v>
      </c>
      <c r="G91" s="39"/>
      <c r="H91" s="39"/>
      <c r="I91" s="30" t="s">
        <v>41</v>
      </c>
      <c r="J91" s="35" t="str">
        <f>E24</f>
        <v>Dvořák</v>
      </c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0.32" customHeight="1">
      <c r="A92" s="37"/>
      <c r="B92" s="38"/>
      <c r="C92" s="39"/>
      <c r="D92" s="39"/>
      <c r="E92" s="39"/>
      <c r="F92" s="39"/>
      <c r="G92" s="39"/>
      <c r="H92" s="39"/>
      <c r="I92" s="39"/>
      <c r="J92" s="39"/>
      <c r="K92" s="39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29.28" customHeight="1">
      <c r="A93" s="37"/>
      <c r="B93" s="38"/>
      <c r="C93" s="176" t="s">
        <v>126</v>
      </c>
      <c r="D93" s="177"/>
      <c r="E93" s="177"/>
      <c r="F93" s="177"/>
      <c r="G93" s="177"/>
      <c r="H93" s="177"/>
      <c r="I93" s="177"/>
      <c r="J93" s="178" t="s">
        <v>127</v>
      </c>
      <c r="K93" s="177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10.32" customHeight="1">
      <c r="A94" s="37"/>
      <c r="B94" s="38"/>
      <c r="C94" s="39"/>
      <c r="D94" s="39"/>
      <c r="E94" s="39"/>
      <c r="F94" s="39"/>
      <c r="G94" s="39"/>
      <c r="H94" s="39"/>
      <c r="I94" s="39"/>
      <c r="J94" s="39"/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22.8" customHeight="1">
      <c r="A95" s="37"/>
      <c r="B95" s="38"/>
      <c r="C95" s="179" t="s">
        <v>128</v>
      </c>
      <c r="D95" s="39"/>
      <c r="E95" s="39"/>
      <c r="F95" s="39"/>
      <c r="G95" s="39"/>
      <c r="H95" s="39"/>
      <c r="I95" s="39"/>
      <c r="J95" s="109">
        <f>J117</f>
        <v>0</v>
      </c>
      <c r="K95" s="39"/>
      <c r="L95" s="62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U95" s="15" t="s">
        <v>129</v>
      </c>
    </row>
    <row r="96" s="9" customFormat="1" ht="24.96" customHeight="1">
      <c r="A96" s="9"/>
      <c r="B96" s="180"/>
      <c r="C96" s="181"/>
      <c r="D96" s="182" t="s">
        <v>197</v>
      </c>
      <c r="E96" s="183"/>
      <c r="F96" s="183"/>
      <c r="G96" s="183"/>
      <c r="H96" s="183"/>
      <c r="I96" s="183"/>
      <c r="J96" s="184">
        <f>J118</f>
        <v>0</v>
      </c>
      <c r="K96" s="181"/>
      <c r="L96" s="185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s="10" customFormat="1" ht="19.92" customHeight="1">
      <c r="A97" s="10"/>
      <c r="B97" s="186"/>
      <c r="C97" s="187"/>
      <c r="D97" s="188" t="s">
        <v>861</v>
      </c>
      <c r="E97" s="189"/>
      <c r="F97" s="189"/>
      <c r="G97" s="189"/>
      <c r="H97" s="189"/>
      <c r="I97" s="189"/>
      <c r="J97" s="190">
        <f>J119</f>
        <v>0</v>
      </c>
      <c r="K97" s="187"/>
      <c r="L97" s="191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2" customFormat="1" ht="21.84" customHeight="1">
      <c r="A98" s="37"/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62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65"/>
      <c r="C99" s="66"/>
      <c r="D99" s="66"/>
      <c r="E99" s="66"/>
      <c r="F99" s="66"/>
      <c r="G99" s="66"/>
      <c r="H99" s="66"/>
      <c r="I99" s="66"/>
      <c r="J99" s="66"/>
      <c r="K99" s="66"/>
      <c r="L99" s="62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7"/>
      <c r="C103" s="68"/>
      <c r="D103" s="68"/>
      <c r="E103" s="68"/>
      <c r="F103" s="68"/>
      <c r="G103" s="68"/>
      <c r="H103" s="68"/>
      <c r="I103" s="68"/>
      <c r="J103" s="68"/>
      <c r="K103" s="68"/>
      <c r="L103" s="62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1" t="s">
        <v>133</v>
      </c>
      <c r="D104" s="39"/>
      <c r="E104" s="39"/>
      <c r="F104" s="39"/>
      <c r="G104" s="39"/>
      <c r="H104" s="39"/>
      <c r="I104" s="39"/>
      <c r="J104" s="39"/>
      <c r="K104" s="39"/>
      <c r="L104" s="62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62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0" t="s">
        <v>16</v>
      </c>
      <c r="D106" s="39"/>
      <c r="E106" s="39"/>
      <c r="F106" s="39"/>
      <c r="G106" s="39"/>
      <c r="H106" s="39"/>
      <c r="I106" s="39"/>
      <c r="J106" s="39"/>
      <c r="K106" s="39"/>
      <c r="L106" s="62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9"/>
      <c r="D107" s="39"/>
      <c r="E107" s="175" t="str">
        <f>E7</f>
        <v>PŘESTAVLKY - VRT</v>
      </c>
      <c r="F107" s="30"/>
      <c r="G107" s="30"/>
      <c r="H107" s="30"/>
      <c r="I107" s="39"/>
      <c r="J107" s="39"/>
      <c r="K107" s="39"/>
      <c r="L107" s="62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0" t="s">
        <v>118</v>
      </c>
      <c r="D108" s="39"/>
      <c r="E108" s="39"/>
      <c r="F108" s="39"/>
      <c r="G108" s="39"/>
      <c r="H108" s="39"/>
      <c r="I108" s="39"/>
      <c r="J108" s="39"/>
      <c r="K108" s="39"/>
      <c r="L108" s="62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75" customHeight="1">
      <c r="A109" s="37"/>
      <c r="B109" s="38"/>
      <c r="C109" s="39"/>
      <c r="D109" s="39"/>
      <c r="E109" s="75" t="str">
        <f>E9</f>
        <v xml:space="preserve">2020_02_06 - PS 03 Elektročást –  (řešena podrobně v příloze D.4)</v>
      </c>
      <c r="F109" s="39"/>
      <c r="G109" s="39"/>
      <c r="H109" s="39"/>
      <c r="I109" s="39"/>
      <c r="J109" s="39"/>
      <c r="K109" s="39"/>
      <c r="L109" s="62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2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0" t="s">
        <v>22</v>
      </c>
      <c r="D111" s="39"/>
      <c r="E111" s="39"/>
      <c r="F111" s="25" t="str">
        <f>F12</f>
        <v>Přestavlky u Čerčan</v>
      </c>
      <c r="G111" s="39"/>
      <c r="H111" s="39"/>
      <c r="I111" s="30" t="s">
        <v>24</v>
      </c>
      <c r="J111" s="78" t="str">
        <f>IF(J12="","",J12)</f>
        <v>7. 5. 2020</v>
      </c>
      <c r="K111" s="39"/>
      <c r="L111" s="62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9"/>
      <c r="D112" s="39"/>
      <c r="E112" s="39"/>
      <c r="F112" s="39"/>
      <c r="G112" s="39"/>
      <c r="H112" s="39"/>
      <c r="I112" s="39"/>
      <c r="J112" s="39"/>
      <c r="K112" s="39"/>
      <c r="L112" s="62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40.05" customHeight="1">
      <c r="A113" s="37"/>
      <c r="B113" s="38"/>
      <c r="C113" s="30" t="s">
        <v>30</v>
      </c>
      <c r="D113" s="39"/>
      <c r="E113" s="39"/>
      <c r="F113" s="25" t="str">
        <f>E15</f>
        <v>Obec Přestavlky u Čerčan</v>
      </c>
      <c r="G113" s="39"/>
      <c r="H113" s="39"/>
      <c r="I113" s="30" t="s">
        <v>37</v>
      </c>
      <c r="J113" s="35" t="str">
        <f>E21</f>
        <v>Vodohospodářský rozvoj a výstavba a.s.</v>
      </c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0" t="s">
        <v>35</v>
      </c>
      <c r="D114" s="39"/>
      <c r="E114" s="39"/>
      <c r="F114" s="25" t="str">
        <f>IF(E18="","",E18)</f>
        <v>Vyplň údaj</v>
      </c>
      <c r="G114" s="39"/>
      <c r="H114" s="39"/>
      <c r="I114" s="30" t="s">
        <v>41</v>
      </c>
      <c r="J114" s="35" t="str">
        <f>E24</f>
        <v>Dvořák</v>
      </c>
      <c r="K114" s="39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2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92"/>
      <c r="B116" s="193"/>
      <c r="C116" s="194" t="s">
        <v>134</v>
      </c>
      <c r="D116" s="195" t="s">
        <v>70</v>
      </c>
      <c r="E116" s="195" t="s">
        <v>66</v>
      </c>
      <c r="F116" s="195" t="s">
        <v>67</v>
      </c>
      <c r="G116" s="195" t="s">
        <v>135</v>
      </c>
      <c r="H116" s="195" t="s">
        <v>136</v>
      </c>
      <c r="I116" s="195" t="s">
        <v>137</v>
      </c>
      <c r="J116" s="196" t="s">
        <v>127</v>
      </c>
      <c r="K116" s="197" t="s">
        <v>138</v>
      </c>
      <c r="L116" s="198"/>
      <c r="M116" s="99" t="s">
        <v>1</v>
      </c>
      <c r="N116" s="100" t="s">
        <v>49</v>
      </c>
      <c r="O116" s="100" t="s">
        <v>139</v>
      </c>
      <c r="P116" s="100" t="s">
        <v>140</v>
      </c>
      <c r="Q116" s="100" t="s">
        <v>141</v>
      </c>
      <c r="R116" s="100" t="s">
        <v>142</v>
      </c>
      <c r="S116" s="100" t="s">
        <v>143</v>
      </c>
      <c r="T116" s="101" t="s">
        <v>144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7"/>
      <c r="B117" s="38"/>
      <c r="C117" s="106" t="s">
        <v>145</v>
      </c>
      <c r="D117" s="39"/>
      <c r="E117" s="39"/>
      <c r="F117" s="39"/>
      <c r="G117" s="39"/>
      <c r="H117" s="39"/>
      <c r="I117" s="39"/>
      <c r="J117" s="199">
        <f>BK117</f>
        <v>0</v>
      </c>
      <c r="K117" s="39"/>
      <c r="L117" s="43"/>
      <c r="M117" s="102"/>
      <c r="N117" s="200"/>
      <c r="O117" s="103"/>
      <c r="P117" s="201">
        <f>P118</f>
        <v>0</v>
      </c>
      <c r="Q117" s="103"/>
      <c r="R117" s="201">
        <f>R118</f>
        <v>0</v>
      </c>
      <c r="S117" s="103"/>
      <c r="T117" s="202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5" t="s">
        <v>84</v>
      </c>
      <c r="AU117" s="15" t="s">
        <v>129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84</v>
      </c>
      <c r="E118" s="207" t="s">
        <v>321</v>
      </c>
      <c r="F118" s="207" t="s">
        <v>413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P119</f>
        <v>0</v>
      </c>
      <c r="Q118" s="212"/>
      <c r="R118" s="213">
        <f>R119</f>
        <v>0</v>
      </c>
      <c r="S118" s="212"/>
      <c r="T118" s="214">
        <f>T119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162</v>
      </c>
      <c r="AT118" s="216" t="s">
        <v>84</v>
      </c>
      <c r="AU118" s="216" t="s">
        <v>85</v>
      </c>
      <c r="AY118" s="215" t="s">
        <v>148</v>
      </c>
      <c r="BK118" s="217">
        <f>BK119</f>
        <v>0</v>
      </c>
    </row>
    <row r="119" s="12" customFormat="1" ht="22.8" customHeight="1">
      <c r="A119" s="12"/>
      <c r="B119" s="204"/>
      <c r="C119" s="205"/>
      <c r="D119" s="206" t="s">
        <v>84</v>
      </c>
      <c r="E119" s="218" t="s">
        <v>862</v>
      </c>
      <c r="F119" s="218" t="s">
        <v>863</v>
      </c>
      <c r="G119" s="205"/>
      <c r="H119" s="205"/>
      <c r="I119" s="208"/>
      <c r="J119" s="219">
        <f>BK119</f>
        <v>0</v>
      </c>
      <c r="K119" s="205"/>
      <c r="L119" s="210"/>
      <c r="M119" s="211"/>
      <c r="N119" s="212"/>
      <c r="O119" s="212"/>
      <c r="P119" s="213">
        <f>SUM(P120:P121)</f>
        <v>0</v>
      </c>
      <c r="Q119" s="212"/>
      <c r="R119" s="213">
        <f>SUM(R120:R121)</f>
        <v>0</v>
      </c>
      <c r="S119" s="212"/>
      <c r="T119" s="214">
        <f>SUM(T120:T121)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15" t="s">
        <v>162</v>
      </c>
      <c r="AT119" s="216" t="s">
        <v>84</v>
      </c>
      <c r="AU119" s="216" t="s">
        <v>93</v>
      </c>
      <c r="AY119" s="215" t="s">
        <v>148</v>
      </c>
      <c r="BK119" s="217">
        <f>SUM(BK120:BK121)</f>
        <v>0</v>
      </c>
    </row>
    <row r="120" s="2" customFormat="1" ht="37.8" customHeight="1">
      <c r="A120" s="37"/>
      <c r="B120" s="38"/>
      <c r="C120" s="220" t="s">
        <v>93</v>
      </c>
      <c r="D120" s="220" t="s">
        <v>152</v>
      </c>
      <c r="E120" s="221" t="s">
        <v>864</v>
      </c>
      <c r="F120" s="222" t="s">
        <v>865</v>
      </c>
      <c r="G120" s="223" t="s">
        <v>866</v>
      </c>
      <c r="H120" s="224">
        <v>1</v>
      </c>
      <c r="I120" s="225"/>
      <c r="J120" s="226">
        <f>ROUND(I120*H120,2)</f>
        <v>0</v>
      </c>
      <c r="K120" s="227"/>
      <c r="L120" s="43"/>
      <c r="M120" s="228" t="s">
        <v>1</v>
      </c>
      <c r="N120" s="229" t="s">
        <v>50</v>
      </c>
      <c r="O120" s="90"/>
      <c r="P120" s="230">
        <f>O120*H120</f>
        <v>0</v>
      </c>
      <c r="Q120" s="230">
        <v>0</v>
      </c>
      <c r="R120" s="230">
        <f>Q120*H120</f>
        <v>0</v>
      </c>
      <c r="S120" s="230">
        <v>0</v>
      </c>
      <c r="T120" s="231">
        <f>S120*H120</f>
        <v>0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R120" s="232" t="s">
        <v>93</v>
      </c>
      <c r="AT120" s="232" t="s">
        <v>152</v>
      </c>
      <c r="AU120" s="232" t="s">
        <v>95</v>
      </c>
      <c r="AY120" s="15" t="s">
        <v>148</v>
      </c>
      <c r="BE120" s="233">
        <f>IF(N120="základní",J120,0)</f>
        <v>0</v>
      </c>
      <c r="BF120" s="233">
        <f>IF(N120="snížená",J120,0)</f>
        <v>0</v>
      </c>
      <c r="BG120" s="233">
        <f>IF(N120="zákl. přenesená",J120,0)</f>
        <v>0</v>
      </c>
      <c r="BH120" s="233">
        <f>IF(N120="sníž. přenesená",J120,0)</f>
        <v>0</v>
      </c>
      <c r="BI120" s="233">
        <f>IF(N120="nulová",J120,0)</f>
        <v>0</v>
      </c>
      <c r="BJ120" s="15" t="s">
        <v>93</v>
      </c>
      <c r="BK120" s="233">
        <f>ROUND(I120*H120,2)</f>
        <v>0</v>
      </c>
      <c r="BL120" s="15" t="s">
        <v>93</v>
      </c>
      <c r="BM120" s="232" t="s">
        <v>867</v>
      </c>
    </row>
    <row r="121" s="2" customFormat="1">
      <c r="A121" s="37"/>
      <c r="B121" s="38"/>
      <c r="C121" s="39"/>
      <c r="D121" s="234" t="s">
        <v>158</v>
      </c>
      <c r="E121" s="39"/>
      <c r="F121" s="235" t="s">
        <v>865</v>
      </c>
      <c r="G121" s="39"/>
      <c r="H121" s="39"/>
      <c r="I121" s="236"/>
      <c r="J121" s="39"/>
      <c r="K121" s="39"/>
      <c r="L121" s="43"/>
      <c r="M121" s="239"/>
      <c r="N121" s="240"/>
      <c r="O121" s="241"/>
      <c r="P121" s="241"/>
      <c r="Q121" s="241"/>
      <c r="R121" s="241"/>
      <c r="S121" s="241"/>
      <c r="T121" s="242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T121" s="15" t="s">
        <v>158</v>
      </c>
      <c r="AU121" s="15" t="s">
        <v>95</v>
      </c>
    </row>
    <row r="122" s="2" customFormat="1" ht="6.96" customHeight="1">
      <c r="A122" s="37"/>
      <c r="B122" s="65"/>
      <c r="C122" s="66"/>
      <c r="D122" s="66"/>
      <c r="E122" s="66"/>
      <c r="F122" s="66"/>
      <c r="G122" s="66"/>
      <c r="H122" s="66"/>
      <c r="I122" s="66"/>
      <c r="J122" s="66"/>
      <c r="K122" s="66"/>
      <c r="L122" s="43"/>
      <c r="M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</sheetData>
  <sheetProtection sheet="1" autoFilter="0" formatColumns="0" formatRows="0" objects="1" scenarios="1" spinCount="100000" saltValue="sxgmBu8PgZe0BeRhQoIcn/KV4zUdGqJ9M/cBGPV543dGK0p4HYHK7uboIdD4iZH20HMU8hsTLaCq6q0v1prZpA==" hashValue="gzYIaRUtJ1G8BC8e0Fu+aSMLCncevOaTw2wkO+gIu3NNeCKgWnI5OMTWZa7RZ/+8BuVobQBjUNqi+TchTrDzPQ==" algorithmName="SHA-512" password="CC35"/>
  <autoFilter ref="C116:K121"/>
  <mergeCells count="9">
    <mergeCell ref="E7:H7"/>
    <mergeCell ref="E9:H9"/>
    <mergeCell ref="E18:H18"/>
    <mergeCell ref="E27:H27"/>
    <mergeCell ref="E84:H84"/>
    <mergeCell ref="E86:H86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DESKTOP-S576JH1\Dvorakp</dc:creator>
  <cp:lastModifiedBy>DESKTOP-S576JH1\Dvorakp</cp:lastModifiedBy>
  <dcterms:created xsi:type="dcterms:W3CDTF">2020-07-15T10:30:47Z</dcterms:created>
  <dcterms:modified xsi:type="dcterms:W3CDTF">2020-07-15T10:30:57Z</dcterms:modified>
</cp:coreProperties>
</file>