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_ROK 2025\Zruč nad Sázavou\střecha ZŠ -A\Rozpočet a výkaz výměr\"/>
    </mc:Choice>
  </mc:AlternateContent>
  <xr:revisionPtr revIDLastSave="0" documentId="8_{F0EC2FA2-1726-472C-94F8-E2F07F2B95B1}" xr6:coauthVersionLast="47" xr6:coauthVersionMax="47" xr10:uidLastSave="{00000000-0000-0000-0000-000000000000}"/>
  <bookViews>
    <workbookView xWindow="33195" yWindow="30" windowWidth="24195" windowHeight="15375" xr2:uid="{BF71AEE0-8F87-4239-9547-74D905F72B94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Pol'!$A$1:$U$183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9" i="1" l="1"/>
  <c r="I19" i="1" s="1"/>
  <c r="I58" i="1"/>
  <c r="I57" i="1"/>
  <c r="I56" i="1"/>
  <c r="I55" i="1"/>
  <c r="I54" i="1"/>
  <c r="I53" i="1"/>
  <c r="I52" i="1"/>
  <c r="I51" i="1"/>
  <c r="I50" i="1"/>
  <c r="I49" i="1"/>
  <c r="G39" i="1"/>
  <c r="F39" i="1"/>
  <c r="G173" i="12"/>
  <c r="AC173" i="12"/>
  <c r="AD173" i="12"/>
  <c r="BA171" i="12"/>
  <c r="BA170" i="12"/>
  <c r="BA168" i="12"/>
  <c r="BA166" i="12"/>
  <c r="BA164" i="12"/>
  <c r="BA163" i="12"/>
  <c r="BA162" i="12"/>
  <c r="BA161" i="12"/>
  <c r="BA160" i="12"/>
  <c r="BA159" i="12"/>
  <c r="BA158" i="12"/>
  <c r="BA147" i="12"/>
  <c r="BA146" i="12"/>
  <c r="BA145" i="12"/>
  <c r="BA144" i="12"/>
  <c r="BA143" i="12"/>
  <c r="BA142" i="12"/>
  <c r="BA141" i="12"/>
  <c r="BA140" i="12"/>
  <c r="BA131" i="12"/>
  <c r="BA95" i="12"/>
  <c r="BA69" i="12"/>
  <c r="BA56" i="12"/>
  <c r="BA44" i="12"/>
  <c r="BA41" i="12"/>
  <c r="F9" i="12"/>
  <c r="G9" i="12"/>
  <c r="G8" i="12" s="1"/>
  <c r="I9" i="12"/>
  <c r="I8" i="12" s="1"/>
  <c r="K9" i="12"/>
  <c r="K8" i="12" s="1"/>
  <c r="O9" i="12"/>
  <c r="O8" i="12" s="1"/>
  <c r="Q9" i="12"/>
  <c r="Q8" i="12" s="1"/>
  <c r="U9" i="12"/>
  <c r="U8" i="12" s="1"/>
  <c r="F11" i="12"/>
  <c r="G11" i="12"/>
  <c r="M11" i="12" s="1"/>
  <c r="I11" i="12"/>
  <c r="K11" i="12"/>
  <c r="O11" i="12"/>
  <c r="Q11" i="12"/>
  <c r="U11" i="12"/>
  <c r="F13" i="12"/>
  <c r="G13" i="12"/>
  <c r="M13" i="12" s="1"/>
  <c r="I13" i="12"/>
  <c r="K13" i="12"/>
  <c r="O13" i="12"/>
  <c r="Q13" i="12"/>
  <c r="U13" i="12"/>
  <c r="F16" i="12"/>
  <c r="G16" i="12" s="1"/>
  <c r="I16" i="12"/>
  <c r="I15" i="12" s="1"/>
  <c r="K16" i="12"/>
  <c r="K15" i="12" s="1"/>
  <c r="O16" i="12"/>
  <c r="O15" i="12" s="1"/>
  <c r="Q16" i="12"/>
  <c r="Q15" i="12" s="1"/>
  <c r="U16" i="12"/>
  <c r="U15" i="12" s="1"/>
  <c r="F19" i="12"/>
  <c r="G19" i="12" s="1"/>
  <c r="M19" i="12" s="1"/>
  <c r="I19" i="12"/>
  <c r="K19" i="12"/>
  <c r="O19" i="12"/>
  <c r="Q19" i="12"/>
  <c r="U19" i="12"/>
  <c r="F22" i="12"/>
  <c r="G22" i="12" s="1"/>
  <c r="M22" i="12" s="1"/>
  <c r="I22" i="12"/>
  <c r="K22" i="12"/>
  <c r="O22" i="12"/>
  <c r="Q22" i="12"/>
  <c r="U22" i="12"/>
  <c r="F25" i="12"/>
  <c r="G25" i="12" s="1"/>
  <c r="M25" i="12" s="1"/>
  <c r="I25" i="12"/>
  <c r="K25" i="12"/>
  <c r="O25" i="12"/>
  <c r="Q25" i="12"/>
  <c r="U25" i="12"/>
  <c r="F28" i="12"/>
  <c r="G28" i="12" s="1"/>
  <c r="M28" i="12" s="1"/>
  <c r="I28" i="12"/>
  <c r="K28" i="12"/>
  <c r="O28" i="12"/>
  <c r="Q28" i="12"/>
  <c r="U28" i="12"/>
  <c r="F30" i="12"/>
  <c r="G30" i="12" s="1"/>
  <c r="M30" i="12" s="1"/>
  <c r="I30" i="12"/>
  <c r="K30" i="12"/>
  <c r="O30" i="12"/>
  <c r="Q30" i="12"/>
  <c r="U30" i="12"/>
  <c r="F33" i="12"/>
  <c r="G33" i="12"/>
  <c r="M33" i="12" s="1"/>
  <c r="M32" i="12" s="1"/>
  <c r="I33" i="12"/>
  <c r="I32" i="12" s="1"/>
  <c r="K33" i="12"/>
  <c r="K32" i="12" s="1"/>
  <c r="O33" i="12"/>
  <c r="O32" i="12" s="1"/>
  <c r="Q33" i="12"/>
  <c r="Q32" i="12" s="1"/>
  <c r="U33" i="12"/>
  <c r="U32" i="12" s="1"/>
  <c r="F36" i="12"/>
  <c r="G36" i="12" s="1"/>
  <c r="I36" i="12"/>
  <c r="I35" i="12" s="1"/>
  <c r="K36" i="12"/>
  <c r="K35" i="12" s="1"/>
  <c r="O36" i="12"/>
  <c r="O35" i="12" s="1"/>
  <c r="Q36" i="12"/>
  <c r="Q35" i="12" s="1"/>
  <c r="U36" i="12"/>
  <c r="U35" i="12" s="1"/>
  <c r="F38" i="12"/>
  <c r="G38" i="12" s="1"/>
  <c r="M38" i="12" s="1"/>
  <c r="I38" i="12"/>
  <c r="K38" i="12"/>
  <c r="O38" i="12"/>
  <c r="Q38" i="12"/>
  <c r="U38" i="12"/>
  <c r="F40" i="12"/>
  <c r="G40" i="12" s="1"/>
  <c r="M40" i="12" s="1"/>
  <c r="I40" i="12"/>
  <c r="K40" i="12"/>
  <c r="O40" i="12"/>
  <c r="Q40" i="12"/>
  <c r="U40" i="12"/>
  <c r="F43" i="12"/>
  <c r="G43" i="12" s="1"/>
  <c r="M43" i="12" s="1"/>
  <c r="I43" i="12"/>
  <c r="K43" i="12"/>
  <c r="O43" i="12"/>
  <c r="Q43" i="12"/>
  <c r="U43" i="12"/>
  <c r="F46" i="12"/>
  <c r="G46" i="12" s="1"/>
  <c r="M46" i="12" s="1"/>
  <c r="I46" i="12"/>
  <c r="K46" i="12"/>
  <c r="O46" i="12"/>
  <c r="Q46" i="12"/>
  <c r="U46" i="12"/>
  <c r="F48" i="12"/>
  <c r="G48" i="12" s="1"/>
  <c r="M48" i="12" s="1"/>
  <c r="I48" i="12"/>
  <c r="K48" i="12"/>
  <c r="O48" i="12"/>
  <c r="Q48" i="12"/>
  <c r="U48" i="12"/>
  <c r="F50" i="12"/>
  <c r="G50" i="12" s="1"/>
  <c r="M50" i="12" s="1"/>
  <c r="I50" i="12"/>
  <c r="K50" i="12"/>
  <c r="O50" i="12"/>
  <c r="Q50" i="12"/>
  <c r="U50" i="12"/>
  <c r="F53" i="12"/>
  <c r="G53" i="12"/>
  <c r="G52" i="12" s="1"/>
  <c r="I53" i="12"/>
  <c r="I52" i="12" s="1"/>
  <c r="K53" i="12"/>
  <c r="K52" i="12" s="1"/>
  <c r="O53" i="12"/>
  <c r="O52" i="12" s="1"/>
  <c r="Q53" i="12"/>
  <c r="Q52" i="12" s="1"/>
  <c r="U53" i="12"/>
  <c r="U52" i="12" s="1"/>
  <c r="F55" i="12"/>
  <c r="G55" i="12"/>
  <c r="M55" i="12" s="1"/>
  <c r="I55" i="12"/>
  <c r="K55" i="12"/>
  <c r="O55" i="12"/>
  <c r="Q55" i="12"/>
  <c r="U55" i="12"/>
  <c r="F60" i="12"/>
  <c r="G60" i="12"/>
  <c r="M60" i="12" s="1"/>
  <c r="I60" i="12"/>
  <c r="K60" i="12"/>
  <c r="O60" i="12"/>
  <c r="Q60" i="12"/>
  <c r="U60" i="12"/>
  <c r="F63" i="12"/>
  <c r="G63" i="12"/>
  <c r="M63" i="12" s="1"/>
  <c r="I63" i="12"/>
  <c r="K63" i="12"/>
  <c r="O63" i="12"/>
  <c r="Q63" i="12"/>
  <c r="U63" i="12"/>
  <c r="F66" i="12"/>
  <c r="G66" i="12"/>
  <c r="M66" i="12" s="1"/>
  <c r="I66" i="12"/>
  <c r="K66" i="12"/>
  <c r="O66" i="12"/>
  <c r="Q66" i="12"/>
  <c r="U66" i="12"/>
  <c r="F68" i="12"/>
  <c r="G68" i="12"/>
  <c r="M68" i="12" s="1"/>
  <c r="I68" i="12"/>
  <c r="K68" i="12"/>
  <c r="O68" i="12"/>
  <c r="Q68" i="12"/>
  <c r="U68" i="12"/>
  <c r="F73" i="12"/>
  <c r="G73" i="12"/>
  <c r="M73" i="12" s="1"/>
  <c r="I73" i="12"/>
  <c r="K73" i="12"/>
  <c r="O73" i="12"/>
  <c r="Q73" i="12"/>
  <c r="U73" i="12"/>
  <c r="F75" i="12"/>
  <c r="G75" i="12"/>
  <c r="M75" i="12" s="1"/>
  <c r="I75" i="12"/>
  <c r="K75" i="12"/>
  <c r="O75" i="12"/>
  <c r="Q75" i="12"/>
  <c r="U75" i="12"/>
  <c r="F77" i="12"/>
  <c r="G77" i="12"/>
  <c r="M77" i="12" s="1"/>
  <c r="I77" i="12"/>
  <c r="K77" i="12"/>
  <c r="O77" i="12"/>
  <c r="Q77" i="12"/>
  <c r="U77" i="12"/>
  <c r="F79" i="12"/>
  <c r="G79" i="12"/>
  <c r="M79" i="12" s="1"/>
  <c r="I79" i="12"/>
  <c r="K79" i="12"/>
  <c r="O79" i="12"/>
  <c r="Q79" i="12"/>
  <c r="U79" i="12"/>
  <c r="F81" i="12"/>
  <c r="G81" i="12"/>
  <c r="M81" i="12" s="1"/>
  <c r="I81" i="12"/>
  <c r="K81" i="12"/>
  <c r="O81" i="12"/>
  <c r="Q81" i="12"/>
  <c r="U81" i="12"/>
  <c r="F84" i="12"/>
  <c r="G84" i="12" s="1"/>
  <c r="I84" i="12"/>
  <c r="I83" i="12" s="1"/>
  <c r="K84" i="12"/>
  <c r="K83" i="12" s="1"/>
  <c r="O84" i="12"/>
  <c r="O83" i="12" s="1"/>
  <c r="Q84" i="12"/>
  <c r="Q83" i="12" s="1"/>
  <c r="U84" i="12"/>
  <c r="U83" i="12" s="1"/>
  <c r="F86" i="12"/>
  <c r="G86" i="12" s="1"/>
  <c r="M86" i="12" s="1"/>
  <c r="I86" i="12"/>
  <c r="K86" i="12"/>
  <c r="O86" i="12"/>
  <c r="Q86" i="12"/>
  <c r="U86" i="12"/>
  <c r="F90" i="12"/>
  <c r="G90" i="12" s="1"/>
  <c r="M90" i="12" s="1"/>
  <c r="I90" i="12"/>
  <c r="K90" i="12"/>
  <c r="O90" i="12"/>
  <c r="Q90" i="12"/>
  <c r="U90" i="12"/>
  <c r="F92" i="12"/>
  <c r="G92" i="12" s="1"/>
  <c r="M92" i="12" s="1"/>
  <c r="I92" i="12"/>
  <c r="K92" i="12"/>
  <c r="O92" i="12"/>
  <c r="Q92" i="12"/>
  <c r="U92" i="12"/>
  <c r="F94" i="12"/>
  <c r="G94" i="12" s="1"/>
  <c r="M94" i="12" s="1"/>
  <c r="I94" i="12"/>
  <c r="K94" i="12"/>
  <c r="O94" i="12"/>
  <c r="Q94" i="12"/>
  <c r="U94" i="12"/>
  <c r="F99" i="12"/>
  <c r="G99" i="12" s="1"/>
  <c r="M99" i="12" s="1"/>
  <c r="I99" i="12"/>
  <c r="K99" i="12"/>
  <c r="O99" i="12"/>
  <c r="Q99" i="12"/>
  <c r="U99" i="12"/>
  <c r="F101" i="12"/>
  <c r="G101" i="12" s="1"/>
  <c r="M101" i="12" s="1"/>
  <c r="I101" i="12"/>
  <c r="K101" i="12"/>
  <c r="O101" i="12"/>
  <c r="Q101" i="12"/>
  <c r="U101" i="12"/>
  <c r="F104" i="12"/>
  <c r="G104" i="12"/>
  <c r="M104" i="12" s="1"/>
  <c r="I104" i="12"/>
  <c r="I103" i="12" s="1"/>
  <c r="K104" i="12"/>
  <c r="K103" i="12" s="1"/>
  <c r="O104" i="12"/>
  <c r="O103" i="12" s="1"/>
  <c r="Q104" i="12"/>
  <c r="Q103" i="12" s="1"/>
  <c r="U104" i="12"/>
  <c r="U103" i="12" s="1"/>
  <c r="F106" i="12"/>
  <c r="G106" i="12"/>
  <c r="M106" i="12" s="1"/>
  <c r="I106" i="12"/>
  <c r="K106" i="12"/>
  <c r="O106" i="12"/>
  <c r="Q106" i="12"/>
  <c r="U106" i="12"/>
  <c r="F108" i="12"/>
  <c r="G108" i="12"/>
  <c r="M108" i="12" s="1"/>
  <c r="I108" i="12"/>
  <c r="K108" i="12"/>
  <c r="O108" i="12"/>
  <c r="Q108" i="12"/>
  <c r="U108" i="12"/>
  <c r="F110" i="12"/>
  <c r="G110" i="12"/>
  <c r="M110" i="12" s="1"/>
  <c r="I110" i="12"/>
  <c r="K110" i="12"/>
  <c r="O110" i="12"/>
  <c r="Q110" i="12"/>
  <c r="U110" i="12"/>
  <c r="F112" i="12"/>
  <c r="G112" i="12"/>
  <c r="M112" i="12" s="1"/>
  <c r="I112" i="12"/>
  <c r="K112" i="12"/>
  <c r="O112" i="12"/>
  <c r="Q112" i="12"/>
  <c r="U112" i="12"/>
  <c r="F115" i="12"/>
  <c r="G115" i="12" s="1"/>
  <c r="I115" i="12"/>
  <c r="I114" i="12" s="1"/>
  <c r="K115" i="12"/>
  <c r="K114" i="12" s="1"/>
  <c r="O115" i="12"/>
  <c r="O114" i="12" s="1"/>
  <c r="Q115" i="12"/>
  <c r="Q114" i="12" s="1"/>
  <c r="U115" i="12"/>
  <c r="U114" i="12" s="1"/>
  <c r="F117" i="12"/>
  <c r="G117" i="12" s="1"/>
  <c r="M117" i="12" s="1"/>
  <c r="I117" i="12"/>
  <c r="K117" i="12"/>
  <c r="O117" i="12"/>
  <c r="Q117" i="12"/>
  <c r="U117" i="12"/>
  <c r="F119" i="12"/>
  <c r="G119" i="12" s="1"/>
  <c r="M119" i="12" s="1"/>
  <c r="I119" i="12"/>
  <c r="K119" i="12"/>
  <c r="O119" i="12"/>
  <c r="Q119" i="12"/>
  <c r="U119" i="12"/>
  <c r="F121" i="12"/>
  <c r="G121" i="12" s="1"/>
  <c r="M121" i="12" s="1"/>
  <c r="I121" i="12"/>
  <c r="K121" i="12"/>
  <c r="O121" i="12"/>
  <c r="Q121" i="12"/>
  <c r="U121" i="12"/>
  <c r="F123" i="12"/>
  <c r="G123" i="12" s="1"/>
  <c r="M123" i="12" s="1"/>
  <c r="I123" i="12"/>
  <c r="K123" i="12"/>
  <c r="O123" i="12"/>
  <c r="Q123" i="12"/>
  <c r="U123" i="12"/>
  <c r="F125" i="12"/>
  <c r="G125" i="12" s="1"/>
  <c r="M125" i="12" s="1"/>
  <c r="I125" i="12"/>
  <c r="K125" i="12"/>
  <c r="O125" i="12"/>
  <c r="Q125" i="12"/>
  <c r="U125" i="12"/>
  <c r="F127" i="12"/>
  <c r="G127" i="12" s="1"/>
  <c r="M127" i="12" s="1"/>
  <c r="I127" i="12"/>
  <c r="K127" i="12"/>
  <c r="O127" i="12"/>
  <c r="Q127" i="12"/>
  <c r="U127" i="12"/>
  <c r="G129" i="12"/>
  <c r="F130" i="12"/>
  <c r="G130" i="12"/>
  <c r="M130" i="12" s="1"/>
  <c r="I130" i="12"/>
  <c r="I129" i="12" s="1"/>
  <c r="K130" i="12"/>
  <c r="K129" i="12" s="1"/>
  <c r="O130" i="12"/>
  <c r="O129" i="12" s="1"/>
  <c r="Q130" i="12"/>
  <c r="Q129" i="12" s="1"/>
  <c r="U130" i="12"/>
  <c r="U129" i="12" s="1"/>
  <c r="F133" i="12"/>
  <c r="G133" i="12"/>
  <c r="M133" i="12" s="1"/>
  <c r="I133" i="12"/>
  <c r="K133" i="12"/>
  <c r="O133" i="12"/>
  <c r="Q133" i="12"/>
  <c r="U133" i="12"/>
  <c r="F136" i="12"/>
  <c r="G136" i="12" s="1"/>
  <c r="I136" i="12"/>
  <c r="I135" i="12" s="1"/>
  <c r="K136" i="12"/>
  <c r="K135" i="12" s="1"/>
  <c r="O136" i="12"/>
  <c r="O135" i="12" s="1"/>
  <c r="Q136" i="12"/>
  <c r="Q135" i="12" s="1"/>
  <c r="U136" i="12"/>
  <c r="U135" i="12" s="1"/>
  <c r="F139" i="12"/>
  <c r="G139" i="12" s="1"/>
  <c r="M139" i="12" s="1"/>
  <c r="I139" i="12"/>
  <c r="K139" i="12"/>
  <c r="O139" i="12"/>
  <c r="Q139" i="12"/>
  <c r="U139" i="12"/>
  <c r="F150" i="12"/>
  <c r="G150" i="12" s="1"/>
  <c r="M150" i="12" s="1"/>
  <c r="I150" i="12"/>
  <c r="K150" i="12"/>
  <c r="O150" i="12"/>
  <c r="Q150" i="12"/>
  <c r="U150" i="12"/>
  <c r="F152" i="12"/>
  <c r="G152" i="12" s="1"/>
  <c r="M152" i="12" s="1"/>
  <c r="I152" i="12"/>
  <c r="K152" i="12"/>
  <c r="O152" i="12"/>
  <c r="Q152" i="12"/>
  <c r="U152" i="12"/>
  <c r="F154" i="12"/>
  <c r="G154" i="12" s="1"/>
  <c r="M154" i="12" s="1"/>
  <c r="I154" i="12"/>
  <c r="K154" i="12"/>
  <c r="O154" i="12"/>
  <c r="Q154" i="12"/>
  <c r="U154" i="12"/>
  <c r="G156" i="12"/>
  <c r="F157" i="12"/>
  <c r="G157" i="12"/>
  <c r="M157" i="12" s="1"/>
  <c r="I157" i="12"/>
  <c r="I156" i="12" s="1"/>
  <c r="K157" i="12"/>
  <c r="K156" i="12" s="1"/>
  <c r="O157" i="12"/>
  <c r="O156" i="12" s="1"/>
  <c r="Q157" i="12"/>
  <c r="Q156" i="12" s="1"/>
  <c r="U157" i="12"/>
  <c r="U156" i="12" s="1"/>
  <c r="F167" i="12"/>
  <c r="G167" i="12"/>
  <c r="M167" i="12" s="1"/>
  <c r="I167" i="12"/>
  <c r="K167" i="12"/>
  <c r="O167" i="12"/>
  <c r="Q167" i="12"/>
  <c r="U167" i="12"/>
  <c r="F169" i="12"/>
  <c r="G169" i="12"/>
  <c r="M169" i="12" s="1"/>
  <c r="I169" i="12"/>
  <c r="K169" i="12"/>
  <c r="O169" i="12"/>
  <c r="Q169" i="12"/>
  <c r="U169" i="12"/>
  <c r="I20" i="1"/>
  <c r="I18" i="1"/>
  <c r="AZ43" i="1"/>
  <c r="G27" i="1"/>
  <c r="F40" i="1"/>
  <c r="G40" i="1"/>
  <c r="G25" i="1" s="1"/>
  <c r="G26" i="1" s="1"/>
  <c r="J28" i="1"/>
  <c r="J26" i="1"/>
  <c r="G38" i="1"/>
  <c r="F38" i="1"/>
  <c r="H32" i="1"/>
  <c r="J23" i="1"/>
  <c r="J24" i="1"/>
  <c r="J25" i="1"/>
  <c r="J27" i="1"/>
  <c r="E24" i="1"/>
  <c r="E26" i="1"/>
  <c r="I17" i="1" l="1"/>
  <c r="I60" i="1"/>
  <c r="I16" i="1"/>
  <c r="I21" i="1" s="1"/>
  <c r="G28" i="1"/>
  <c r="H39" i="1"/>
  <c r="H40" i="1" s="1"/>
  <c r="G23" i="1"/>
  <c r="M84" i="12"/>
  <c r="M83" i="12" s="1"/>
  <c r="G83" i="12"/>
  <c r="M103" i="12"/>
  <c r="M136" i="12"/>
  <c r="M135" i="12" s="1"/>
  <c r="G135" i="12"/>
  <c r="M16" i="12"/>
  <c r="M15" i="12" s="1"/>
  <c r="G15" i="12"/>
  <c r="M156" i="12"/>
  <c r="M129" i="12"/>
  <c r="G114" i="12"/>
  <c r="M115" i="12"/>
  <c r="M114" i="12" s="1"/>
  <c r="M36" i="12"/>
  <c r="M35" i="12" s="1"/>
  <c r="G35" i="12"/>
  <c r="M53" i="12"/>
  <c r="M52" i="12" s="1"/>
  <c r="M9" i="12"/>
  <c r="M8" i="12" s="1"/>
  <c r="G103" i="12"/>
  <c r="G32" i="12"/>
  <c r="I39" i="1"/>
  <c r="I40" i="1" s="1"/>
  <c r="J39" i="1" s="1"/>
  <c r="J40" i="1" s="1"/>
  <c r="G24" i="1" l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72B574AE-31DE-4C76-B722-DF01BCFF410D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6D050F6C-6221-4CB7-8F4A-DED5F6D1CDF6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32936444-5BFB-4DC5-8AAD-37F1CCD37F8B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BAF8CE6E-EA7F-47BC-B44E-B03A0780CCF2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E6C478D4-5F45-4C18-B866-7B910CCDD3B1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4D6D121D-7F4F-4411-A13E-38F85F0120E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<sst xmlns="http://schemas.openxmlformats.org/spreadsheetml/2006/main" count="620" uniqueCount="313">
  <si>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</si>
  <si>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</si>
  <si>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</si>
  <si>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</si>
  <si>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</si>
  <si>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</si>
  <si>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</si>
  <si>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</si>
  <si>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</si>
  <si>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</si>
  <si>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</si>
  <si>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</si>
  <si>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</si>
  <si>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</si>
  <si>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</si>
  <si>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</si>
  <si>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</si>
  <si>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</si>
  <si>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</si>
  <si>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</si>
  <si>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</si>
  <si>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</si>
  <si>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</si>
  <si>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</si>
  <si>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</si>
  <si>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</si>
  <si>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</si>
  <si>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</si>
  <si>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</si>
  <si>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</si>
  <si>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</si>
  <si>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</si>
  <si>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</si>
  <si>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</si>
  <si>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</si>
  <si>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</si>
  <si>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</si>
  <si>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</si>
  <si>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</si>
  <si>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</si>
  <si>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</si>
  <si>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</si>
  <si>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</si>
  <si>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Zruč nad Sázavou</t>
  </si>
  <si>
    <t>Rozpočet:</t>
  </si>
  <si>
    <t>Misto</t>
  </si>
  <si>
    <t>Zateplení a výměna střešního pláště na objektu "A" v ZŠ Zruč nad Sázavou</t>
  </si>
  <si>
    <t>Město Zruč nad Sázavou</t>
  </si>
  <si>
    <t>Zámek 1</t>
  </si>
  <si>
    <t>285 22</t>
  </si>
  <si>
    <t>00236667</t>
  </si>
  <si>
    <t>Rozpočet</t>
  </si>
  <si>
    <t>Celkem za stavbu</t>
  </si>
  <si>
    <t>CZK</t>
  </si>
  <si>
    <t xml:space="preserve">Popis rozpočtu:  - </t>
  </si>
  <si>
    <t>Cenová soustava RTS II/2024.</t>
  </si>
  <si>
    <t>Rekapitulace dílů</t>
  </si>
  <si>
    <t>Typ dílu</t>
  </si>
  <si>
    <t>94</t>
  </si>
  <si>
    <t>Lešení a stavební výtahy</t>
  </si>
  <si>
    <t>97</t>
  </si>
  <si>
    <t>Prorážení otvorů</t>
  </si>
  <si>
    <t>99</t>
  </si>
  <si>
    <t>Staveništní přesun hmot</t>
  </si>
  <si>
    <t>711</t>
  </si>
  <si>
    <t>Izolace proti vodě</t>
  </si>
  <si>
    <t>712</t>
  </si>
  <si>
    <t>Živičné krytiny</t>
  </si>
  <si>
    <t>713</t>
  </si>
  <si>
    <t>Izolace tepelné</t>
  </si>
  <si>
    <t>721</t>
  </si>
  <si>
    <t>Vnitřní kanalizace</t>
  </si>
  <si>
    <t>764</t>
  </si>
  <si>
    <t>Konstrukce klempířské</t>
  </si>
  <si>
    <t>766</t>
  </si>
  <si>
    <t>Konstrukce truhlářské</t>
  </si>
  <si>
    <t>767</t>
  </si>
  <si>
    <t>Konstrukce zámečnické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</si>
  <si>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</si>
  <si>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</si>
  <si>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</si>
  <si>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</si>
  <si>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</si>
  <si>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</si>
  <si>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</si>
  <si>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</si>
  <si>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</si>
  <si>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</si>
  <si>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</si>
  <si>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</si>
  <si>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</si>
  <si>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</si>
  <si>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</si>
  <si>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</si>
  <si>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</si>
  <si>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</si>
  <si>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</si>
  <si>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</si>
  <si>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</si>
  <si>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</si>
  <si>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</si>
  <si>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</si>
  <si>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</si>
  <si>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</si>
  <si>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</si>
  <si>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</si>
  <si>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</si>
  <si>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941941032R00</t>
  </si>
  <si>
    <t>Montáž lešení leh.řad.s podlahami,š.do 1 m, H 30 m</t>
  </si>
  <si>
    <t>m2</t>
  </si>
  <si>
    <t>POL1_0</t>
  </si>
  <si>
    <t>11*9</t>
  </si>
  <si>
    <t>VV</t>
  </si>
  <si>
    <t>941941192R00</t>
  </si>
  <si>
    <t>Příplatek za každý měsíc použití lešení k pol.1032</t>
  </si>
  <si>
    <t>941941832R00</t>
  </si>
  <si>
    <t>Demontáž lešení leh.řad.s podlahami,š.1 m, H 30 m</t>
  </si>
  <si>
    <t>979081111R00</t>
  </si>
  <si>
    <t>Odvoz suti a vybour. hmot na skládku do 1 km</t>
  </si>
  <si>
    <t>t</t>
  </si>
  <si>
    <t>"součet z rozpočtového programu, odstraňovaná povlaková krytiny, asfaltový pás":2,693</t>
  </si>
  <si>
    <t>"součet z rozpočtového programu, odstranění tepelného izolantu, minerální desky":5,924</t>
  </si>
  <si>
    <t>979081121R00</t>
  </si>
  <si>
    <t>Příplatek k odvozu za každý další 1 km</t>
  </si>
  <si>
    <t>"součet z rozpočtového programu, odstraňovaná povlaková krytiny, asfaltový pás":2,693*9</t>
  </si>
  <si>
    <t>"součet z rozpočtového programu, odstranění tepelného izolantu, minerální desky":5,924*9</t>
  </si>
  <si>
    <t>979082111R00</t>
  </si>
  <si>
    <t>Vnitrostaveništní doprava suti do 10 m</t>
  </si>
  <si>
    <t>979082121R00</t>
  </si>
  <si>
    <t>Příplatek k vnitrost. dopravě suti za dalších 5 m</t>
  </si>
  <si>
    <t>979990121R00</t>
  </si>
  <si>
    <t>Poplatek za uložení suti - asfaltové pásy, skupina odpadu 170302</t>
  </si>
  <si>
    <t>979990144R00</t>
  </si>
  <si>
    <t>Poplatek za uložení suti - minerální vata, skupina odpadu 170604</t>
  </si>
  <si>
    <t>998009101R00</t>
  </si>
  <si>
    <t>Přesun hmot lešení samostatně budovaného</t>
  </si>
  <si>
    <t>"součet z rozpočtového programu":1,901</t>
  </si>
  <si>
    <t>711111001RZ1</t>
  </si>
  <si>
    <t xml:space="preserve">Provedení izolace proti vlhkosti na ploše vodorovné, 1x asfaltovým penetračním nátěrem, včetně dodávky asfaltového penetračního laku </t>
  </si>
  <si>
    <t>"viz Půdorys střechy objektu "A" a detail D1 a D2":(40,3+40,3+0,26*4)*0,33+(9,8+9,8)*0,26</t>
  </si>
  <si>
    <t>711112002RZ1</t>
  </si>
  <si>
    <t>Provedení izolace proti vlhkosti na ploše svislé, 1x nátěrem asfaltovým lakem, včetné dodávky asfaltového laku</t>
  </si>
  <si>
    <t>"viz Půdorys střechy objektu "A" a detail D1 a D2":(40,3+40,3+9,8+9,8)*0,3</t>
  </si>
  <si>
    <t>711141559RY2</t>
  </si>
  <si>
    <t>Provedení izolace proti vlhkosti na ploše vodorovné, asfaltovými pásy přitavením, 1 vrstva - včetně dod. Glastek 40 special mineral</t>
  </si>
  <si>
    <t>Parozábrana atiky.</t>
  </si>
  <si>
    <t>POP</t>
  </si>
  <si>
    <t>711142559RY2</t>
  </si>
  <si>
    <t>Provedení izolace proti vlhkosti na ploše svislé, asfaltovými pásy přitavením, 1 vrstva - včetně dod. Glastek 40 special mineral</t>
  </si>
  <si>
    <t>711747067R00</t>
  </si>
  <si>
    <t>Opracování prostupů pod objímkou, asfaltový pás natavitelný, D do 300 mm</t>
  </si>
  <si>
    <t>kus</t>
  </si>
  <si>
    <t>"viz Půdorys střechy objektu "A"":7</t>
  </si>
  <si>
    <t>711757288R00</t>
  </si>
  <si>
    <t>Opracování prostupů, samolepícími asfaltové pásy, D do 200 mm</t>
  </si>
  <si>
    <t>"viz Půdorys střechy objektu "A"":7+4</t>
  </si>
  <si>
    <t>998711102R00</t>
  </si>
  <si>
    <t>Přesun hmot pro izolace proti vodě, výšky do 12 m</t>
  </si>
  <si>
    <t>"součet z rozpočtového programu":0,4028</t>
  </si>
  <si>
    <t>712300831RT3</t>
  </si>
  <si>
    <t>Odstranění povlakové krytiny střech do 10°, 1 vrstva, z ploch jednotlivě nad 20 m2</t>
  </si>
  <si>
    <t>"viz Půdorys střechy objektu "A"":40,3*9,8+(40,3+40,3+9,8+9,8)*0,25+(40,3+40,3+0,23+0,23)*0,3+(9,8+9,8)*0,23</t>
  </si>
  <si>
    <t>712300921R00</t>
  </si>
  <si>
    <t>Provedení údržby povlakové krytiny střech do 10°, příplatek za správkový kus, natavený asfaltový pás, včetně materiálu</t>
  </si>
  <si>
    <t>Lokální oprava stávající "parozábrany" z asfaltového pásu.</t>
  </si>
  <si>
    <t>"viz Půdorys střechy objektu "A", plocha střechy":40</t>
  </si>
  <si>
    <t>"viz Půdorys střechy objektu "A", svislá plocha atiky":12</t>
  </si>
  <si>
    <t>"viz Půdorys střechy objektu "A", plocha atiky":8</t>
  </si>
  <si>
    <t>712341559RT1</t>
  </si>
  <si>
    <t>Provedení povlakové krytiny střech do 10°, asfaltovými pásy, přitavení celoplošně, 1 vrstva - asfaltový pás ve specifikaci</t>
  </si>
  <si>
    <t>"viz Půdorys střechy objektu "A", plocha střechy":(40,3-0,05*2)*(9,8-0,05*2)</t>
  </si>
  <si>
    <t>"viz Půdorys střechy objektu "A", plocha atiky":(40,3+0,38*2)*2*0,45+9,8*2*0,38</t>
  </si>
  <si>
    <t>712351111RT2</t>
  </si>
  <si>
    <t>Provedení povlakové krytiny střech do 10°, samolepicími asfaltovými pásy, včetně dodávky asfaltového pásu Glastek 30 sticker plus</t>
  </si>
  <si>
    <t>"viz Půdorys střechy objektu "A", plocha atiky":(40,3+0,28*2)*2*0,45+9,8*2*0,38</t>
  </si>
  <si>
    <t>712841559R00</t>
  </si>
  <si>
    <t>Provedení povlakové krytiny střech, samostatné vytažení povlaku, asfaltové pásy přitavením</t>
  </si>
  <si>
    <t>"viz Půdorys střechy objektu "A", svislá plocha atiky":(40,3-0,05*2)*2*0,2+(9,8-0,05*2)*2*0,2</t>
  </si>
  <si>
    <t>1</t>
  </si>
  <si>
    <t>Pás asfaltový modifikovaný ELASTEK 40 FIRESTOP, modrošedý, natavovací</t>
  </si>
  <si>
    <t>POL3_0</t>
  </si>
  <si>
    <t>BROOF (t3)</t>
  </si>
  <si>
    <t>"viz Půdorys střechy objektu "A", plocha střechy":(40,3-0,05*2)*(9,8-0,05*2)*1,1</t>
  </si>
  <si>
    <t>"viz Půdorys střechy objektu "A", svislá plocha atiky":((40,3-0,05*2)*2*0,2+(9,8-0,05*2)*2*0,2)*1,1</t>
  </si>
  <si>
    <t>"viz Půdorys střechy objektu "A", plocha atiky":((40,3+0,38*2)*2*0,45+9,8*2*0,38)*1,1</t>
  </si>
  <si>
    <t>712851559RZ2</t>
  </si>
  <si>
    <t>Provedení povlakové krytiny střech, samostatné vytažení povlaku, samolepicí asfaltové pásy, 1 vrstvy - včetně dodávky Glastek 30 sticker plus</t>
  </si>
  <si>
    <t>712997003R00</t>
  </si>
  <si>
    <t>Přilepení atikových klínů do lepidla</t>
  </si>
  <si>
    <t>m</t>
  </si>
  <si>
    <t>"viz Půdorys střechy objektu "A"":(40,3-0,05*2)*2+(9,8-0,05*2)*2</t>
  </si>
  <si>
    <t>28375980R</t>
  </si>
  <si>
    <t>Klín atikový EPS 50 x 50 x 1000 mm</t>
  </si>
  <si>
    <t>"viz Půdorys střechy objektu "A"":((40,3-0,05*2)*2+(9,8-0,05*2)*2)*1,02</t>
  </si>
  <si>
    <t>2</t>
  </si>
  <si>
    <t>Svislý přesun hmot odstraněné povlakové krytiny, výšky do 12 m</t>
  </si>
  <si>
    <t>"součet z rozpočtového programu":2,6929</t>
  </si>
  <si>
    <t>998712102R00</t>
  </si>
  <si>
    <t>Přesun hmot pro povlakové krytiny, výšky do 12 m</t>
  </si>
  <si>
    <t>"součet z rozpočtového programu":4,726</t>
  </si>
  <si>
    <t>713104121R00</t>
  </si>
  <si>
    <t>Odstranění tepelné izolace střech plochých, volně uložené, z desek minerálních, tl. do 100 mm</t>
  </si>
  <si>
    <t>"viz Půdorys střechy objektu "A"":40,3*9,8</t>
  </si>
  <si>
    <t>713141124T00</t>
  </si>
  <si>
    <t>Montáž tepelné izolace střech, na pruhy lepidla, 1 vrstva</t>
  </si>
  <si>
    <t>"viz Půdorys střechy objektu "A", zateplení - plocha střechy":40,3*9,8*2</t>
  </si>
  <si>
    <t>"viz Půdorys střechy objektu "A", zateplení atiky vodorovné":(40,3+0,28*2)*2*0,37+9,8*2*0,3</t>
  </si>
  <si>
    <t>"viz Půdorys střechy objektu "A", zateplení atiky svislé":(40,3*2-0,05*4+9,8*2)*0,28</t>
  </si>
  <si>
    <t>3</t>
  </si>
  <si>
    <t>Kotvení tep. izolantu atiky 8 ks/m2</t>
  </si>
  <si>
    <t>28375766.AR</t>
  </si>
  <si>
    <t>Deska izolační polystyrén samozhášivý EPS 100</t>
  </si>
  <si>
    <t>m3</t>
  </si>
  <si>
    <t>"viz Půdorys střechy objektu "A", zateplení - plocha střechy":40,3*9,8*0,12*1,05</t>
  </si>
  <si>
    <t>28375768.AR</t>
  </si>
  <si>
    <t>Deska izolační polystyrén samozhášivý EPS 150</t>
  </si>
  <si>
    <t>EPS 150 tl. 120 mm</t>
  </si>
  <si>
    <t>"viz Půdorys střechy objektu "A", zateplení atiky vodorovné":((40,3+0,28*2)*2*0,37+9,8*2*0,3)*0,1*1,05</t>
  </si>
  <si>
    <t>"viz Půdorys střechy objektu "A", zateplení atiky svislé":((40,3*2-0,05*4+9,8*2)*0,28)*0,05*1,05</t>
  </si>
  <si>
    <t>4</t>
  </si>
  <si>
    <t>Svislý přesun hmot bouraných pro izolace tepelné, výšky do 12 m</t>
  </si>
  <si>
    <t>"součet z rozpočtového programu":5,9241</t>
  </si>
  <si>
    <t>998713102R00</t>
  </si>
  <si>
    <t>Přesun hmot pro izolace tepelné, výšky do 12 m</t>
  </si>
  <si>
    <t>"součet z rozpočtového programu":2,508</t>
  </si>
  <si>
    <t>721210823R00</t>
  </si>
  <si>
    <t>Demontáž střešní vpusti do DN 125 mm, nebo odvětrávacího komínku</t>
  </si>
  <si>
    <t>721231114RT4</t>
  </si>
  <si>
    <t>Vtok střešní TW - SAN BIT v povlak. krytině, zateplená střecha, výška izolace do 300 mm</t>
  </si>
  <si>
    <t>"viz Půdorys střechy objektu "A"":4</t>
  </si>
  <si>
    <t>5</t>
  </si>
  <si>
    <t>Odvětrání střešní TWOP SAN BIT v povlak., krytině zateplená střecha, výška izolace do 300 mm</t>
  </si>
  <si>
    <t>721290822R00</t>
  </si>
  <si>
    <t>Přesun vybouraných hmot, vnitřní kanalizace, v objektech výšky přes 6 - 12 m</t>
  </si>
  <si>
    <t>"součet z rozpočtového programu":0,2212</t>
  </si>
  <si>
    <t>998721102R00</t>
  </si>
  <si>
    <t>Přesun hmot pro vnitřní kanalizaci, výšky do 12 m</t>
  </si>
  <si>
    <t>"součet z rozpočtového programu":0,0279</t>
  </si>
  <si>
    <t>764817133R00</t>
  </si>
  <si>
    <t>Oplechování zdí (atik) z lak.Pz plechu, rš 330 mm</t>
  </si>
  <si>
    <t>"viz Půdorys střechy objektu "A" a detail D1 a D2, krycí lišta":40,3*2+0,28*4+9,8*2+0,35*4</t>
  </si>
  <si>
    <t>764817158R00</t>
  </si>
  <si>
    <t>Oplechování zdí (atik) z lak.Pz plechu, rš 580 mm, na příponky</t>
  </si>
  <si>
    <t>"viz Půdorys střechy objektu "A", oplechování vystupujících pilířů kolmých na atiku":1+1+1</t>
  </si>
  <si>
    <t>764817163R00</t>
  </si>
  <si>
    <t>Oplechování zdí (atik) z lak.Pz plechu, rš 630 mm, na příponky</t>
  </si>
  <si>
    <t>"viz Půdorys střechy objektu "A" a detail D2, oplechování atiky":9,8*2+0,68*4</t>
  </si>
  <si>
    <t>764817168R00</t>
  </si>
  <si>
    <t>Oplechování zdí (atik) z lak.Pz plechu, rš 680 mm, na příponky</t>
  </si>
  <si>
    <t>"viz Půdorys střechy objektu "A" a detail D1, oplechování atiky":40,3*2+0,63*4</t>
  </si>
  <si>
    <t>764900020RA0</t>
  </si>
  <si>
    <t>Demontáž oplechování zdí</t>
  </si>
  <si>
    <t>"viz Půdorys střechy objektu "A"":(40,3+0,41*2)*2+9,8*2</t>
  </si>
  <si>
    <t>6</t>
  </si>
  <si>
    <t>Svislý přesun hmot pro klempířské konstr. bourané, výšky do 12 m</t>
  </si>
  <si>
    <t>"součet z rozpočtového programu":0,2342</t>
  </si>
  <si>
    <t>998764102R00</t>
  </si>
  <si>
    <t>Přesun hmot pro klempířské konstr., výšky do 12 m</t>
  </si>
  <si>
    <t>"součet z rozpočtového programu":0,4429</t>
  </si>
  <si>
    <t>7</t>
  </si>
  <si>
    <t>Montáž obložení atiky,překližka,1vrst.,hmoždinkami, vč. vodovzdorné březové překližky tl. 21 mm</t>
  </si>
  <si>
    <t>- včetně pomocného a kotevního materiálu</t>
  </si>
  <si>
    <t>"viz Půdorys střechy objektu "A" a detail D1 a D2":(40,3*2+0,35*4)*0,42+9,8*2*0,35</t>
  </si>
  <si>
    <t>998766102R00</t>
  </si>
  <si>
    <t>Přesun hmot pro truhlářské konstr., výšky do 12 m</t>
  </si>
  <si>
    <t>"součet z rozpočtového programu":0,487</t>
  </si>
  <si>
    <t>767833100R00</t>
  </si>
  <si>
    <t>Montáž žebříků do zdiva s bočnicemi (ochranný koš), včetně kotevních prvků</t>
  </si>
  <si>
    <t>"revizní žebřík na spojovací krček objektu "B"":7,5</t>
  </si>
  <si>
    <t>"revizní žebřík na spojovací krček mezi objektem "B" a "A"":2,5</t>
  </si>
  <si>
    <t>8</t>
  </si>
  <si>
    <t>Výroba atyp. ocelové konstrukce, žebříky revizní, 50 - 300 kg/kus</t>
  </si>
  <si>
    <t>kg</t>
  </si>
  <si>
    <t>Revizní žebříky</t>
  </si>
  <si>
    <t>- dodávka žebříků včetně výkresové dokumentace zpracované dle platné normy ČSN 74 3282</t>
  </si>
  <si>
    <t>- uzamykatelný vstup (pouze pro revizní žebřík na střechu spojovací chodby objektu B - část přístupu na střechu objektu A)</t>
  </si>
  <si>
    <t>- předpokládaná hmotnost žebříků:</t>
  </si>
  <si>
    <t>Revizní žebřík na střechu spojovací hodby B: 255 kg</t>
  </si>
  <si>
    <t>Revizní žebřík ze střechy objektu B na objekt A: 85 kg</t>
  </si>
  <si>
    <t>- do hmotnosti m´ žebříku jsou započteny všechny části žebříku dle normy ČSN 74 3282</t>
  </si>
  <si>
    <t>- vše žárově zinkováno</t>
  </si>
  <si>
    <t>"revizní žebřík na spojovací krček objektu "B"":7,5*34</t>
  </si>
  <si>
    <t>"revizní žebřík na spojovací krček mezi objektem "B" a "A"":2,5*34</t>
  </si>
  <si>
    <t>767951113R00</t>
  </si>
  <si>
    <t>Pozinkování ocelových výrobků, hmotnost celková od 50 do 100 kg</t>
  </si>
  <si>
    <t>767951114R00</t>
  </si>
  <si>
    <t>Pozinkování ocelových výrobků, hmotnost celková od 100 do 300 kg</t>
  </si>
  <si>
    <t>998767102R00</t>
  </si>
  <si>
    <t>Přesun hmot pro zámečnické konstr., výšky do 12 m</t>
  </si>
  <si>
    <t>"součet z rozpočtového programu":0,358</t>
  </si>
  <si>
    <t>VRN1</t>
  </si>
  <si>
    <t>Zařízení staveniště</t>
  </si>
  <si>
    <t>Soubor</t>
  </si>
  <si>
    <t>Základní rozdělení průvodních činností a nákladů zařízení staveniště. V rámci nákladů na zařízení staveniště ocení zhotovite  veškeré náklady spojené s vybudováním, provozem a odstraněním zařízení staveniště, a to ve fázích :</t>
  </si>
  <si>
    <t>1) Vybudování zařízení staveniště.</t>
  </si>
  <si>
    <t>Do této položky patří náklady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</si>
  <si>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2) Provoz zařízení staveniště.</t>
  </si>
  <si>
    <t>Do této položky patří náklady na vybavení objektů zařízení staveniště ,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</si>
  <si>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3) Odstranění zařízení staveniště.</t>
  </si>
  <si>
    <t>Do této položky patří odstranění objektů zařízení staveniště včetně přípojek energií a jejich odvoz. Položka zahrnuje i náklady na úpravu povrchů po odstranění zařízení staveniště a úklid ploch, na kterých bylo zařízení staveniště provozováno.</t>
  </si>
  <si>
    <t/>
  </si>
  <si>
    <t>Položka zahrnuje veškeré náklady a činnosti související s vybudováním, provozem a likvidací staveniště, zajištění připojení na elektrickou energii, vodu a odvodnění staveniště,  provádění každodenního hrubého úklidu staveniště a  průběžnou likvidaci vznikajících odpadů oprávněnou osobou. Součástí této položky jsou standardní prvky BOZP (mobilní oplocení, výstražné značení, přechody výkopů, oplocení, zábradlí, atd - včetně jejich dodávky, montáže, údržby a demontáže, respektive likvidace) a plnění povinosti vyplývajících z plánu BOZP včetně připomínek příslušných úřadů. Součástí položky Zařízení staveniště je poskytnutí části zařízení staveniště (včetně stolu a 4 židlí) pro umožnění činnosti TDS, AD a SÚ za účelem konání kontrolním dnů a všech dalších svolávaných jednání (předpokládá se čistý prostor - např. stavební buňka či jiná kancelář stavby).</t>
  </si>
  <si>
    <t>VRN2</t>
  </si>
  <si>
    <t>Inženýrská činnost</t>
  </si>
  <si>
    <t>Shromáždění dokladů o vlastnostech materiálů, o provedených zkouškách a měření, o výchozích kontrolách provozuschopnosti, o zaškolení obsluhy, revizní zprávy s výsledkem-bez závad, doklady o oprávnění k provádění prací, doklady o likvidaci odpadů, návody k obsluze, kopie záručních listů.</t>
  </si>
  <si>
    <t>VRN3</t>
  </si>
  <si>
    <t>Provozní vlivy</t>
  </si>
  <si>
    <t>Základní rozdělení průvodních činností a nákladů provozní vlivy. Tato kategorie nákladů vyjadřuje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v okolí stavby ovlivňující stavební práce (ochrana kolem vstupu do budovy).</t>
  </si>
  <si>
    <t>Do této položky patří náklady na ztížené provádění stavebních prací v důsledku provozu budovy po dobu stavby (nutnost ochranných konstrukcí, ochranných zábradlí a hrazení, záchytných sítí mimo sítě na lešení, stříšek, apod.). Objekt může být částečnš investorem užíván po celou dobu stavby ke svému obvyklému účelu a náklady s tím spojené jsou součástí této položky.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</si>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</sst>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20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33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9" fillId="0" borderId="0" xfId="0" applyNumberFormat="1" applyFont="1" applyBorder="1" applyAlignment="1">
      <alignment vertical="top" wrapText="1" shrinkToFit="1"/>
    </xf>
    <xf numFmtId="0" fontId="19" fillId="0" borderId="33" xfId="0" applyFont="1" applyBorder="1" applyAlignment="1">
      <alignment vertical="top" shrinkToFit="1"/>
    </xf>
    <xf numFmtId="174" fontId="17" fillId="0" borderId="33" xfId="0" applyNumberFormat="1" applyFont="1" applyBorder="1" applyAlignment="1">
      <alignment vertical="top" shrinkToFit="1"/>
    </xf>
    <xf numFmtId="174" fontId="18" fillId="0" borderId="33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174" fontId="19" fillId="0" borderId="0" xfId="0" applyNumberFormat="1" applyFont="1" applyBorder="1" applyAlignment="1">
      <alignment vertical="top" wrapText="1" shrinkToFit="1"/>
    </xf>
    <xf numFmtId="174" fontId="19" fillId="0" borderId="33" xfId="0" applyNumberFormat="1" applyFont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4" fontId="19" fillId="0" borderId="0" xfId="0" applyNumberFormat="1" applyFont="1" applyBorder="1" applyAlignment="1">
      <alignment vertical="top" wrapText="1" shrinkToFit="1"/>
    </xf>
    <xf numFmtId="4" fontId="19" fillId="0" borderId="34" xfId="0" applyNumberFormat="1" applyFont="1" applyBorder="1" applyAlignment="1">
      <alignment vertical="top" wrapText="1" shrinkToFit="1"/>
    </xf>
    <xf numFmtId="4" fontId="19" fillId="0" borderId="33" xfId="0" applyNumberFormat="1" applyFont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9" fillId="0" borderId="6" xfId="0" applyNumberFormat="1" applyFont="1" applyBorder="1" applyAlignment="1">
      <alignment vertical="top" wrapText="1" shrinkToFit="1"/>
    </xf>
    <xf numFmtId="174" fontId="19" fillId="0" borderId="6" xfId="0" applyNumberFormat="1" applyFont="1" applyBorder="1" applyAlignment="1">
      <alignment vertical="top" wrapText="1" shrinkToFit="1"/>
    </xf>
    <xf numFmtId="4" fontId="19" fillId="0" borderId="6" xfId="0" applyNumberFormat="1" applyFont="1" applyBorder="1" applyAlignment="1">
      <alignment vertical="top" wrapText="1" shrinkToFit="1"/>
    </xf>
    <xf numFmtId="4" fontId="19" fillId="0" borderId="38" xfId="0" applyNumberFormat="1" applyFont="1" applyBorder="1" applyAlignment="1">
      <alignment vertical="top" wrapText="1" shrinkToFit="1"/>
    </xf>
    <xf numFmtId="4" fontId="17" fillId="0" borderId="39" xfId="0" applyNumberFormat="1" applyFont="1" applyBorder="1" applyAlignment="1">
      <alignment vertical="top" shrinkToFit="1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9" fillId="0" borderId="26" xfId="0" applyNumberFormat="1" applyFont="1" applyBorder="1" applyAlignment="1">
      <alignment horizontal="left" vertical="top" wrapText="1"/>
    </xf>
    <xf numFmtId="0" fontId="19" fillId="0" borderId="33" xfId="0" applyNumberFormat="1" applyFont="1" applyBorder="1" applyAlignment="1">
      <alignment horizontal="left" vertical="top" wrapText="1"/>
    </xf>
    <xf numFmtId="0" fontId="19" fillId="0" borderId="1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20AB1F66-2E8F-4F1D-8985-97879E37F1A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44B5-23EA-47AB-82F5-1F62C47B26D9}"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9E0B5-30EF-4072-923C-355A79D3E9FB}">
  <sheetPr codeName="List5112">
    <tabColor rgb="FF66FF66"/>
  </sheetPr>
  <dimension ref="A1:AZ63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">
      <c r="A2" s="4"/>
      <c r="B2" s="105" t="s">
        <v>40</v>
      </c>
      <c r="C2" s="106"/>
      <c r="D2" s="107" t="s">
        <v>46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">
      <c r="A5" s="4"/>
      <c r="B5" s="45" t="s">
        <v>21</v>
      </c>
      <c r="C5" s="5"/>
      <c r="D5" s="121" t="s">
        <v>47</v>
      </c>
      <c r="E5" s="25"/>
      <c r="F5" s="25"/>
      <c r="G5" s="25"/>
      <c r="H5" s="27" t="s">
        <v>33</v>
      </c>
      <c r="I5" s="121" t="s">
        <v>50</v>
      </c>
      <c r="J5" s="11"/>
    </row>
    <row r="6" spans="1:15" ht="15.75" customHeight="1" x14ac:dyDescent="0.2">
      <c r="A6" s="4"/>
      <c r="B6" s="39"/>
      <c r="C6" s="25"/>
      <c r="D6" s="121" t="s">
        <v>48</v>
      </c>
      <c r="E6" s="25"/>
      <c r="F6" s="25"/>
      <c r="G6" s="25"/>
      <c r="H6" s="27" t="s">
        <v>34</v>
      </c>
      <c r="I6" s="121"/>
      <c r="J6" s="11"/>
    </row>
    <row r="7" spans="1:15" ht="15.75" customHeight="1" x14ac:dyDescent="0.2">
      <c r="A7" s="4"/>
      <c r="B7" s="40"/>
      <c r="C7" s="122" t="s">
        <v>49</v>
      </c>
      <c r="D7" s="104" t="s">
        <v>43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">
      <c r="A16" s="194" t="s">
        <v>23</v>
      </c>
      <c r="B16" s="195" t="s">
        <v>23</v>
      </c>
      <c r="C16" s="56"/>
      <c r="D16" s="57"/>
      <c r="E16" s="80"/>
      <c r="F16" s="81"/>
      <c r="G16" s="80"/>
      <c r="H16" s="81"/>
      <c r="I16" s="80">
        <f>SUMIF(F49:F59,A16,I49:I59)+SUMIF(F49:F59,"PSU",I49:I59)</f>
        <v>0</v>
      </c>
      <c r="J16" s="82"/>
    </row>
    <row r="17" spans="1:10" ht="23.25" customHeight="1" x14ac:dyDescent="0.2">
      <c r="A17" s="194" t="s">
        <v>24</v>
      </c>
      <c r="B17" s="195" t="s">
        <v>24</v>
      </c>
      <c r="C17" s="56"/>
      <c r="D17" s="57"/>
      <c r="E17" s="80"/>
      <c r="F17" s="81"/>
      <c r="G17" s="80"/>
      <c r="H17" s="81"/>
      <c r="I17" s="80">
        <f>SUMIF(F49:F59,A17,I49:I59)</f>
        <v>0</v>
      </c>
      <c r="J17" s="82"/>
    </row>
    <row r="18" spans="1:10" ht="23.25" customHeight="1" x14ac:dyDescent="0.2">
      <c r="A18" s="194" t="s">
        <v>25</v>
      </c>
      <c r="B18" s="195" t="s">
        <v>25</v>
      </c>
      <c r="C18" s="56"/>
      <c r="D18" s="57"/>
      <c r="E18" s="80"/>
      <c r="F18" s="81"/>
      <c r="G18" s="80"/>
      <c r="H18" s="81"/>
      <c r="I18" s="80">
        <f>SUMIF(F49:F59,A18,I49:I59)</f>
        <v>0</v>
      </c>
      <c r="J18" s="82"/>
    </row>
    <row r="19" spans="1:10" ht="23.25" customHeight="1" x14ac:dyDescent="0.2">
      <c r="A19" s="194" t="s">
        <v>78</v>
      </c>
      <c r="B19" s="195" t="s">
        <v>26</v>
      </c>
      <c r="C19" s="56"/>
      <c r="D19" s="57"/>
      <c r="E19" s="80"/>
      <c r="F19" s="81"/>
      <c r="G19" s="80"/>
      <c r="H19" s="81"/>
      <c r="I19" s="80">
        <f>SUMIF(F49:F59,A19,I49:I59)</f>
        <v>0</v>
      </c>
      <c r="J19" s="82"/>
    </row>
    <row r="20" spans="1:10" ht="23.25" customHeight="1" x14ac:dyDescent="0.2">
      <c r="A20" s="194" t="s">
        <v>79</v>
      </c>
      <c r="B20" s="195" t="s">
        <v>27</v>
      </c>
      <c r="C20" s="56"/>
      <c r="D20" s="57"/>
      <c r="E20" s="80"/>
      <c r="F20" s="81"/>
      <c r="G20" s="80"/>
      <c r="H20" s="81"/>
      <c r="I20" s="80">
        <f>SUMIF(F49:F59,A20,I49:I59)</f>
        <v>0</v>
      </c>
      <c r="J20" s="82"/>
    </row>
    <row r="21" spans="1:10" ht="23.25" customHeight="1" x14ac:dyDescent="0.2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25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25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53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45698</v>
      </c>
      <c r="I32" s="37"/>
      <c r="J32" s="12"/>
    </row>
    <row r="33" spans="1:52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52" s="35" customFormat="1" ht="18.75" customHeight="1" x14ac:dyDescent="0.2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52" ht="12.75" customHeight="1" x14ac:dyDescent="0.2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52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25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52" ht="25.5" hidden="1" customHeight="1" x14ac:dyDescent="0.2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52" ht="25.5" hidden="1" customHeight="1" x14ac:dyDescent="0.2">
      <c r="A39" s="130">
        <v>1</v>
      </c>
      <c r="B39" s="136" t="s">
        <v>51</v>
      </c>
      <c r="C39" s="137" t="s">
        <v>46</v>
      </c>
      <c r="D39" s="138"/>
      <c r="E39" s="138"/>
      <c r="F39" s="146">
        <f>'Rozpočet Pol'!AC173</f>
        <v>0</v>
      </c>
      <c r="G39" s="147">
        <f>'Rozpočet Pol'!AD173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52" ht="25.5" hidden="1" customHeight="1" x14ac:dyDescent="0.2">
      <c r="A40" s="130"/>
      <c r="B40" s="140" t="s">
        <v>52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2" spans="1:52" x14ac:dyDescent="0.2">
      <c r="B42" t="s">
        <v>54</v>
      </c>
    </row>
    <row r="43" spans="1:52" x14ac:dyDescent="0.2">
      <c r="B43" s="161" t="s">
        <v>55</v>
      </c>
      <c r="C43" s="161"/>
      <c r="D43" s="161"/>
      <c r="E43" s="161"/>
      <c r="F43" s="161"/>
      <c r="G43" s="161"/>
      <c r="H43" s="161"/>
      <c r="I43" s="161"/>
      <c r="J43" s="161"/>
      <c r="AZ43" s="160" t="str">
        <f>B43</f>
        <v>Cenová soustava RTS II/2024.</v>
      </c>
    </row>
    <row r="46" spans="1:52" ht="15.75" x14ac:dyDescent="0.25">
      <c r="B46" s="162" t="s">
        <v>56</v>
      </c>
    </row>
    <row r="48" spans="1:52" ht="25.5" customHeight="1" x14ac:dyDescent="0.2">
      <c r="A48" s="163"/>
      <c r="B48" s="169" t="s">
        <v>16</v>
      </c>
      <c r="C48" s="169" t="s">
        <v>5</v>
      </c>
      <c r="D48" s="170"/>
      <c r="E48" s="170"/>
      <c r="F48" s="173" t="s">
        <v>57</v>
      </c>
      <c r="G48" s="173"/>
      <c r="H48" s="173"/>
      <c r="I48" s="174" t="s">
        <v>28</v>
      </c>
      <c r="J48" s="174"/>
    </row>
    <row r="49" spans="1:10" ht="25.5" customHeight="1" x14ac:dyDescent="0.2">
      <c r="A49" s="164"/>
      <c r="B49" s="175" t="s">
        <v>58</v>
      </c>
      <c r="C49" s="176" t="s">
        <v>59</v>
      </c>
      <c r="D49" s="177"/>
      <c r="E49" s="177"/>
      <c r="F49" s="181" t="s">
        <v>23</v>
      </c>
      <c r="G49" s="182"/>
      <c r="H49" s="182"/>
      <c r="I49" s="183">
        <f>'Rozpočet Pol'!G8</f>
        <v>0</v>
      </c>
      <c r="J49" s="183"/>
    </row>
    <row r="50" spans="1:10" ht="25.5" customHeight="1" x14ac:dyDescent="0.2">
      <c r="A50" s="164"/>
      <c r="B50" s="167" t="s">
        <v>60</v>
      </c>
      <c r="C50" s="166" t="s">
        <v>61</v>
      </c>
      <c r="D50" s="168"/>
      <c r="E50" s="168"/>
      <c r="F50" s="184" t="s">
        <v>23</v>
      </c>
      <c r="G50" s="185"/>
      <c r="H50" s="185"/>
      <c r="I50" s="186">
        <f>'Rozpočet Pol'!G15</f>
        <v>0</v>
      </c>
      <c r="J50" s="186"/>
    </row>
    <row r="51" spans="1:10" ht="25.5" customHeight="1" x14ac:dyDescent="0.2">
      <c r="A51" s="164"/>
      <c r="B51" s="167" t="s">
        <v>62</v>
      </c>
      <c r="C51" s="166" t="s">
        <v>63</v>
      </c>
      <c r="D51" s="168"/>
      <c r="E51" s="168"/>
      <c r="F51" s="184" t="s">
        <v>23</v>
      </c>
      <c r="G51" s="185"/>
      <c r="H51" s="185"/>
      <c r="I51" s="186">
        <f>'Rozpočet Pol'!G32</f>
        <v>0</v>
      </c>
      <c r="J51" s="186"/>
    </row>
    <row r="52" spans="1:10" ht="25.5" customHeight="1" x14ac:dyDescent="0.2">
      <c r="A52" s="164"/>
      <c r="B52" s="167" t="s">
        <v>64</v>
      </c>
      <c r="C52" s="166" t="s">
        <v>65</v>
      </c>
      <c r="D52" s="168"/>
      <c r="E52" s="168"/>
      <c r="F52" s="184" t="s">
        <v>24</v>
      </c>
      <c r="G52" s="185"/>
      <c r="H52" s="185"/>
      <c r="I52" s="186">
        <f>'Rozpočet Pol'!G35</f>
        <v>0</v>
      </c>
      <c r="J52" s="186"/>
    </row>
    <row r="53" spans="1:10" ht="25.5" customHeight="1" x14ac:dyDescent="0.2">
      <c r="A53" s="164"/>
      <c r="B53" s="167" t="s">
        <v>66</v>
      </c>
      <c r="C53" s="166" t="s">
        <v>67</v>
      </c>
      <c r="D53" s="168"/>
      <c r="E53" s="168"/>
      <c r="F53" s="184" t="s">
        <v>24</v>
      </c>
      <c r="G53" s="185"/>
      <c r="H53" s="185"/>
      <c r="I53" s="186">
        <f>'Rozpočet Pol'!G52</f>
        <v>0</v>
      </c>
      <c r="J53" s="186"/>
    </row>
    <row r="54" spans="1:10" ht="25.5" customHeight="1" x14ac:dyDescent="0.2">
      <c r="A54" s="164"/>
      <c r="B54" s="167" t="s">
        <v>68</v>
      </c>
      <c r="C54" s="166" t="s">
        <v>69</v>
      </c>
      <c r="D54" s="168"/>
      <c r="E54" s="168"/>
      <c r="F54" s="184" t="s">
        <v>24</v>
      </c>
      <c r="G54" s="185"/>
      <c r="H54" s="185"/>
      <c r="I54" s="186">
        <f>'Rozpočet Pol'!G83</f>
        <v>0</v>
      </c>
      <c r="J54" s="186"/>
    </row>
    <row r="55" spans="1:10" ht="25.5" customHeight="1" x14ac:dyDescent="0.2">
      <c r="A55" s="164"/>
      <c r="B55" s="167" t="s">
        <v>70</v>
      </c>
      <c r="C55" s="166" t="s">
        <v>71</v>
      </c>
      <c r="D55" s="168"/>
      <c r="E55" s="168"/>
      <c r="F55" s="184" t="s">
        <v>24</v>
      </c>
      <c r="G55" s="185"/>
      <c r="H55" s="185"/>
      <c r="I55" s="186">
        <f>'Rozpočet Pol'!G103</f>
        <v>0</v>
      </c>
      <c r="J55" s="186"/>
    </row>
    <row r="56" spans="1:10" ht="25.5" customHeight="1" x14ac:dyDescent="0.2">
      <c r="A56" s="164"/>
      <c r="B56" s="167" t="s">
        <v>72</v>
      </c>
      <c r="C56" s="166" t="s">
        <v>73</v>
      </c>
      <c r="D56" s="168"/>
      <c r="E56" s="168"/>
      <c r="F56" s="184" t="s">
        <v>24</v>
      </c>
      <c r="G56" s="185"/>
      <c r="H56" s="185"/>
      <c r="I56" s="186">
        <f>'Rozpočet Pol'!G114</f>
        <v>0</v>
      </c>
      <c r="J56" s="186"/>
    </row>
    <row r="57" spans="1:10" ht="25.5" customHeight="1" x14ac:dyDescent="0.2">
      <c r="A57" s="164"/>
      <c r="B57" s="167" t="s">
        <v>74</v>
      </c>
      <c r="C57" s="166" t="s">
        <v>75</v>
      </c>
      <c r="D57" s="168"/>
      <c r="E57" s="168"/>
      <c r="F57" s="184" t="s">
        <v>24</v>
      </c>
      <c r="G57" s="185"/>
      <c r="H57" s="185"/>
      <c r="I57" s="186">
        <f>'Rozpočet Pol'!G129</f>
        <v>0</v>
      </c>
      <c r="J57" s="186"/>
    </row>
    <row r="58" spans="1:10" ht="25.5" customHeight="1" x14ac:dyDescent="0.2">
      <c r="A58" s="164"/>
      <c r="B58" s="167" t="s">
        <v>76</v>
      </c>
      <c r="C58" s="166" t="s">
        <v>77</v>
      </c>
      <c r="D58" s="168"/>
      <c r="E58" s="168"/>
      <c r="F58" s="184" t="s">
        <v>24</v>
      </c>
      <c r="G58" s="185"/>
      <c r="H58" s="185"/>
      <c r="I58" s="186">
        <f>'Rozpočet Pol'!G135</f>
        <v>0</v>
      </c>
      <c r="J58" s="186"/>
    </row>
    <row r="59" spans="1:10" ht="25.5" customHeight="1" x14ac:dyDescent="0.2">
      <c r="A59" s="164"/>
      <c r="B59" s="178" t="s">
        <v>78</v>
      </c>
      <c r="C59" s="179" t="s">
        <v>26</v>
      </c>
      <c r="D59" s="180"/>
      <c r="E59" s="180"/>
      <c r="F59" s="187" t="s">
        <v>78</v>
      </c>
      <c r="G59" s="188"/>
      <c r="H59" s="188"/>
      <c r="I59" s="189">
        <f>'Rozpočet Pol'!G156</f>
        <v>0</v>
      </c>
      <c r="J59" s="189"/>
    </row>
    <row r="60" spans="1:10" ht="25.5" customHeight="1" x14ac:dyDescent="0.2">
      <c r="A60" s="165"/>
      <c r="B60" s="171" t="s">
        <v>1</v>
      </c>
      <c r="C60" s="171"/>
      <c r="D60" s="172"/>
      <c r="E60" s="172"/>
      <c r="F60" s="190"/>
      <c r="G60" s="191"/>
      <c r="H60" s="191"/>
      <c r="I60" s="192">
        <f>SUM(I49:I59)</f>
        <v>0</v>
      </c>
      <c r="J60" s="192"/>
    </row>
    <row r="61" spans="1:10" x14ac:dyDescent="0.2">
      <c r="F61" s="193"/>
      <c r="G61" s="129"/>
      <c r="H61" s="193"/>
      <c r="I61" s="129"/>
      <c r="J61" s="129"/>
    </row>
    <row r="62" spans="1:10" x14ac:dyDescent="0.2">
      <c r="F62" s="193"/>
      <c r="G62" s="129"/>
      <c r="H62" s="193"/>
      <c r="I62" s="129"/>
      <c r="J62" s="129"/>
    </row>
    <row r="63" spans="1:10" x14ac:dyDescent="0.2">
      <c r="F63" s="193"/>
      <c r="G63" s="129"/>
      <c r="H63" s="193"/>
      <c r="I63" s="129"/>
      <c r="J63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4">
    <mergeCell ref="I59:J59"/>
    <mergeCell ref="C59:E59"/>
    <mergeCell ref="I60:J60"/>
    <mergeCell ref="I56:J56"/>
    <mergeCell ref="C56:E56"/>
    <mergeCell ref="I57:J57"/>
    <mergeCell ref="C57:E57"/>
    <mergeCell ref="I58:J58"/>
    <mergeCell ref="C58:E58"/>
    <mergeCell ref="I53:J53"/>
    <mergeCell ref="C53:E53"/>
    <mergeCell ref="I54:J54"/>
    <mergeCell ref="C54:E54"/>
    <mergeCell ref="I55:J55"/>
    <mergeCell ref="C55:E55"/>
    <mergeCell ref="I50:J50"/>
    <mergeCell ref="C50:E50"/>
    <mergeCell ref="I51:J51"/>
    <mergeCell ref="C51:E51"/>
    <mergeCell ref="I52:J52"/>
    <mergeCell ref="C52:E52"/>
    <mergeCell ref="D3:J3"/>
    <mergeCell ref="C39:E39"/>
    <mergeCell ref="B40:E40"/>
    <mergeCell ref="B43:J43"/>
    <mergeCell ref="I48:J48"/>
    <mergeCell ref="I49:J49"/>
    <mergeCell ref="C49:E49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D4439-15BA-4846-9F8A-F4E68F570560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7" t="s">
        <v>41</v>
      </c>
      <c r="B2" s="76"/>
      <c r="C2" s="102"/>
      <c r="D2" s="102"/>
      <c r="E2" s="102"/>
      <c r="F2" s="102"/>
      <c r="G2" s="103"/>
    </row>
    <row r="3" spans="1:7" ht="24.95" hidden="1" customHeight="1" x14ac:dyDescent="0.2">
      <c r="A3" s="77" t="s">
        <v>7</v>
      </c>
      <c r="B3" s="76"/>
      <c r="C3" s="102"/>
      <c r="D3" s="102"/>
      <c r="E3" s="102"/>
      <c r="F3" s="102"/>
      <c r="G3" s="103"/>
    </row>
    <row r="4" spans="1:7" ht="24.95" hidden="1" customHeight="1" x14ac:dyDescent="0.2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F7487-B1AC-404A-8D44-9AFFC09D2764}">
  <sheetPr>
    <outlinePr summaryBelow="0"/>
  </sheetPr>
  <dimension ref="A1:BH183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196" t="s">
        <v>6</v>
      </c>
      <c r="B1" s="196"/>
      <c r="C1" s="196"/>
      <c r="D1" s="196"/>
      <c r="E1" s="196"/>
      <c r="F1" s="196"/>
      <c r="G1" s="196"/>
      <c r="AE1" t="s">
        <v>81</v>
      </c>
    </row>
    <row r="2" spans="1:60" ht="24.95" customHeight="1" x14ac:dyDescent="0.2">
      <c r="A2" s="203" t="s">
        <v>80</v>
      </c>
      <c r="B2" s="197"/>
      <c r="C2" s="198" t="s">
        <v>46</v>
      </c>
      <c r="D2" s="199"/>
      <c r="E2" s="199"/>
      <c r="F2" s="199"/>
      <c r="G2" s="205"/>
      <c r="AE2" t="s">
        <v>82</v>
      </c>
    </row>
    <row r="3" spans="1:60" ht="24.95" customHeight="1" x14ac:dyDescent="0.2">
      <c r="A3" s="204" t="s">
        <v>7</v>
      </c>
      <c r="B3" s="202"/>
      <c r="C3" s="200" t="s">
        <v>43</v>
      </c>
      <c r="D3" s="201"/>
      <c r="E3" s="201"/>
      <c r="F3" s="201"/>
      <c r="G3" s="206"/>
      <c r="AE3" t="s">
        <v>83</v>
      </c>
    </row>
    <row r="4" spans="1:60" ht="24.95" hidden="1" customHeight="1" x14ac:dyDescent="0.2">
      <c r="A4" s="204" t="s">
        <v>8</v>
      </c>
      <c r="B4" s="202"/>
      <c r="C4" s="200"/>
      <c r="D4" s="201"/>
      <c r="E4" s="201"/>
      <c r="F4" s="201"/>
      <c r="G4" s="206"/>
      <c r="AE4" t="s">
        <v>84</v>
      </c>
    </row>
    <row r="5" spans="1:60" hidden="1" x14ac:dyDescent="0.2">
      <c r="A5" s="207" t="s">
        <v>85</v>
      </c>
      <c r="B5" s="208"/>
      <c r="C5" s="209"/>
      <c r="D5" s="210"/>
      <c r="E5" s="210"/>
      <c r="F5" s="210"/>
      <c r="G5" s="211"/>
      <c r="AE5" t="s">
        <v>86</v>
      </c>
    </row>
    <row r="7" spans="1:60" ht="38.25" x14ac:dyDescent="0.2">
      <c r="A7" s="217" t="s">
        <v>87</v>
      </c>
      <c r="B7" s="218" t="s">
        <v>88</v>
      </c>
      <c r="C7" s="218" t="s">
        <v>89</v>
      </c>
      <c r="D7" s="217" t="s">
        <v>90</v>
      </c>
      <c r="E7" s="217" t="s">
        <v>91</v>
      </c>
      <c r="F7" s="212" t="s">
        <v>92</v>
      </c>
      <c r="G7" s="241" t="s">
        <v>28</v>
      </c>
      <c r="H7" s="242" t="s">
        <v>29</v>
      </c>
      <c r="I7" s="242" t="s">
        <v>93</v>
      </c>
      <c r="J7" s="242" t="s">
        <v>30</v>
      </c>
      <c r="K7" s="242" t="s">
        <v>94</v>
      </c>
      <c r="L7" s="242" t="s">
        <v>95</v>
      </c>
      <c r="M7" s="242" t="s">
        <v>96</v>
      </c>
      <c r="N7" s="242" t="s">
        <v>97</v>
      </c>
      <c r="O7" s="242" t="s">
        <v>98</v>
      </c>
      <c r="P7" s="242" t="s">
        <v>99</v>
      </c>
      <c r="Q7" s="242" t="s">
        <v>100</v>
      </c>
      <c r="R7" s="242" t="s">
        <v>101</v>
      </c>
      <c r="S7" s="242" t="s">
        <v>102</v>
      </c>
      <c r="T7" s="242" t="s">
        <v>103</v>
      </c>
      <c r="U7" s="220" t="s">
        <v>104</v>
      </c>
    </row>
    <row r="8" spans="1:60" x14ac:dyDescent="0.2">
      <c r="A8" s="243" t="s">
        <v>105</v>
      </c>
      <c r="B8" s="244" t="s">
        <v>58</v>
      </c>
      <c r="C8" s="245" t="s">
        <v>59</v>
      </c>
      <c r="D8" s="219"/>
      <c r="E8" s="246"/>
      <c r="F8" s="247"/>
      <c r="G8" s="247">
        <f>SUMIF(AE9:AE14,"&lt;&gt;NOR",G9:G14)</f>
        <v>0</v>
      </c>
      <c r="H8" s="247"/>
      <c r="I8" s="247">
        <f>SUM(I9:I14)</f>
        <v>0</v>
      </c>
      <c r="J8" s="247"/>
      <c r="K8" s="247">
        <f>SUM(K9:K14)</f>
        <v>0</v>
      </c>
      <c r="L8" s="247"/>
      <c r="M8" s="247">
        <f>SUM(M9:M14)</f>
        <v>0</v>
      </c>
      <c r="N8" s="219"/>
      <c r="O8" s="219">
        <f>SUM(O9:O14)</f>
        <v>1.9008</v>
      </c>
      <c r="P8" s="219"/>
      <c r="Q8" s="219">
        <f>SUM(Q9:Q14)</f>
        <v>0</v>
      </c>
      <c r="R8" s="219"/>
      <c r="S8" s="219"/>
      <c r="T8" s="243"/>
      <c r="U8" s="219">
        <f>SUM(U9:U14)</f>
        <v>23.17</v>
      </c>
      <c r="AE8" t="s">
        <v>106</v>
      </c>
    </row>
    <row r="9" spans="1:60" outlineLevel="1" x14ac:dyDescent="0.2">
      <c r="A9" s="214">
        <v>1</v>
      </c>
      <c r="B9" s="221" t="s">
        <v>107</v>
      </c>
      <c r="C9" s="271" t="s">
        <v>108</v>
      </c>
      <c r="D9" s="223" t="s">
        <v>109</v>
      </c>
      <c r="E9" s="230">
        <v>99</v>
      </c>
      <c r="F9" s="235">
        <f>H9+J9</f>
        <v>0</v>
      </c>
      <c r="G9" s="236">
        <f>ROUND(E9*F9,2)</f>
        <v>0</v>
      </c>
      <c r="H9" s="236"/>
      <c r="I9" s="236">
        <f>ROUND(E9*H9,2)</f>
        <v>0</v>
      </c>
      <c r="J9" s="236"/>
      <c r="K9" s="236">
        <f>ROUND(E9*J9,2)</f>
        <v>0</v>
      </c>
      <c r="L9" s="236">
        <v>21</v>
      </c>
      <c r="M9" s="236">
        <f>G9*(1+L9/100)</f>
        <v>0</v>
      </c>
      <c r="N9" s="223">
        <v>1.8380000000000001E-2</v>
      </c>
      <c r="O9" s="223">
        <f>ROUND(E9*N9,5)</f>
        <v>1.81962</v>
      </c>
      <c r="P9" s="223">
        <v>0</v>
      </c>
      <c r="Q9" s="223">
        <f>ROUND(E9*P9,5)</f>
        <v>0</v>
      </c>
      <c r="R9" s="223"/>
      <c r="S9" s="223"/>
      <c r="T9" s="224">
        <v>0.123</v>
      </c>
      <c r="U9" s="223">
        <f>ROUND(E9*T9,2)</f>
        <v>12.18</v>
      </c>
      <c r="V9" s="213"/>
      <c r="W9" s="213"/>
      <c r="X9" s="213"/>
      <c r="Y9" s="213"/>
      <c r="Z9" s="213"/>
      <c r="AA9" s="213"/>
      <c r="AB9" s="213"/>
      <c r="AC9" s="213"/>
      <c r="AD9" s="213"/>
      <c r="AE9" s="213" t="s">
        <v>110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1" x14ac:dyDescent="0.2">
      <c r="A10" s="214"/>
      <c r="B10" s="221"/>
      <c r="C10" s="272" t="s">
        <v>111</v>
      </c>
      <c r="D10" s="225"/>
      <c r="E10" s="231">
        <v>99</v>
      </c>
      <c r="F10" s="236"/>
      <c r="G10" s="236"/>
      <c r="H10" s="236"/>
      <c r="I10" s="236"/>
      <c r="J10" s="236"/>
      <c r="K10" s="236"/>
      <c r="L10" s="236"/>
      <c r="M10" s="236"/>
      <c r="N10" s="223"/>
      <c r="O10" s="223"/>
      <c r="P10" s="223"/>
      <c r="Q10" s="223"/>
      <c r="R10" s="223"/>
      <c r="S10" s="223"/>
      <c r="T10" s="224"/>
      <c r="U10" s="223"/>
      <c r="V10" s="213"/>
      <c r="W10" s="213"/>
      <c r="X10" s="213"/>
      <c r="Y10" s="213"/>
      <c r="Z10" s="213"/>
      <c r="AA10" s="213"/>
      <c r="AB10" s="213"/>
      <c r="AC10" s="213"/>
      <c r="AD10" s="213"/>
      <c r="AE10" s="213" t="s">
        <v>112</v>
      </c>
      <c r="AF10" s="213">
        <v>0</v>
      </c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1" x14ac:dyDescent="0.2">
      <c r="A11" s="214">
        <v>2</v>
      </c>
      <c r="B11" s="221" t="s">
        <v>113</v>
      </c>
      <c r="C11" s="271" t="s">
        <v>114</v>
      </c>
      <c r="D11" s="223" t="s">
        <v>109</v>
      </c>
      <c r="E11" s="230">
        <v>99</v>
      </c>
      <c r="F11" s="235">
        <f>H11+J11</f>
        <v>0</v>
      </c>
      <c r="G11" s="236">
        <f>ROUND(E11*F11,2)</f>
        <v>0</v>
      </c>
      <c r="H11" s="236"/>
      <c r="I11" s="236">
        <f>ROUND(E11*H11,2)</f>
        <v>0</v>
      </c>
      <c r="J11" s="236"/>
      <c r="K11" s="236">
        <f>ROUND(E11*J11,2)</f>
        <v>0</v>
      </c>
      <c r="L11" s="236">
        <v>21</v>
      </c>
      <c r="M11" s="236">
        <f>G11*(1+L11/100)</f>
        <v>0</v>
      </c>
      <c r="N11" s="223">
        <v>8.1999999999999998E-4</v>
      </c>
      <c r="O11" s="223">
        <f>ROUND(E11*N11,5)</f>
        <v>8.1180000000000002E-2</v>
      </c>
      <c r="P11" s="223">
        <v>0</v>
      </c>
      <c r="Q11" s="223">
        <f>ROUND(E11*P11,5)</f>
        <v>0</v>
      </c>
      <c r="R11" s="223"/>
      <c r="S11" s="223"/>
      <c r="T11" s="224">
        <v>6.0000000000000001E-3</v>
      </c>
      <c r="U11" s="223">
        <f>ROUND(E11*T11,2)</f>
        <v>0.59</v>
      </c>
      <c r="V11" s="213"/>
      <c r="W11" s="213"/>
      <c r="X11" s="213"/>
      <c r="Y11" s="213"/>
      <c r="Z11" s="213"/>
      <c r="AA11" s="213"/>
      <c r="AB11" s="213"/>
      <c r="AC11" s="213"/>
      <c r="AD11" s="213"/>
      <c r="AE11" s="213" t="s">
        <v>110</v>
      </c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">
      <c r="A12" s="214"/>
      <c r="B12" s="221"/>
      <c r="C12" s="272" t="s">
        <v>111</v>
      </c>
      <c r="D12" s="225"/>
      <c r="E12" s="231">
        <v>99</v>
      </c>
      <c r="F12" s="236"/>
      <c r="G12" s="236"/>
      <c r="H12" s="236"/>
      <c r="I12" s="236"/>
      <c r="J12" s="236"/>
      <c r="K12" s="236"/>
      <c r="L12" s="236"/>
      <c r="M12" s="236"/>
      <c r="N12" s="223"/>
      <c r="O12" s="223"/>
      <c r="P12" s="223"/>
      <c r="Q12" s="223"/>
      <c r="R12" s="223"/>
      <c r="S12" s="223"/>
      <c r="T12" s="224"/>
      <c r="U12" s="223"/>
      <c r="V12" s="213"/>
      <c r="W12" s="213"/>
      <c r="X12" s="213"/>
      <c r="Y12" s="213"/>
      <c r="Z12" s="213"/>
      <c r="AA12" s="213"/>
      <c r="AB12" s="213"/>
      <c r="AC12" s="213"/>
      <c r="AD12" s="213"/>
      <c r="AE12" s="213" t="s">
        <v>112</v>
      </c>
      <c r="AF12" s="213">
        <v>0</v>
      </c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1" x14ac:dyDescent="0.2">
      <c r="A13" s="214">
        <v>3</v>
      </c>
      <c r="B13" s="221" t="s">
        <v>115</v>
      </c>
      <c r="C13" s="271" t="s">
        <v>116</v>
      </c>
      <c r="D13" s="223" t="s">
        <v>109</v>
      </c>
      <c r="E13" s="230">
        <v>99</v>
      </c>
      <c r="F13" s="235">
        <f>H13+J13</f>
        <v>0</v>
      </c>
      <c r="G13" s="236">
        <f>ROUND(E13*F13,2)</f>
        <v>0</v>
      </c>
      <c r="H13" s="236"/>
      <c r="I13" s="236">
        <f>ROUND(E13*H13,2)</f>
        <v>0</v>
      </c>
      <c r="J13" s="236"/>
      <c r="K13" s="236">
        <f>ROUND(E13*J13,2)</f>
        <v>0</v>
      </c>
      <c r="L13" s="236">
        <v>21</v>
      </c>
      <c r="M13" s="236">
        <f>G13*(1+L13/100)</f>
        <v>0</v>
      </c>
      <c r="N13" s="223">
        <v>0</v>
      </c>
      <c r="O13" s="223">
        <f>ROUND(E13*N13,5)</f>
        <v>0</v>
      </c>
      <c r="P13" s="223">
        <v>0</v>
      </c>
      <c r="Q13" s="223">
        <f>ROUND(E13*P13,5)</f>
        <v>0</v>
      </c>
      <c r="R13" s="223"/>
      <c r="S13" s="223"/>
      <c r="T13" s="224">
        <v>0.105</v>
      </c>
      <c r="U13" s="223">
        <f>ROUND(E13*T13,2)</f>
        <v>10.4</v>
      </c>
      <c r="V13" s="213"/>
      <c r="W13" s="213"/>
      <c r="X13" s="213"/>
      <c r="Y13" s="213"/>
      <c r="Z13" s="213"/>
      <c r="AA13" s="213"/>
      <c r="AB13" s="213"/>
      <c r="AC13" s="213"/>
      <c r="AD13" s="213"/>
      <c r="AE13" s="213" t="s">
        <v>110</v>
      </c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1" x14ac:dyDescent="0.2">
      <c r="A14" s="214"/>
      <c r="B14" s="221"/>
      <c r="C14" s="272" t="s">
        <v>111</v>
      </c>
      <c r="D14" s="225"/>
      <c r="E14" s="231">
        <v>99</v>
      </c>
      <c r="F14" s="236"/>
      <c r="G14" s="236"/>
      <c r="H14" s="236"/>
      <c r="I14" s="236"/>
      <c r="J14" s="236"/>
      <c r="K14" s="236"/>
      <c r="L14" s="236"/>
      <c r="M14" s="236"/>
      <c r="N14" s="223"/>
      <c r="O14" s="223"/>
      <c r="P14" s="223"/>
      <c r="Q14" s="223"/>
      <c r="R14" s="223"/>
      <c r="S14" s="223"/>
      <c r="T14" s="224"/>
      <c r="U14" s="223"/>
      <c r="V14" s="213"/>
      <c r="W14" s="213"/>
      <c r="X14" s="213"/>
      <c r="Y14" s="213"/>
      <c r="Z14" s="213"/>
      <c r="AA14" s="213"/>
      <c r="AB14" s="213"/>
      <c r="AC14" s="213"/>
      <c r="AD14" s="213"/>
      <c r="AE14" s="213" t="s">
        <v>112</v>
      </c>
      <c r="AF14" s="213">
        <v>0</v>
      </c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x14ac:dyDescent="0.2">
      <c r="A15" s="215" t="s">
        <v>105</v>
      </c>
      <c r="B15" s="222" t="s">
        <v>60</v>
      </c>
      <c r="C15" s="273" t="s">
        <v>61</v>
      </c>
      <c r="D15" s="226"/>
      <c r="E15" s="232"/>
      <c r="F15" s="237"/>
      <c r="G15" s="237">
        <f>SUMIF(AE16:AE31,"&lt;&gt;NOR",G16:G31)</f>
        <v>0</v>
      </c>
      <c r="H15" s="237"/>
      <c r="I15" s="237">
        <f>SUM(I16:I31)</f>
        <v>0</v>
      </c>
      <c r="J15" s="237"/>
      <c r="K15" s="237">
        <f>SUM(K16:K31)</f>
        <v>0</v>
      </c>
      <c r="L15" s="237"/>
      <c r="M15" s="237">
        <f>SUM(M16:M31)</f>
        <v>0</v>
      </c>
      <c r="N15" s="226"/>
      <c r="O15" s="226">
        <f>SUM(O16:O31)</f>
        <v>0</v>
      </c>
      <c r="P15" s="226"/>
      <c r="Q15" s="226">
        <f>SUM(Q16:Q31)</f>
        <v>0</v>
      </c>
      <c r="R15" s="226"/>
      <c r="S15" s="226"/>
      <c r="T15" s="227"/>
      <c r="U15" s="226">
        <f>SUM(U16:U31)</f>
        <v>13.24</v>
      </c>
      <c r="AE15" t="s">
        <v>106</v>
      </c>
    </row>
    <row r="16" spans="1:60" outlineLevel="1" x14ac:dyDescent="0.2">
      <c r="A16" s="214">
        <v>4</v>
      </c>
      <c r="B16" s="221" t="s">
        <v>117</v>
      </c>
      <c r="C16" s="271" t="s">
        <v>118</v>
      </c>
      <c r="D16" s="223" t="s">
        <v>119</v>
      </c>
      <c r="E16" s="230">
        <v>8.6170000000000009</v>
      </c>
      <c r="F16" s="235">
        <f>H16+J16</f>
        <v>0</v>
      </c>
      <c r="G16" s="236">
        <f>ROUND(E16*F16,2)</f>
        <v>0</v>
      </c>
      <c r="H16" s="236"/>
      <c r="I16" s="236">
        <f>ROUND(E16*H16,2)</f>
        <v>0</v>
      </c>
      <c r="J16" s="236"/>
      <c r="K16" s="236">
        <f>ROUND(E16*J16,2)</f>
        <v>0</v>
      </c>
      <c r="L16" s="236">
        <v>21</v>
      </c>
      <c r="M16" s="236">
        <f>G16*(1+L16/100)</f>
        <v>0</v>
      </c>
      <c r="N16" s="223">
        <v>0</v>
      </c>
      <c r="O16" s="223">
        <f>ROUND(E16*N16,5)</f>
        <v>0</v>
      </c>
      <c r="P16" s="223">
        <v>0</v>
      </c>
      <c r="Q16" s="223">
        <f>ROUND(E16*P16,5)</f>
        <v>0</v>
      </c>
      <c r="R16" s="223"/>
      <c r="S16" s="223"/>
      <c r="T16" s="224">
        <v>0.49</v>
      </c>
      <c r="U16" s="223">
        <f>ROUND(E16*T16,2)</f>
        <v>4.22</v>
      </c>
      <c r="V16" s="213"/>
      <c r="W16" s="213"/>
      <c r="X16" s="213"/>
      <c r="Y16" s="213"/>
      <c r="Z16" s="213"/>
      <c r="AA16" s="213"/>
      <c r="AB16" s="213"/>
      <c r="AC16" s="213"/>
      <c r="AD16" s="213"/>
      <c r="AE16" s="213" t="s">
        <v>110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ht="22.5" outlineLevel="1" x14ac:dyDescent="0.2">
      <c r="A17" s="214"/>
      <c r="B17" s="221"/>
      <c r="C17" s="272" t="s">
        <v>120</v>
      </c>
      <c r="D17" s="225"/>
      <c r="E17" s="231">
        <v>2.6930000000000001</v>
      </c>
      <c r="F17" s="236"/>
      <c r="G17" s="236"/>
      <c r="H17" s="236"/>
      <c r="I17" s="236"/>
      <c r="J17" s="236"/>
      <c r="K17" s="236"/>
      <c r="L17" s="236"/>
      <c r="M17" s="236"/>
      <c r="N17" s="223"/>
      <c r="O17" s="223"/>
      <c r="P17" s="223"/>
      <c r="Q17" s="223"/>
      <c r="R17" s="223"/>
      <c r="S17" s="223"/>
      <c r="T17" s="224"/>
      <c r="U17" s="223"/>
      <c r="V17" s="213"/>
      <c r="W17" s="213"/>
      <c r="X17" s="213"/>
      <c r="Y17" s="213"/>
      <c r="Z17" s="213"/>
      <c r="AA17" s="213"/>
      <c r="AB17" s="213"/>
      <c r="AC17" s="213"/>
      <c r="AD17" s="213"/>
      <c r="AE17" s="213" t="s">
        <v>112</v>
      </c>
      <c r="AF17" s="213">
        <v>0</v>
      </c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ht="22.5" outlineLevel="1" x14ac:dyDescent="0.2">
      <c r="A18" s="214"/>
      <c r="B18" s="221"/>
      <c r="C18" s="272" t="s">
        <v>121</v>
      </c>
      <c r="D18" s="225"/>
      <c r="E18" s="231">
        <v>5.9240000000000004</v>
      </c>
      <c r="F18" s="236"/>
      <c r="G18" s="236"/>
      <c r="H18" s="236"/>
      <c r="I18" s="236"/>
      <c r="J18" s="236"/>
      <c r="K18" s="236"/>
      <c r="L18" s="236"/>
      <c r="M18" s="236"/>
      <c r="N18" s="223"/>
      <c r="O18" s="223"/>
      <c r="P18" s="223"/>
      <c r="Q18" s="223"/>
      <c r="R18" s="223"/>
      <c r="S18" s="223"/>
      <c r="T18" s="224"/>
      <c r="U18" s="223"/>
      <c r="V18" s="213"/>
      <c r="W18" s="213"/>
      <c r="X18" s="213"/>
      <c r="Y18" s="213"/>
      <c r="Z18" s="213"/>
      <c r="AA18" s="213"/>
      <c r="AB18" s="213"/>
      <c r="AC18" s="213"/>
      <c r="AD18" s="213"/>
      <c r="AE18" s="213" t="s">
        <v>112</v>
      </c>
      <c r="AF18" s="213">
        <v>0</v>
      </c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 x14ac:dyDescent="0.2">
      <c r="A19" s="214">
        <v>5</v>
      </c>
      <c r="B19" s="221" t="s">
        <v>122</v>
      </c>
      <c r="C19" s="271" t="s">
        <v>123</v>
      </c>
      <c r="D19" s="223" t="s">
        <v>119</v>
      </c>
      <c r="E19" s="230">
        <v>77.552999999999997</v>
      </c>
      <c r="F19" s="235">
        <f>H19+J19</f>
        <v>0</v>
      </c>
      <c r="G19" s="236">
        <f>ROUND(E19*F19,2)</f>
        <v>0</v>
      </c>
      <c r="H19" s="236"/>
      <c r="I19" s="236">
        <f>ROUND(E19*H19,2)</f>
        <v>0</v>
      </c>
      <c r="J19" s="236"/>
      <c r="K19" s="236">
        <f>ROUND(E19*J19,2)</f>
        <v>0</v>
      </c>
      <c r="L19" s="236">
        <v>21</v>
      </c>
      <c r="M19" s="236">
        <f>G19*(1+L19/100)</f>
        <v>0</v>
      </c>
      <c r="N19" s="223">
        <v>0</v>
      </c>
      <c r="O19" s="223">
        <f>ROUND(E19*N19,5)</f>
        <v>0</v>
      </c>
      <c r="P19" s="223">
        <v>0</v>
      </c>
      <c r="Q19" s="223">
        <f>ROUND(E19*P19,5)</f>
        <v>0</v>
      </c>
      <c r="R19" s="223"/>
      <c r="S19" s="223"/>
      <c r="T19" s="224">
        <v>0</v>
      </c>
      <c r="U19" s="223">
        <f>ROUND(E19*T19,2)</f>
        <v>0</v>
      </c>
      <c r="V19" s="213"/>
      <c r="W19" s="213"/>
      <c r="X19" s="213"/>
      <c r="Y19" s="213"/>
      <c r="Z19" s="213"/>
      <c r="AA19" s="213"/>
      <c r="AB19" s="213"/>
      <c r="AC19" s="213"/>
      <c r="AD19" s="213"/>
      <c r="AE19" s="213" t="s">
        <v>110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ht="22.5" outlineLevel="1" x14ac:dyDescent="0.2">
      <c r="A20" s="214"/>
      <c r="B20" s="221"/>
      <c r="C20" s="272" t="s">
        <v>124</v>
      </c>
      <c r="D20" s="225"/>
      <c r="E20" s="231">
        <v>24.236999999999998</v>
      </c>
      <c r="F20" s="236"/>
      <c r="G20" s="236"/>
      <c r="H20" s="236"/>
      <c r="I20" s="236"/>
      <c r="J20" s="236"/>
      <c r="K20" s="236"/>
      <c r="L20" s="236"/>
      <c r="M20" s="236"/>
      <c r="N20" s="223"/>
      <c r="O20" s="223"/>
      <c r="P20" s="223"/>
      <c r="Q20" s="223"/>
      <c r="R20" s="223"/>
      <c r="S20" s="223"/>
      <c r="T20" s="224"/>
      <c r="U20" s="223"/>
      <c r="V20" s="213"/>
      <c r="W20" s="213"/>
      <c r="X20" s="213"/>
      <c r="Y20" s="213"/>
      <c r="Z20" s="213"/>
      <c r="AA20" s="213"/>
      <c r="AB20" s="213"/>
      <c r="AC20" s="213"/>
      <c r="AD20" s="213"/>
      <c r="AE20" s="213" t="s">
        <v>112</v>
      </c>
      <c r="AF20" s="213">
        <v>0</v>
      </c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ht="22.5" outlineLevel="1" x14ac:dyDescent="0.2">
      <c r="A21" s="214"/>
      <c r="B21" s="221"/>
      <c r="C21" s="272" t="s">
        <v>125</v>
      </c>
      <c r="D21" s="225"/>
      <c r="E21" s="231">
        <v>53.316000000000003</v>
      </c>
      <c r="F21" s="236"/>
      <c r="G21" s="236"/>
      <c r="H21" s="236"/>
      <c r="I21" s="236"/>
      <c r="J21" s="236"/>
      <c r="K21" s="236"/>
      <c r="L21" s="236"/>
      <c r="M21" s="236"/>
      <c r="N21" s="223"/>
      <c r="O21" s="223"/>
      <c r="P21" s="223"/>
      <c r="Q21" s="223"/>
      <c r="R21" s="223"/>
      <c r="S21" s="223"/>
      <c r="T21" s="224"/>
      <c r="U21" s="223"/>
      <c r="V21" s="213"/>
      <c r="W21" s="213"/>
      <c r="X21" s="213"/>
      <c r="Y21" s="213"/>
      <c r="Z21" s="213"/>
      <c r="AA21" s="213"/>
      <c r="AB21" s="213"/>
      <c r="AC21" s="213"/>
      <c r="AD21" s="213"/>
      <c r="AE21" s="213" t="s">
        <v>112</v>
      </c>
      <c r="AF21" s="213">
        <v>0</v>
      </c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 x14ac:dyDescent="0.2">
      <c r="A22" s="214">
        <v>6</v>
      </c>
      <c r="B22" s="221" t="s">
        <v>126</v>
      </c>
      <c r="C22" s="271" t="s">
        <v>127</v>
      </c>
      <c r="D22" s="223" t="s">
        <v>119</v>
      </c>
      <c r="E22" s="230">
        <v>8.6170000000000009</v>
      </c>
      <c r="F22" s="235">
        <f>H22+J22</f>
        <v>0</v>
      </c>
      <c r="G22" s="236">
        <f>ROUND(E22*F22,2)</f>
        <v>0</v>
      </c>
      <c r="H22" s="236"/>
      <c r="I22" s="236">
        <f>ROUND(E22*H22,2)</f>
        <v>0</v>
      </c>
      <c r="J22" s="236"/>
      <c r="K22" s="236">
        <f>ROUND(E22*J22,2)</f>
        <v>0</v>
      </c>
      <c r="L22" s="236">
        <v>21</v>
      </c>
      <c r="M22" s="236">
        <f>G22*(1+L22/100)</f>
        <v>0</v>
      </c>
      <c r="N22" s="223">
        <v>0</v>
      </c>
      <c r="O22" s="223">
        <f>ROUND(E22*N22,5)</f>
        <v>0</v>
      </c>
      <c r="P22" s="223">
        <v>0</v>
      </c>
      <c r="Q22" s="223">
        <f>ROUND(E22*P22,5)</f>
        <v>0</v>
      </c>
      <c r="R22" s="223"/>
      <c r="S22" s="223"/>
      <c r="T22" s="224">
        <v>0.94199999999999995</v>
      </c>
      <c r="U22" s="223">
        <f>ROUND(E22*T22,2)</f>
        <v>8.1199999999999992</v>
      </c>
      <c r="V22" s="213"/>
      <c r="W22" s="213"/>
      <c r="X22" s="213"/>
      <c r="Y22" s="213"/>
      <c r="Z22" s="213"/>
      <c r="AA22" s="213"/>
      <c r="AB22" s="213"/>
      <c r="AC22" s="213"/>
      <c r="AD22" s="213"/>
      <c r="AE22" s="213" t="s">
        <v>110</v>
      </c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ht="22.5" outlineLevel="1" x14ac:dyDescent="0.2">
      <c r="A23" s="214"/>
      <c r="B23" s="221"/>
      <c r="C23" s="272" t="s">
        <v>120</v>
      </c>
      <c r="D23" s="225"/>
      <c r="E23" s="231">
        <v>2.6930000000000001</v>
      </c>
      <c r="F23" s="236"/>
      <c r="G23" s="236"/>
      <c r="H23" s="236"/>
      <c r="I23" s="236"/>
      <c r="J23" s="236"/>
      <c r="K23" s="236"/>
      <c r="L23" s="236"/>
      <c r="M23" s="236"/>
      <c r="N23" s="223"/>
      <c r="O23" s="223"/>
      <c r="P23" s="223"/>
      <c r="Q23" s="223"/>
      <c r="R23" s="223"/>
      <c r="S23" s="223"/>
      <c r="T23" s="224"/>
      <c r="U23" s="223"/>
      <c r="V23" s="213"/>
      <c r="W23" s="213"/>
      <c r="X23" s="213"/>
      <c r="Y23" s="213"/>
      <c r="Z23" s="213"/>
      <c r="AA23" s="213"/>
      <c r="AB23" s="213"/>
      <c r="AC23" s="213"/>
      <c r="AD23" s="213"/>
      <c r="AE23" s="213" t="s">
        <v>112</v>
      </c>
      <c r="AF23" s="213">
        <v>0</v>
      </c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ht="22.5" outlineLevel="1" x14ac:dyDescent="0.2">
      <c r="A24" s="214"/>
      <c r="B24" s="221"/>
      <c r="C24" s="272" t="s">
        <v>121</v>
      </c>
      <c r="D24" s="225"/>
      <c r="E24" s="231">
        <v>5.9240000000000004</v>
      </c>
      <c r="F24" s="236"/>
      <c r="G24" s="236"/>
      <c r="H24" s="236"/>
      <c r="I24" s="236"/>
      <c r="J24" s="236"/>
      <c r="K24" s="236"/>
      <c r="L24" s="236"/>
      <c r="M24" s="236"/>
      <c r="N24" s="223"/>
      <c r="O24" s="223"/>
      <c r="P24" s="223"/>
      <c r="Q24" s="223"/>
      <c r="R24" s="223"/>
      <c r="S24" s="223"/>
      <c r="T24" s="224"/>
      <c r="U24" s="223"/>
      <c r="V24" s="213"/>
      <c r="W24" s="213"/>
      <c r="X24" s="213"/>
      <c r="Y24" s="213"/>
      <c r="Z24" s="213"/>
      <c r="AA24" s="213"/>
      <c r="AB24" s="213"/>
      <c r="AC24" s="213"/>
      <c r="AD24" s="213"/>
      <c r="AE24" s="213" t="s">
        <v>112</v>
      </c>
      <c r="AF24" s="213">
        <v>0</v>
      </c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 x14ac:dyDescent="0.2">
      <c r="A25" s="214">
        <v>7</v>
      </c>
      <c r="B25" s="221" t="s">
        <v>128</v>
      </c>
      <c r="C25" s="271" t="s">
        <v>129</v>
      </c>
      <c r="D25" s="223" t="s">
        <v>119</v>
      </c>
      <c r="E25" s="230">
        <v>8.6170000000000009</v>
      </c>
      <c r="F25" s="235">
        <f>H25+J25</f>
        <v>0</v>
      </c>
      <c r="G25" s="236">
        <f>ROUND(E25*F25,2)</f>
        <v>0</v>
      </c>
      <c r="H25" s="236"/>
      <c r="I25" s="236">
        <f>ROUND(E25*H25,2)</f>
        <v>0</v>
      </c>
      <c r="J25" s="236"/>
      <c r="K25" s="236">
        <f>ROUND(E25*J25,2)</f>
        <v>0</v>
      </c>
      <c r="L25" s="236">
        <v>21</v>
      </c>
      <c r="M25" s="236">
        <f>G25*(1+L25/100)</f>
        <v>0</v>
      </c>
      <c r="N25" s="223">
        <v>0</v>
      </c>
      <c r="O25" s="223">
        <f>ROUND(E25*N25,5)</f>
        <v>0</v>
      </c>
      <c r="P25" s="223">
        <v>0</v>
      </c>
      <c r="Q25" s="223">
        <f>ROUND(E25*P25,5)</f>
        <v>0</v>
      </c>
      <c r="R25" s="223"/>
      <c r="S25" s="223"/>
      <c r="T25" s="224">
        <v>0.105</v>
      </c>
      <c r="U25" s="223">
        <f>ROUND(E25*T25,2)</f>
        <v>0.9</v>
      </c>
      <c r="V25" s="213"/>
      <c r="W25" s="213"/>
      <c r="X25" s="213"/>
      <c r="Y25" s="213"/>
      <c r="Z25" s="213"/>
      <c r="AA25" s="213"/>
      <c r="AB25" s="213"/>
      <c r="AC25" s="213"/>
      <c r="AD25" s="213"/>
      <c r="AE25" s="213" t="s">
        <v>110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ht="22.5" outlineLevel="1" x14ac:dyDescent="0.2">
      <c r="A26" s="214"/>
      <c r="B26" s="221"/>
      <c r="C26" s="272" t="s">
        <v>120</v>
      </c>
      <c r="D26" s="225"/>
      <c r="E26" s="231">
        <v>2.6930000000000001</v>
      </c>
      <c r="F26" s="236"/>
      <c r="G26" s="236"/>
      <c r="H26" s="236"/>
      <c r="I26" s="236"/>
      <c r="J26" s="236"/>
      <c r="K26" s="236"/>
      <c r="L26" s="236"/>
      <c r="M26" s="236"/>
      <c r="N26" s="223"/>
      <c r="O26" s="223"/>
      <c r="P26" s="223"/>
      <c r="Q26" s="223"/>
      <c r="R26" s="223"/>
      <c r="S26" s="223"/>
      <c r="T26" s="224"/>
      <c r="U26" s="223"/>
      <c r="V26" s="213"/>
      <c r="W26" s="213"/>
      <c r="X26" s="213"/>
      <c r="Y26" s="213"/>
      <c r="Z26" s="213"/>
      <c r="AA26" s="213"/>
      <c r="AB26" s="213"/>
      <c r="AC26" s="213"/>
      <c r="AD26" s="213"/>
      <c r="AE26" s="213" t="s">
        <v>112</v>
      </c>
      <c r="AF26" s="213">
        <v>0</v>
      </c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ht="22.5" outlineLevel="1" x14ac:dyDescent="0.2">
      <c r="A27" s="214"/>
      <c r="B27" s="221"/>
      <c r="C27" s="272" t="s">
        <v>121</v>
      </c>
      <c r="D27" s="225"/>
      <c r="E27" s="231">
        <v>5.9240000000000004</v>
      </c>
      <c r="F27" s="236"/>
      <c r="G27" s="236"/>
      <c r="H27" s="236"/>
      <c r="I27" s="236"/>
      <c r="J27" s="236"/>
      <c r="K27" s="236"/>
      <c r="L27" s="236"/>
      <c r="M27" s="236"/>
      <c r="N27" s="223"/>
      <c r="O27" s="223"/>
      <c r="P27" s="223"/>
      <c r="Q27" s="223"/>
      <c r="R27" s="223"/>
      <c r="S27" s="223"/>
      <c r="T27" s="224"/>
      <c r="U27" s="223"/>
      <c r="V27" s="213"/>
      <c r="W27" s="213"/>
      <c r="X27" s="213"/>
      <c r="Y27" s="213"/>
      <c r="Z27" s="213"/>
      <c r="AA27" s="213"/>
      <c r="AB27" s="213"/>
      <c r="AC27" s="213"/>
      <c r="AD27" s="213"/>
      <c r="AE27" s="213" t="s">
        <v>112</v>
      </c>
      <c r="AF27" s="213">
        <v>0</v>
      </c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ht="22.5" outlineLevel="1" x14ac:dyDescent="0.2">
      <c r="A28" s="214">
        <v>8</v>
      </c>
      <c r="B28" s="221" t="s">
        <v>130</v>
      </c>
      <c r="C28" s="271" t="s">
        <v>131</v>
      </c>
      <c r="D28" s="223" t="s">
        <v>119</v>
      </c>
      <c r="E28" s="230">
        <v>2.6930000000000001</v>
      </c>
      <c r="F28" s="235">
        <f>H28+J28</f>
        <v>0</v>
      </c>
      <c r="G28" s="236">
        <f>ROUND(E28*F28,2)</f>
        <v>0</v>
      </c>
      <c r="H28" s="236"/>
      <c r="I28" s="236">
        <f>ROUND(E28*H28,2)</f>
        <v>0</v>
      </c>
      <c r="J28" s="236"/>
      <c r="K28" s="236">
        <f>ROUND(E28*J28,2)</f>
        <v>0</v>
      </c>
      <c r="L28" s="236">
        <v>21</v>
      </c>
      <c r="M28" s="236">
        <f>G28*(1+L28/100)</f>
        <v>0</v>
      </c>
      <c r="N28" s="223">
        <v>0</v>
      </c>
      <c r="O28" s="223">
        <f>ROUND(E28*N28,5)</f>
        <v>0</v>
      </c>
      <c r="P28" s="223">
        <v>0</v>
      </c>
      <c r="Q28" s="223">
        <f>ROUND(E28*P28,5)</f>
        <v>0</v>
      </c>
      <c r="R28" s="223"/>
      <c r="S28" s="223"/>
      <c r="T28" s="224">
        <v>0</v>
      </c>
      <c r="U28" s="223">
        <f>ROUND(E28*T28,2)</f>
        <v>0</v>
      </c>
      <c r="V28" s="213"/>
      <c r="W28" s="213"/>
      <c r="X28" s="213"/>
      <c r="Y28" s="213"/>
      <c r="Z28" s="213"/>
      <c r="AA28" s="213"/>
      <c r="AB28" s="213"/>
      <c r="AC28" s="213"/>
      <c r="AD28" s="213"/>
      <c r="AE28" s="213" t="s">
        <v>110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ht="22.5" outlineLevel="1" x14ac:dyDescent="0.2">
      <c r="A29" s="214"/>
      <c r="B29" s="221"/>
      <c r="C29" s="272" t="s">
        <v>120</v>
      </c>
      <c r="D29" s="225"/>
      <c r="E29" s="231">
        <v>2.6930000000000001</v>
      </c>
      <c r="F29" s="236"/>
      <c r="G29" s="236"/>
      <c r="H29" s="236"/>
      <c r="I29" s="236"/>
      <c r="J29" s="236"/>
      <c r="K29" s="236"/>
      <c r="L29" s="236"/>
      <c r="M29" s="236"/>
      <c r="N29" s="223"/>
      <c r="O29" s="223"/>
      <c r="P29" s="223"/>
      <c r="Q29" s="223"/>
      <c r="R29" s="223"/>
      <c r="S29" s="223"/>
      <c r="T29" s="224"/>
      <c r="U29" s="223"/>
      <c r="V29" s="213"/>
      <c r="W29" s="213"/>
      <c r="X29" s="213"/>
      <c r="Y29" s="213"/>
      <c r="Z29" s="213"/>
      <c r="AA29" s="213"/>
      <c r="AB29" s="213"/>
      <c r="AC29" s="213"/>
      <c r="AD29" s="213"/>
      <c r="AE29" s="213" t="s">
        <v>112</v>
      </c>
      <c r="AF29" s="213">
        <v>0</v>
      </c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ht="22.5" outlineLevel="1" x14ac:dyDescent="0.2">
      <c r="A30" s="214">
        <v>9</v>
      </c>
      <c r="B30" s="221" t="s">
        <v>132</v>
      </c>
      <c r="C30" s="271" t="s">
        <v>133</v>
      </c>
      <c r="D30" s="223" t="s">
        <v>119</v>
      </c>
      <c r="E30" s="230">
        <v>5.9240000000000004</v>
      </c>
      <c r="F30" s="235">
        <f>H30+J30</f>
        <v>0</v>
      </c>
      <c r="G30" s="236">
        <f>ROUND(E30*F30,2)</f>
        <v>0</v>
      </c>
      <c r="H30" s="236"/>
      <c r="I30" s="236">
        <f>ROUND(E30*H30,2)</f>
        <v>0</v>
      </c>
      <c r="J30" s="236"/>
      <c r="K30" s="236">
        <f>ROUND(E30*J30,2)</f>
        <v>0</v>
      </c>
      <c r="L30" s="236">
        <v>21</v>
      </c>
      <c r="M30" s="236">
        <f>G30*(1+L30/100)</f>
        <v>0</v>
      </c>
      <c r="N30" s="223">
        <v>0</v>
      </c>
      <c r="O30" s="223">
        <f>ROUND(E30*N30,5)</f>
        <v>0</v>
      </c>
      <c r="P30" s="223">
        <v>0</v>
      </c>
      <c r="Q30" s="223">
        <f>ROUND(E30*P30,5)</f>
        <v>0</v>
      </c>
      <c r="R30" s="223"/>
      <c r="S30" s="223"/>
      <c r="T30" s="224">
        <v>0</v>
      </c>
      <c r="U30" s="223">
        <f>ROUND(E30*T30,2)</f>
        <v>0</v>
      </c>
      <c r="V30" s="213"/>
      <c r="W30" s="213"/>
      <c r="X30" s="213"/>
      <c r="Y30" s="213"/>
      <c r="Z30" s="213"/>
      <c r="AA30" s="213"/>
      <c r="AB30" s="213"/>
      <c r="AC30" s="213"/>
      <c r="AD30" s="213"/>
      <c r="AE30" s="213" t="s">
        <v>110</v>
      </c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ht="22.5" outlineLevel="1" x14ac:dyDescent="0.2">
      <c r="A31" s="214"/>
      <c r="B31" s="221"/>
      <c r="C31" s="272" t="s">
        <v>121</v>
      </c>
      <c r="D31" s="225"/>
      <c r="E31" s="231">
        <v>5.9240000000000004</v>
      </c>
      <c r="F31" s="236"/>
      <c r="G31" s="236"/>
      <c r="H31" s="236"/>
      <c r="I31" s="236"/>
      <c r="J31" s="236"/>
      <c r="K31" s="236"/>
      <c r="L31" s="236"/>
      <c r="M31" s="236"/>
      <c r="N31" s="223"/>
      <c r="O31" s="223"/>
      <c r="P31" s="223"/>
      <c r="Q31" s="223"/>
      <c r="R31" s="223"/>
      <c r="S31" s="223"/>
      <c r="T31" s="224"/>
      <c r="U31" s="223"/>
      <c r="V31" s="213"/>
      <c r="W31" s="213"/>
      <c r="X31" s="213"/>
      <c r="Y31" s="213"/>
      <c r="Z31" s="213"/>
      <c r="AA31" s="213"/>
      <c r="AB31" s="213"/>
      <c r="AC31" s="213"/>
      <c r="AD31" s="213"/>
      <c r="AE31" s="213" t="s">
        <v>112</v>
      </c>
      <c r="AF31" s="213">
        <v>0</v>
      </c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x14ac:dyDescent="0.2">
      <c r="A32" s="215" t="s">
        <v>105</v>
      </c>
      <c r="B32" s="222" t="s">
        <v>62</v>
      </c>
      <c r="C32" s="273" t="s">
        <v>63</v>
      </c>
      <c r="D32" s="226"/>
      <c r="E32" s="232"/>
      <c r="F32" s="237"/>
      <c r="G32" s="237">
        <f>SUMIF(AE33:AE34,"&lt;&gt;NOR",G33:G34)</f>
        <v>0</v>
      </c>
      <c r="H32" s="237"/>
      <c r="I32" s="237">
        <f>SUM(I33:I34)</f>
        <v>0</v>
      </c>
      <c r="J32" s="237"/>
      <c r="K32" s="237">
        <f>SUM(K33:K34)</f>
        <v>0</v>
      </c>
      <c r="L32" s="237"/>
      <c r="M32" s="237">
        <f>SUM(M33:M34)</f>
        <v>0</v>
      </c>
      <c r="N32" s="226"/>
      <c r="O32" s="226">
        <f>SUM(O33:O34)</f>
        <v>0</v>
      </c>
      <c r="P32" s="226"/>
      <c r="Q32" s="226">
        <f>SUM(Q33:Q34)</f>
        <v>0</v>
      </c>
      <c r="R32" s="226"/>
      <c r="S32" s="226"/>
      <c r="T32" s="227"/>
      <c r="U32" s="226">
        <f>SUM(U33:U34)</f>
        <v>13.97</v>
      </c>
      <c r="AE32" t="s">
        <v>106</v>
      </c>
    </row>
    <row r="33" spans="1:60" outlineLevel="1" x14ac:dyDescent="0.2">
      <c r="A33" s="214">
        <v>10</v>
      </c>
      <c r="B33" s="221" t="s">
        <v>134</v>
      </c>
      <c r="C33" s="271" t="s">
        <v>135</v>
      </c>
      <c r="D33" s="223" t="s">
        <v>119</v>
      </c>
      <c r="E33" s="230">
        <v>1.901</v>
      </c>
      <c r="F33" s="235">
        <f>H33+J33</f>
        <v>0</v>
      </c>
      <c r="G33" s="236">
        <f>ROUND(E33*F33,2)</f>
        <v>0</v>
      </c>
      <c r="H33" s="236"/>
      <c r="I33" s="236">
        <f>ROUND(E33*H33,2)</f>
        <v>0</v>
      </c>
      <c r="J33" s="236"/>
      <c r="K33" s="236">
        <f>ROUND(E33*J33,2)</f>
        <v>0</v>
      </c>
      <c r="L33" s="236">
        <v>21</v>
      </c>
      <c r="M33" s="236">
        <f>G33*(1+L33/100)</f>
        <v>0</v>
      </c>
      <c r="N33" s="223">
        <v>0</v>
      </c>
      <c r="O33" s="223">
        <f>ROUND(E33*N33,5)</f>
        <v>0</v>
      </c>
      <c r="P33" s="223">
        <v>0</v>
      </c>
      <c r="Q33" s="223">
        <f>ROUND(E33*P33,5)</f>
        <v>0</v>
      </c>
      <c r="R33" s="223"/>
      <c r="S33" s="223"/>
      <c r="T33" s="224">
        <v>7.3479999999999999</v>
      </c>
      <c r="U33" s="223">
        <f>ROUND(E33*T33,2)</f>
        <v>13.97</v>
      </c>
      <c r="V33" s="213"/>
      <c r="W33" s="213"/>
      <c r="X33" s="213"/>
      <c r="Y33" s="213"/>
      <c r="Z33" s="213"/>
      <c r="AA33" s="213"/>
      <c r="AB33" s="213"/>
      <c r="AC33" s="213"/>
      <c r="AD33" s="213"/>
      <c r="AE33" s="213" t="s">
        <v>110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 x14ac:dyDescent="0.2">
      <c r="A34" s="214"/>
      <c r="B34" s="221"/>
      <c r="C34" s="272" t="s">
        <v>136</v>
      </c>
      <c r="D34" s="225"/>
      <c r="E34" s="231">
        <v>1.901</v>
      </c>
      <c r="F34" s="236"/>
      <c r="G34" s="236"/>
      <c r="H34" s="236"/>
      <c r="I34" s="236"/>
      <c r="J34" s="236"/>
      <c r="K34" s="236"/>
      <c r="L34" s="236"/>
      <c r="M34" s="236"/>
      <c r="N34" s="223"/>
      <c r="O34" s="223"/>
      <c r="P34" s="223"/>
      <c r="Q34" s="223"/>
      <c r="R34" s="223"/>
      <c r="S34" s="223"/>
      <c r="T34" s="224"/>
      <c r="U34" s="223"/>
      <c r="V34" s="213"/>
      <c r="W34" s="213"/>
      <c r="X34" s="213"/>
      <c r="Y34" s="213"/>
      <c r="Z34" s="213"/>
      <c r="AA34" s="213"/>
      <c r="AB34" s="213"/>
      <c r="AC34" s="213"/>
      <c r="AD34" s="213"/>
      <c r="AE34" s="213" t="s">
        <v>112</v>
      </c>
      <c r="AF34" s="213">
        <v>0</v>
      </c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x14ac:dyDescent="0.2">
      <c r="A35" s="215" t="s">
        <v>105</v>
      </c>
      <c r="B35" s="222" t="s">
        <v>64</v>
      </c>
      <c r="C35" s="273" t="s">
        <v>65</v>
      </c>
      <c r="D35" s="226"/>
      <c r="E35" s="232"/>
      <c r="F35" s="237"/>
      <c r="G35" s="237">
        <f>SUMIF(AE36:AE51,"&lt;&gt;NOR",G36:G51)</f>
        <v>0</v>
      </c>
      <c r="H35" s="237"/>
      <c r="I35" s="237">
        <f>SUM(I36:I51)</f>
        <v>0</v>
      </c>
      <c r="J35" s="237"/>
      <c r="K35" s="237">
        <f>SUM(K36:K51)</f>
        <v>0</v>
      </c>
      <c r="L35" s="237"/>
      <c r="M35" s="237">
        <f>SUM(M36:M51)</f>
        <v>0</v>
      </c>
      <c r="N35" s="226"/>
      <c r="O35" s="226">
        <f>SUM(O36:O51)</f>
        <v>0.40153000000000005</v>
      </c>
      <c r="P35" s="226"/>
      <c r="Q35" s="226">
        <f>SUM(Q36:Q51)</f>
        <v>0</v>
      </c>
      <c r="R35" s="226"/>
      <c r="S35" s="226"/>
      <c r="T35" s="227"/>
      <c r="U35" s="226">
        <f>SUM(U36:U51)</f>
        <v>36.85</v>
      </c>
      <c r="AE35" t="s">
        <v>106</v>
      </c>
    </row>
    <row r="36" spans="1:60" ht="33.75" outlineLevel="1" x14ac:dyDescent="0.2">
      <c r="A36" s="214">
        <v>11</v>
      </c>
      <c r="B36" s="221" t="s">
        <v>137</v>
      </c>
      <c r="C36" s="271" t="s">
        <v>138</v>
      </c>
      <c r="D36" s="223" t="s">
        <v>109</v>
      </c>
      <c r="E36" s="230">
        <v>32.037199999999999</v>
      </c>
      <c r="F36" s="235">
        <f>H36+J36</f>
        <v>0</v>
      </c>
      <c r="G36" s="236">
        <f>ROUND(E36*F36,2)</f>
        <v>0</v>
      </c>
      <c r="H36" s="236"/>
      <c r="I36" s="236">
        <f>ROUND(E36*H36,2)</f>
        <v>0</v>
      </c>
      <c r="J36" s="236"/>
      <c r="K36" s="236">
        <f>ROUND(E36*J36,2)</f>
        <v>0</v>
      </c>
      <c r="L36" s="236">
        <v>21</v>
      </c>
      <c r="M36" s="236">
        <f>G36*(1+L36/100)</f>
        <v>0</v>
      </c>
      <c r="N36" s="223">
        <v>3.3E-4</v>
      </c>
      <c r="O36" s="223">
        <f>ROUND(E36*N36,5)</f>
        <v>1.057E-2</v>
      </c>
      <c r="P36" s="223">
        <v>0</v>
      </c>
      <c r="Q36" s="223">
        <f>ROUND(E36*P36,5)</f>
        <v>0</v>
      </c>
      <c r="R36" s="223"/>
      <c r="S36" s="223"/>
      <c r="T36" s="224">
        <v>2.75E-2</v>
      </c>
      <c r="U36" s="223">
        <f>ROUND(E36*T36,2)</f>
        <v>0.88</v>
      </c>
      <c r="V36" s="213"/>
      <c r="W36" s="213"/>
      <c r="X36" s="213"/>
      <c r="Y36" s="213"/>
      <c r="Z36" s="213"/>
      <c r="AA36" s="213"/>
      <c r="AB36" s="213"/>
      <c r="AC36" s="213"/>
      <c r="AD36" s="213"/>
      <c r="AE36" s="213" t="s">
        <v>110</v>
      </c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ht="22.5" outlineLevel="1" x14ac:dyDescent="0.2">
      <c r="A37" s="214"/>
      <c r="B37" s="221"/>
      <c r="C37" s="272" t="s">
        <v>139</v>
      </c>
      <c r="D37" s="225"/>
      <c r="E37" s="231">
        <v>32.037199999999999</v>
      </c>
      <c r="F37" s="236"/>
      <c r="G37" s="236"/>
      <c r="H37" s="236"/>
      <c r="I37" s="236"/>
      <c r="J37" s="236"/>
      <c r="K37" s="236"/>
      <c r="L37" s="236"/>
      <c r="M37" s="236"/>
      <c r="N37" s="223"/>
      <c r="O37" s="223"/>
      <c r="P37" s="223"/>
      <c r="Q37" s="223"/>
      <c r="R37" s="223"/>
      <c r="S37" s="223"/>
      <c r="T37" s="224"/>
      <c r="U37" s="223"/>
      <c r="V37" s="213"/>
      <c r="W37" s="213"/>
      <c r="X37" s="213"/>
      <c r="Y37" s="213"/>
      <c r="Z37" s="213"/>
      <c r="AA37" s="213"/>
      <c r="AB37" s="213"/>
      <c r="AC37" s="213"/>
      <c r="AD37" s="213"/>
      <c r="AE37" s="213" t="s">
        <v>112</v>
      </c>
      <c r="AF37" s="213">
        <v>0</v>
      </c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ht="33.75" outlineLevel="1" x14ac:dyDescent="0.2">
      <c r="A38" s="214">
        <v>12</v>
      </c>
      <c r="B38" s="221" t="s">
        <v>140</v>
      </c>
      <c r="C38" s="271" t="s">
        <v>141</v>
      </c>
      <c r="D38" s="223" t="s">
        <v>109</v>
      </c>
      <c r="E38" s="230">
        <v>30.06</v>
      </c>
      <c r="F38" s="235">
        <f>H38+J38</f>
        <v>0</v>
      </c>
      <c r="G38" s="236">
        <f>ROUND(E38*F38,2)</f>
        <v>0</v>
      </c>
      <c r="H38" s="236"/>
      <c r="I38" s="236">
        <f>ROUND(E38*H38,2)</f>
        <v>0</v>
      </c>
      <c r="J38" s="236"/>
      <c r="K38" s="236">
        <f>ROUND(E38*J38,2)</f>
        <v>0</v>
      </c>
      <c r="L38" s="236">
        <v>21</v>
      </c>
      <c r="M38" s="236">
        <f>G38*(1+L38/100)</f>
        <v>0</v>
      </c>
      <c r="N38" s="223">
        <v>6.3000000000000003E-4</v>
      </c>
      <c r="O38" s="223">
        <f>ROUND(E38*N38,5)</f>
        <v>1.8939999999999999E-2</v>
      </c>
      <c r="P38" s="223">
        <v>0</v>
      </c>
      <c r="Q38" s="223">
        <f>ROUND(E38*P38,5)</f>
        <v>0</v>
      </c>
      <c r="R38" s="223"/>
      <c r="S38" s="223"/>
      <c r="T38" s="224">
        <v>6.4000000000000001E-2</v>
      </c>
      <c r="U38" s="223">
        <f>ROUND(E38*T38,2)</f>
        <v>1.92</v>
      </c>
      <c r="V38" s="213"/>
      <c r="W38" s="213"/>
      <c r="X38" s="213"/>
      <c r="Y38" s="213"/>
      <c r="Z38" s="213"/>
      <c r="AA38" s="213"/>
      <c r="AB38" s="213"/>
      <c r="AC38" s="213"/>
      <c r="AD38" s="213"/>
      <c r="AE38" s="213" t="s">
        <v>110</v>
      </c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ht="22.5" outlineLevel="1" x14ac:dyDescent="0.2">
      <c r="A39" s="214"/>
      <c r="B39" s="221"/>
      <c r="C39" s="272" t="s">
        <v>142</v>
      </c>
      <c r="D39" s="225"/>
      <c r="E39" s="231">
        <v>30.06</v>
      </c>
      <c r="F39" s="236"/>
      <c r="G39" s="236"/>
      <c r="H39" s="236"/>
      <c r="I39" s="236"/>
      <c r="J39" s="236"/>
      <c r="K39" s="236"/>
      <c r="L39" s="236"/>
      <c r="M39" s="236"/>
      <c r="N39" s="223"/>
      <c r="O39" s="223"/>
      <c r="P39" s="223"/>
      <c r="Q39" s="223"/>
      <c r="R39" s="223"/>
      <c r="S39" s="223"/>
      <c r="T39" s="224"/>
      <c r="U39" s="223"/>
      <c r="V39" s="213"/>
      <c r="W39" s="213"/>
      <c r="X39" s="213"/>
      <c r="Y39" s="213"/>
      <c r="Z39" s="213"/>
      <c r="AA39" s="213"/>
      <c r="AB39" s="213"/>
      <c r="AC39" s="213"/>
      <c r="AD39" s="213"/>
      <c r="AE39" s="213" t="s">
        <v>112</v>
      </c>
      <c r="AF39" s="213">
        <v>0</v>
      </c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ht="33.75" outlineLevel="1" x14ac:dyDescent="0.2">
      <c r="A40" s="214">
        <v>13</v>
      </c>
      <c r="B40" s="221" t="s">
        <v>143</v>
      </c>
      <c r="C40" s="271" t="s">
        <v>144</v>
      </c>
      <c r="D40" s="223" t="s">
        <v>109</v>
      </c>
      <c r="E40" s="230">
        <v>32.037199999999999</v>
      </c>
      <c r="F40" s="235">
        <f>H40+J40</f>
        <v>0</v>
      </c>
      <c r="G40" s="236">
        <f>ROUND(E40*F40,2)</f>
        <v>0</v>
      </c>
      <c r="H40" s="236"/>
      <c r="I40" s="236">
        <f>ROUND(E40*H40,2)</f>
        <v>0</v>
      </c>
      <c r="J40" s="236"/>
      <c r="K40" s="236">
        <f>ROUND(E40*J40,2)</f>
        <v>0</v>
      </c>
      <c r="L40" s="236">
        <v>21</v>
      </c>
      <c r="M40" s="236">
        <f>G40*(1+L40/100)</f>
        <v>0</v>
      </c>
      <c r="N40" s="223">
        <v>5.5900000000000004E-3</v>
      </c>
      <c r="O40" s="223">
        <f>ROUND(E40*N40,5)</f>
        <v>0.17909</v>
      </c>
      <c r="P40" s="223">
        <v>0</v>
      </c>
      <c r="Q40" s="223">
        <f>ROUND(E40*P40,5)</f>
        <v>0</v>
      </c>
      <c r="R40" s="223"/>
      <c r="S40" s="223"/>
      <c r="T40" s="224">
        <v>0.22991</v>
      </c>
      <c r="U40" s="223">
        <f>ROUND(E40*T40,2)</f>
        <v>7.37</v>
      </c>
      <c r="V40" s="213"/>
      <c r="W40" s="213"/>
      <c r="X40" s="213"/>
      <c r="Y40" s="213"/>
      <c r="Z40" s="213"/>
      <c r="AA40" s="213"/>
      <c r="AB40" s="213"/>
      <c r="AC40" s="213"/>
      <c r="AD40" s="213"/>
      <c r="AE40" s="213" t="s">
        <v>110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1" x14ac:dyDescent="0.2">
      <c r="A41" s="214"/>
      <c r="B41" s="221"/>
      <c r="C41" s="274" t="s">
        <v>145</v>
      </c>
      <c r="D41" s="228"/>
      <c r="E41" s="233"/>
      <c r="F41" s="238"/>
      <c r="G41" s="239"/>
      <c r="H41" s="236"/>
      <c r="I41" s="236"/>
      <c r="J41" s="236"/>
      <c r="K41" s="236"/>
      <c r="L41" s="236"/>
      <c r="M41" s="236"/>
      <c r="N41" s="223"/>
      <c r="O41" s="223"/>
      <c r="P41" s="223"/>
      <c r="Q41" s="223"/>
      <c r="R41" s="223"/>
      <c r="S41" s="223"/>
      <c r="T41" s="224"/>
      <c r="U41" s="223"/>
      <c r="V41" s="213"/>
      <c r="W41" s="213"/>
      <c r="X41" s="213"/>
      <c r="Y41" s="213"/>
      <c r="Z41" s="213"/>
      <c r="AA41" s="213"/>
      <c r="AB41" s="213"/>
      <c r="AC41" s="213"/>
      <c r="AD41" s="213"/>
      <c r="AE41" s="213" t="s">
        <v>146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6" t="str">
        <f>C41</f>
        <v>Parozábrana atiky.</v>
      </c>
      <c r="BB41" s="213"/>
      <c r="BC41" s="213"/>
      <c r="BD41" s="213"/>
      <c r="BE41" s="213"/>
      <c r="BF41" s="213"/>
      <c r="BG41" s="213"/>
      <c r="BH41" s="213"/>
    </row>
    <row r="42" spans="1:60" ht="22.5" outlineLevel="1" x14ac:dyDescent="0.2">
      <c r="A42" s="214"/>
      <c r="B42" s="221"/>
      <c r="C42" s="272" t="s">
        <v>139</v>
      </c>
      <c r="D42" s="225"/>
      <c r="E42" s="231">
        <v>32.037199999999999</v>
      </c>
      <c r="F42" s="236"/>
      <c r="G42" s="236"/>
      <c r="H42" s="236"/>
      <c r="I42" s="236"/>
      <c r="J42" s="236"/>
      <c r="K42" s="236"/>
      <c r="L42" s="236"/>
      <c r="M42" s="236"/>
      <c r="N42" s="223"/>
      <c r="O42" s="223"/>
      <c r="P42" s="223"/>
      <c r="Q42" s="223"/>
      <c r="R42" s="223"/>
      <c r="S42" s="223"/>
      <c r="T42" s="224"/>
      <c r="U42" s="223"/>
      <c r="V42" s="213"/>
      <c r="W42" s="213"/>
      <c r="X42" s="213"/>
      <c r="Y42" s="213"/>
      <c r="Z42" s="213"/>
      <c r="AA42" s="213"/>
      <c r="AB42" s="213"/>
      <c r="AC42" s="213"/>
      <c r="AD42" s="213"/>
      <c r="AE42" s="213" t="s">
        <v>112</v>
      </c>
      <c r="AF42" s="213">
        <v>0</v>
      </c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ht="33.75" outlineLevel="1" x14ac:dyDescent="0.2">
      <c r="A43" s="214">
        <v>14</v>
      </c>
      <c r="B43" s="221" t="s">
        <v>147</v>
      </c>
      <c r="C43" s="271" t="s">
        <v>148</v>
      </c>
      <c r="D43" s="223" t="s">
        <v>109</v>
      </c>
      <c r="E43" s="230">
        <v>30.06</v>
      </c>
      <c r="F43" s="235">
        <f>H43+J43</f>
        <v>0</v>
      </c>
      <c r="G43" s="236">
        <f>ROUND(E43*F43,2)</f>
        <v>0</v>
      </c>
      <c r="H43" s="236"/>
      <c r="I43" s="236">
        <f>ROUND(E43*H43,2)</f>
        <v>0</v>
      </c>
      <c r="J43" s="236"/>
      <c r="K43" s="236">
        <f>ROUND(E43*J43,2)</f>
        <v>0</v>
      </c>
      <c r="L43" s="236">
        <v>21</v>
      </c>
      <c r="M43" s="236">
        <f>G43*(1+L43/100)</f>
        <v>0</v>
      </c>
      <c r="N43" s="223">
        <v>5.9800000000000001E-3</v>
      </c>
      <c r="O43" s="223">
        <f>ROUND(E43*N43,5)</f>
        <v>0.17976</v>
      </c>
      <c r="P43" s="223">
        <v>0</v>
      </c>
      <c r="Q43" s="223">
        <f>ROUND(E43*P43,5)</f>
        <v>0</v>
      </c>
      <c r="R43" s="223"/>
      <c r="S43" s="223"/>
      <c r="T43" s="224">
        <v>0.26600000000000001</v>
      </c>
      <c r="U43" s="223">
        <f>ROUND(E43*T43,2)</f>
        <v>8</v>
      </c>
      <c r="V43" s="213"/>
      <c r="W43" s="213"/>
      <c r="X43" s="213"/>
      <c r="Y43" s="213"/>
      <c r="Z43" s="213"/>
      <c r="AA43" s="213"/>
      <c r="AB43" s="213"/>
      <c r="AC43" s="213"/>
      <c r="AD43" s="213"/>
      <c r="AE43" s="213" t="s">
        <v>110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 x14ac:dyDescent="0.2">
      <c r="A44" s="214"/>
      <c r="B44" s="221"/>
      <c r="C44" s="274" t="s">
        <v>145</v>
      </c>
      <c r="D44" s="228"/>
      <c r="E44" s="233"/>
      <c r="F44" s="238"/>
      <c r="G44" s="239"/>
      <c r="H44" s="236"/>
      <c r="I44" s="236"/>
      <c r="J44" s="236"/>
      <c r="K44" s="236"/>
      <c r="L44" s="236"/>
      <c r="M44" s="236"/>
      <c r="N44" s="223"/>
      <c r="O44" s="223"/>
      <c r="P44" s="223"/>
      <c r="Q44" s="223"/>
      <c r="R44" s="223"/>
      <c r="S44" s="223"/>
      <c r="T44" s="224"/>
      <c r="U44" s="223"/>
      <c r="V44" s="213"/>
      <c r="W44" s="213"/>
      <c r="X44" s="213"/>
      <c r="Y44" s="213"/>
      <c r="Z44" s="213"/>
      <c r="AA44" s="213"/>
      <c r="AB44" s="213"/>
      <c r="AC44" s="213"/>
      <c r="AD44" s="213"/>
      <c r="AE44" s="213" t="s">
        <v>146</v>
      </c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6" t="str">
        <f>C44</f>
        <v>Parozábrana atiky.</v>
      </c>
      <c r="BB44" s="213"/>
      <c r="BC44" s="213"/>
      <c r="BD44" s="213"/>
      <c r="BE44" s="213"/>
      <c r="BF44" s="213"/>
      <c r="BG44" s="213"/>
      <c r="BH44" s="213"/>
    </row>
    <row r="45" spans="1:60" ht="22.5" outlineLevel="1" x14ac:dyDescent="0.2">
      <c r="A45" s="214"/>
      <c r="B45" s="221"/>
      <c r="C45" s="272" t="s">
        <v>142</v>
      </c>
      <c r="D45" s="225"/>
      <c r="E45" s="231">
        <v>30.06</v>
      </c>
      <c r="F45" s="236"/>
      <c r="G45" s="236"/>
      <c r="H45" s="236"/>
      <c r="I45" s="236"/>
      <c r="J45" s="236"/>
      <c r="K45" s="236"/>
      <c r="L45" s="236"/>
      <c r="M45" s="236"/>
      <c r="N45" s="223"/>
      <c r="O45" s="223"/>
      <c r="P45" s="223"/>
      <c r="Q45" s="223"/>
      <c r="R45" s="223"/>
      <c r="S45" s="223"/>
      <c r="T45" s="224"/>
      <c r="U45" s="223"/>
      <c r="V45" s="213"/>
      <c r="W45" s="213"/>
      <c r="X45" s="213"/>
      <c r="Y45" s="213"/>
      <c r="Z45" s="213"/>
      <c r="AA45" s="213"/>
      <c r="AB45" s="213"/>
      <c r="AC45" s="213"/>
      <c r="AD45" s="213"/>
      <c r="AE45" s="213" t="s">
        <v>112</v>
      </c>
      <c r="AF45" s="213">
        <v>0</v>
      </c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ht="22.5" outlineLevel="1" x14ac:dyDescent="0.2">
      <c r="A46" s="214">
        <v>15</v>
      </c>
      <c r="B46" s="221" t="s">
        <v>149</v>
      </c>
      <c r="C46" s="271" t="s">
        <v>150</v>
      </c>
      <c r="D46" s="223" t="s">
        <v>151</v>
      </c>
      <c r="E46" s="230">
        <v>7</v>
      </c>
      <c r="F46" s="235">
        <f>H46+J46</f>
        <v>0</v>
      </c>
      <c r="G46" s="236">
        <f>ROUND(E46*F46,2)</f>
        <v>0</v>
      </c>
      <c r="H46" s="236"/>
      <c r="I46" s="236">
        <f>ROUND(E46*H46,2)</f>
        <v>0</v>
      </c>
      <c r="J46" s="236"/>
      <c r="K46" s="236">
        <f>ROUND(E46*J46,2)</f>
        <v>0</v>
      </c>
      <c r="L46" s="236">
        <v>21</v>
      </c>
      <c r="M46" s="236">
        <f>G46*(1+L46/100)</f>
        <v>0</v>
      </c>
      <c r="N46" s="223">
        <v>3.1E-4</v>
      </c>
      <c r="O46" s="223">
        <f>ROUND(E46*N46,5)</f>
        <v>2.1700000000000001E-3</v>
      </c>
      <c r="P46" s="223">
        <v>0</v>
      </c>
      <c r="Q46" s="223">
        <f>ROUND(E46*P46,5)</f>
        <v>0</v>
      </c>
      <c r="R46" s="223"/>
      <c r="S46" s="223"/>
      <c r="T46" s="224">
        <v>0.60799999999999998</v>
      </c>
      <c r="U46" s="223">
        <f>ROUND(E46*T46,2)</f>
        <v>4.26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 t="s">
        <v>110</v>
      </c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 x14ac:dyDescent="0.2">
      <c r="A47" s="214"/>
      <c r="B47" s="221"/>
      <c r="C47" s="272" t="s">
        <v>152</v>
      </c>
      <c r="D47" s="225"/>
      <c r="E47" s="231">
        <v>7</v>
      </c>
      <c r="F47" s="236"/>
      <c r="G47" s="236"/>
      <c r="H47" s="236"/>
      <c r="I47" s="236"/>
      <c r="J47" s="236"/>
      <c r="K47" s="236"/>
      <c r="L47" s="236"/>
      <c r="M47" s="236"/>
      <c r="N47" s="223"/>
      <c r="O47" s="223"/>
      <c r="P47" s="223"/>
      <c r="Q47" s="223"/>
      <c r="R47" s="223"/>
      <c r="S47" s="223"/>
      <c r="T47" s="224"/>
      <c r="U47" s="223"/>
      <c r="V47" s="213"/>
      <c r="W47" s="213"/>
      <c r="X47" s="213"/>
      <c r="Y47" s="213"/>
      <c r="Z47" s="213"/>
      <c r="AA47" s="213"/>
      <c r="AB47" s="213"/>
      <c r="AC47" s="213"/>
      <c r="AD47" s="213"/>
      <c r="AE47" s="213" t="s">
        <v>112</v>
      </c>
      <c r="AF47" s="213">
        <v>0</v>
      </c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ht="22.5" outlineLevel="1" x14ac:dyDescent="0.2">
      <c r="A48" s="214">
        <v>16</v>
      </c>
      <c r="B48" s="221" t="s">
        <v>153</v>
      </c>
      <c r="C48" s="271" t="s">
        <v>154</v>
      </c>
      <c r="D48" s="223" t="s">
        <v>151</v>
      </c>
      <c r="E48" s="230">
        <v>11</v>
      </c>
      <c r="F48" s="235">
        <f>H48+J48</f>
        <v>0</v>
      </c>
      <c r="G48" s="236">
        <f>ROUND(E48*F48,2)</f>
        <v>0</v>
      </c>
      <c r="H48" s="236"/>
      <c r="I48" s="236">
        <f>ROUND(E48*H48,2)</f>
        <v>0</v>
      </c>
      <c r="J48" s="236"/>
      <c r="K48" s="236">
        <f>ROUND(E48*J48,2)</f>
        <v>0</v>
      </c>
      <c r="L48" s="236">
        <v>21</v>
      </c>
      <c r="M48" s="236">
        <f>G48*(1+L48/100)</f>
        <v>0</v>
      </c>
      <c r="N48" s="223">
        <v>1E-3</v>
      </c>
      <c r="O48" s="223">
        <f>ROUND(E48*N48,5)</f>
        <v>1.0999999999999999E-2</v>
      </c>
      <c r="P48" s="223">
        <v>0</v>
      </c>
      <c r="Q48" s="223">
        <f>ROUND(E48*P48,5)</f>
        <v>0</v>
      </c>
      <c r="R48" s="223"/>
      <c r="S48" s="223"/>
      <c r="T48" s="224">
        <v>1.2529999999999999</v>
      </c>
      <c r="U48" s="223">
        <f>ROUND(E48*T48,2)</f>
        <v>13.78</v>
      </c>
      <c r="V48" s="213"/>
      <c r="W48" s="213"/>
      <c r="X48" s="213"/>
      <c r="Y48" s="213"/>
      <c r="Z48" s="213"/>
      <c r="AA48" s="213"/>
      <c r="AB48" s="213"/>
      <c r="AC48" s="213"/>
      <c r="AD48" s="213"/>
      <c r="AE48" s="213" t="s">
        <v>110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 x14ac:dyDescent="0.2">
      <c r="A49" s="214"/>
      <c r="B49" s="221"/>
      <c r="C49" s="272" t="s">
        <v>155</v>
      </c>
      <c r="D49" s="225"/>
      <c r="E49" s="231">
        <v>11</v>
      </c>
      <c r="F49" s="236"/>
      <c r="G49" s="236"/>
      <c r="H49" s="236"/>
      <c r="I49" s="236"/>
      <c r="J49" s="236"/>
      <c r="K49" s="236"/>
      <c r="L49" s="236"/>
      <c r="M49" s="236"/>
      <c r="N49" s="223"/>
      <c r="O49" s="223"/>
      <c r="P49" s="223"/>
      <c r="Q49" s="223"/>
      <c r="R49" s="223"/>
      <c r="S49" s="223"/>
      <c r="T49" s="224"/>
      <c r="U49" s="223"/>
      <c r="V49" s="213"/>
      <c r="W49" s="213"/>
      <c r="X49" s="213"/>
      <c r="Y49" s="213"/>
      <c r="Z49" s="213"/>
      <c r="AA49" s="213"/>
      <c r="AB49" s="213"/>
      <c r="AC49" s="213"/>
      <c r="AD49" s="213"/>
      <c r="AE49" s="213" t="s">
        <v>112</v>
      </c>
      <c r="AF49" s="213">
        <v>0</v>
      </c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1" x14ac:dyDescent="0.2">
      <c r="A50" s="214">
        <v>17</v>
      </c>
      <c r="B50" s="221" t="s">
        <v>156</v>
      </c>
      <c r="C50" s="271" t="s">
        <v>157</v>
      </c>
      <c r="D50" s="223" t="s">
        <v>119</v>
      </c>
      <c r="E50" s="230">
        <v>0.40279999999999999</v>
      </c>
      <c r="F50" s="235">
        <f>H50+J50</f>
        <v>0</v>
      </c>
      <c r="G50" s="236">
        <f>ROUND(E50*F50,2)</f>
        <v>0</v>
      </c>
      <c r="H50" s="236"/>
      <c r="I50" s="236">
        <f>ROUND(E50*H50,2)</f>
        <v>0</v>
      </c>
      <c r="J50" s="236"/>
      <c r="K50" s="236">
        <f>ROUND(E50*J50,2)</f>
        <v>0</v>
      </c>
      <c r="L50" s="236">
        <v>21</v>
      </c>
      <c r="M50" s="236">
        <f>G50*(1+L50/100)</f>
        <v>0</v>
      </c>
      <c r="N50" s="223">
        <v>0</v>
      </c>
      <c r="O50" s="223">
        <f>ROUND(E50*N50,5)</f>
        <v>0</v>
      </c>
      <c r="P50" s="223">
        <v>0</v>
      </c>
      <c r="Q50" s="223">
        <f>ROUND(E50*P50,5)</f>
        <v>0</v>
      </c>
      <c r="R50" s="223"/>
      <c r="S50" s="223"/>
      <c r="T50" s="224">
        <v>1.5980000000000001</v>
      </c>
      <c r="U50" s="223">
        <f>ROUND(E50*T50,2)</f>
        <v>0.64</v>
      </c>
      <c r="V50" s="213"/>
      <c r="W50" s="213"/>
      <c r="X50" s="213"/>
      <c r="Y50" s="213"/>
      <c r="Z50" s="213"/>
      <c r="AA50" s="213"/>
      <c r="AB50" s="213"/>
      <c r="AC50" s="213"/>
      <c r="AD50" s="213"/>
      <c r="AE50" s="213" t="s">
        <v>110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 x14ac:dyDescent="0.2">
      <c r="A51" s="214"/>
      <c r="B51" s="221"/>
      <c r="C51" s="272" t="s">
        <v>158</v>
      </c>
      <c r="D51" s="225"/>
      <c r="E51" s="231">
        <v>0.40279999999999999</v>
      </c>
      <c r="F51" s="236"/>
      <c r="G51" s="236"/>
      <c r="H51" s="236"/>
      <c r="I51" s="236"/>
      <c r="J51" s="236"/>
      <c r="K51" s="236"/>
      <c r="L51" s="236"/>
      <c r="M51" s="236"/>
      <c r="N51" s="223"/>
      <c r="O51" s="223"/>
      <c r="P51" s="223"/>
      <c r="Q51" s="223"/>
      <c r="R51" s="223"/>
      <c r="S51" s="223"/>
      <c r="T51" s="224"/>
      <c r="U51" s="223"/>
      <c r="V51" s="213"/>
      <c r="W51" s="213"/>
      <c r="X51" s="213"/>
      <c r="Y51" s="213"/>
      <c r="Z51" s="213"/>
      <c r="AA51" s="213"/>
      <c r="AB51" s="213"/>
      <c r="AC51" s="213"/>
      <c r="AD51" s="213"/>
      <c r="AE51" s="213" t="s">
        <v>112</v>
      </c>
      <c r="AF51" s="213">
        <v>0</v>
      </c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x14ac:dyDescent="0.2">
      <c r="A52" s="215" t="s">
        <v>105</v>
      </c>
      <c r="B52" s="222" t="s">
        <v>66</v>
      </c>
      <c r="C52" s="273" t="s">
        <v>67</v>
      </c>
      <c r="D52" s="226"/>
      <c r="E52" s="232"/>
      <c r="F52" s="237"/>
      <c r="G52" s="237">
        <f>SUMIF(AE53:AE82,"&lt;&gt;NOR",G53:G82)</f>
        <v>0</v>
      </c>
      <c r="H52" s="237"/>
      <c r="I52" s="237">
        <f>SUM(I53:I82)</f>
        <v>0</v>
      </c>
      <c r="J52" s="237"/>
      <c r="K52" s="237">
        <f>SUM(K53:K82)</f>
        <v>0</v>
      </c>
      <c r="L52" s="237"/>
      <c r="M52" s="237">
        <f>SUM(M53:M82)</f>
        <v>0</v>
      </c>
      <c r="N52" s="226"/>
      <c r="O52" s="226">
        <f>SUM(O53:O82)</f>
        <v>4.7261400000000009</v>
      </c>
      <c r="P52" s="226"/>
      <c r="Q52" s="226">
        <f>SUM(Q53:Q82)</f>
        <v>2.6928999999999998</v>
      </c>
      <c r="R52" s="226"/>
      <c r="S52" s="226"/>
      <c r="T52" s="227"/>
      <c r="U52" s="226">
        <f>SUM(U53:U82)</f>
        <v>233.84</v>
      </c>
      <c r="AE52" t="s">
        <v>106</v>
      </c>
    </row>
    <row r="53" spans="1:60" ht="22.5" outlineLevel="1" x14ac:dyDescent="0.2">
      <c r="A53" s="214">
        <v>18</v>
      </c>
      <c r="B53" s="221" t="s">
        <v>159</v>
      </c>
      <c r="C53" s="271" t="s">
        <v>160</v>
      </c>
      <c r="D53" s="223" t="s">
        <v>109</v>
      </c>
      <c r="E53" s="230">
        <v>448.81599999999997</v>
      </c>
      <c r="F53" s="235">
        <f>H53+J53</f>
        <v>0</v>
      </c>
      <c r="G53" s="236">
        <f>ROUND(E53*F53,2)</f>
        <v>0</v>
      </c>
      <c r="H53" s="236"/>
      <c r="I53" s="236">
        <f>ROUND(E53*H53,2)</f>
        <v>0</v>
      </c>
      <c r="J53" s="236"/>
      <c r="K53" s="236">
        <f>ROUND(E53*J53,2)</f>
        <v>0</v>
      </c>
      <c r="L53" s="236">
        <v>21</v>
      </c>
      <c r="M53" s="236">
        <f>G53*(1+L53/100)</f>
        <v>0</v>
      </c>
      <c r="N53" s="223">
        <v>0</v>
      </c>
      <c r="O53" s="223">
        <f>ROUND(E53*N53,5)</f>
        <v>0</v>
      </c>
      <c r="P53" s="223">
        <v>6.0000000000000001E-3</v>
      </c>
      <c r="Q53" s="223">
        <f>ROUND(E53*P53,5)</f>
        <v>2.6928999999999998</v>
      </c>
      <c r="R53" s="223"/>
      <c r="S53" s="223"/>
      <c r="T53" s="224">
        <v>5.1999999999999998E-2</v>
      </c>
      <c r="U53" s="223">
        <f>ROUND(E53*T53,2)</f>
        <v>23.34</v>
      </c>
      <c r="V53" s="213"/>
      <c r="W53" s="213"/>
      <c r="X53" s="213"/>
      <c r="Y53" s="213"/>
      <c r="Z53" s="213"/>
      <c r="AA53" s="213"/>
      <c r="AB53" s="213"/>
      <c r="AC53" s="213"/>
      <c r="AD53" s="213"/>
      <c r="AE53" s="213" t="s">
        <v>110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ht="33.75" outlineLevel="1" x14ac:dyDescent="0.2">
      <c r="A54" s="214"/>
      <c r="B54" s="221"/>
      <c r="C54" s="272" t="s">
        <v>161</v>
      </c>
      <c r="D54" s="225"/>
      <c r="E54" s="231">
        <v>448.81599999999997</v>
      </c>
      <c r="F54" s="236"/>
      <c r="G54" s="236"/>
      <c r="H54" s="236"/>
      <c r="I54" s="236"/>
      <c r="J54" s="236"/>
      <c r="K54" s="236"/>
      <c r="L54" s="236"/>
      <c r="M54" s="236"/>
      <c r="N54" s="223"/>
      <c r="O54" s="223"/>
      <c r="P54" s="223"/>
      <c r="Q54" s="223"/>
      <c r="R54" s="223"/>
      <c r="S54" s="223"/>
      <c r="T54" s="224"/>
      <c r="U54" s="223"/>
      <c r="V54" s="213"/>
      <c r="W54" s="213"/>
      <c r="X54" s="213"/>
      <c r="Y54" s="213"/>
      <c r="Z54" s="213"/>
      <c r="AA54" s="213"/>
      <c r="AB54" s="213"/>
      <c r="AC54" s="213"/>
      <c r="AD54" s="213"/>
      <c r="AE54" s="213" t="s">
        <v>112</v>
      </c>
      <c r="AF54" s="213">
        <v>0</v>
      </c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ht="33.75" outlineLevel="1" x14ac:dyDescent="0.2">
      <c r="A55" s="214">
        <v>19</v>
      </c>
      <c r="B55" s="221" t="s">
        <v>162</v>
      </c>
      <c r="C55" s="271" t="s">
        <v>163</v>
      </c>
      <c r="D55" s="223" t="s">
        <v>151</v>
      </c>
      <c r="E55" s="230">
        <v>60</v>
      </c>
      <c r="F55" s="235">
        <f>H55+J55</f>
        <v>0</v>
      </c>
      <c r="G55" s="236">
        <f>ROUND(E55*F55,2)</f>
        <v>0</v>
      </c>
      <c r="H55" s="236"/>
      <c r="I55" s="236">
        <f>ROUND(E55*H55,2)</f>
        <v>0</v>
      </c>
      <c r="J55" s="236"/>
      <c r="K55" s="236">
        <f>ROUND(E55*J55,2)</f>
        <v>0</v>
      </c>
      <c r="L55" s="236">
        <v>21</v>
      </c>
      <c r="M55" s="236">
        <f>G55*(1+L55/100)</f>
        <v>0</v>
      </c>
      <c r="N55" s="223">
        <v>4.4999999999999999E-4</v>
      </c>
      <c r="O55" s="223">
        <f>ROUND(E55*N55,5)</f>
        <v>2.7E-2</v>
      </c>
      <c r="P55" s="223">
        <v>0</v>
      </c>
      <c r="Q55" s="223">
        <f>ROUND(E55*P55,5)</f>
        <v>0</v>
      </c>
      <c r="R55" s="223"/>
      <c r="S55" s="223"/>
      <c r="T55" s="224">
        <v>5.0999999999999997E-2</v>
      </c>
      <c r="U55" s="223">
        <f>ROUND(E55*T55,2)</f>
        <v>3.06</v>
      </c>
      <c r="V55" s="213"/>
      <c r="W55" s="213"/>
      <c r="X55" s="213"/>
      <c r="Y55" s="213"/>
      <c r="Z55" s="213"/>
      <c r="AA55" s="213"/>
      <c r="AB55" s="213"/>
      <c r="AC55" s="213"/>
      <c r="AD55" s="213"/>
      <c r="AE55" s="213" t="s">
        <v>110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 x14ac:dyDescent="0.2">
      <c r="A56" s="214"/>
      <c r="B56" s="221"/>
      <c r="C56" s="274" t="s">
        <v>164</v>
      </c>
      <c r="D56" s="228"/>
      <c r="E56" s="233"/>
      <c r="F56" s="238"/>
      <c r="G56" s="239"/>
      <c r="H56" s="236"/>
      <c r="I56" s="236"/>
      <c r="J56" s="236"/>
      <c r="K56" s="236"/>
      <c r="L56" s="236"/>
      <c r="M56" s="236"/>
      <c r="N56" s="223"/>
      <c r="O56" s="223"/>
      <c r="P56" s="223"/>
      <c r="Q56" s="223"/>
      <c r="R56" s="223"/>
      <c r="S56" s="223"/>
      <c r="T56" s="224"/>
      <c r="U56" s="223"/>
      <c r="V56" s="213"/>
      <c r="W56" s="213"/>
      <c r="X56" s="213"/>
      <c r="Y56" s="213"/>
      <c r="Z56" s="213"/>
      <c r="AA56" s="213"/>
      <c r="AB56" s="213"/>
      <c r="AC56" s="213"/>
      <c r="AD56" s="213"/>
      <c r="AE56" s="213" t="s">
        <v>146</v>
      </c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6" t="str">
        <f>C56</f>
        <v>Lokální oprava stávající "parozábrany" z asfaltového pásu.</v>
      </c>
      <c r="BB56" s="213"/>
      <c r="BC56" s="213"/>
      <c r="BD56" s="213"/>
      <c r="BE56" s="213"/>
      <c r="BF56" s="213"/>
      <c r="BG56" s="213"/>
      <c r="BH56" s="213"/>
    </row>
    <row r="57" spans="1:60" outlineLevel="1" x14ac:dyDescent="0.2">
      <c r="A57" s="214"/>
      <c r="B57" s="221"/>
      <c r="C57" s="272" t="s">
        <v>165</v>
      </c>
      <c r="D57" s="225"/>
      <c r="E57" s="231">
        <v>40</v>
      </c>
      <c r="F57" s="236"/>
      <c r="G57" s="236"/>
      <c r="H57" s="236"/>
      <c r="I57" s="236"/>
      <c r="J57" s="236"/>
      <c r="K57" s="236"/>
      <c r="L57" s="236"/>
      <c r="M57" s="236"/>
      <c r="N57" s="223"/>
      <c r="O57" s="223"/>
      <c r="P57" s="223"/>
      <c r="Q57" s="223"/>
      <c r="R57" s="223"/>
      <c r="S57" s="223"/>
      <c r="T57" s="224"/>
      <c r="U57" s="223"/>
      <c r="V57" s="213"/>
      <c r="W57" s="213"/>
      <c r="X57" s="213"/>
      <c r="Y57" s="213"/>
      <c r="Z57" s="213"/>
      <c r="AA57" s="213"/>
      <c r="AB57" s="213"/>
      <c r="AC57" s="213"/>
      <c r="AD57" s="213"/>
      <c r="AE57" s="213" t="s">
        <v>112</v>
      </c>
      <c r="AF57" s="213">
        <v>0</v>
      </c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ht="22.5" outlineLevel="1" x14ac:dyDescent="0.2">
      <c r="A58" s="214"/>
      <c r="B58" s="221"/>
      <c r="C58" s="272" t="s">
        <v>166</v>
      </c>
      <c r="D58" s="225"/>
      <c r="E58" s="231">
        <v>12</v>
      </c>
      <c r="F58" s="236"/>
      <c r="G58" s="236"/>
      <c r="H58" s="236"/>
      <c r="I58" s="236"/>
      <c r="J58" s="236"/>
      <c r="K58" s="236"/>
      <c r="L58" s="236"/>
      <c r="M58" s="236"/>
      <c r="N58" s="223"/>
      <c r="O58" s="223"/>
      <c r="P58" s="223"/>
      <c r="Q58" s="223"/>
      <c r="R58" s="223"/>
      <c r="S58" s="223"/>
      <c r="T58" s="224"/>
      <c r="U58" s="223"/>
      <c r="V58" s="213"/>
      <c r="W58" s="213"/>
      <c r="X58" s="213"/>
      <c r="Y58" s="213"/>
      <c r="Z58" s="213"/>
      <c r="AA58" s="213"/>
      <c r="AB58" s="213"/>
      <c r="AC58" s="213"/>
      <c r="AD58" s="213"/>
      <c r="AE58" s="213" t="s">
        <v>112</v>
      </c>
      <c r="AF58" s="213">
        <v>0</v>
      </c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 x14ac:dyDescent="0.2">
      <c r="A59" s="214"/>
      <c r="B59" s="221"/>
      <c r="C59" s="272" t="s">
        <v>167</v>
      </c>
      <c r="D59" s="225"/>
      <c r="E59" s="231">
        <v>8</v>
      </c>
      <c r="F59" s="236"/>
      <c r="G59" s="236"/>
      <c r="H59" s="236"/>
      <c r="I59" s="236"/>
      <c r="J59" s="236"/>
      <c r="K59" s="236"/>
      <c r="L59" s="236"/>
      <c r="M59" s="236"/>
      <c r="N59" s="223"/>
      <c r="O59" s="223"/>
      <c r="P59" s="223"/>
      <c r="Q59" s="223"/>
      <c r="R59" s="223"/>
      <c r="S59" s="223"/>
      <c r="T59" s="224"/>
      <c r="U59" s="223"/>
      <c r="V59" s="213"/>
      <c r="W59" s="213"/>
      <c r="X59" s="213"/>
      <c r="Y59" s="213"/>
      <c r="Z59" s="213"/>
      <c r="AA59" s="213"/>
      <c r="AB59" s="213"/>
      <c r="AC59" s="213"/>
      <c r="AD59" s="213"/>
      <c r="AE59" s="213" t="s">
        <v>112</v>
      </c>
      <c r="AF59" s="213">
        <v>0</v>
      </c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ht="33.75" outlineLevel="1" x14ac:dyDescent="0.2">
      <c r="A60" s="214">
        <v>20</v>
      </c>
      <c r="B60" s="221" t="s">
        <v>168</v>
      </c>
      <c r="C60" s="271" t="s">
        <v>169</v>
      </c>
      <c r="D60" s="223" t="s">
        <v>109</v>
      </c>
      <c r="E60" s="230">
        <v>434.34199999999998</v>
      </c>
      <c r="F60" s="235">
        <f>H60+J60</f>
        <v>0</v>
      </c>
      <c r="G60" s="236">
        <f>ROUND(E60*F60,2)</f>
        <v>0</v>
      </c>
      <c r="H60" s="236"/>
      <c r="I60" s="236">
        <f>ROUND(E60*H60,2)</f>
        <v>0</v>
      </c>
      <c r="J60" s="236"/>
      <c r="K60" s="236">
        <f>ROUND(E60*J60,2)</f>
        <v>0</v>
      </c>
      <c r="L60" s="236">
        <v>21</v>
      </c>
      <c r="M60" s="236">
        <f>G60*(1+L60/100)</f>
        <v>0</v>
      </c>
      <c r="N60" s="223">
        <v>3.5E-4</v>
      </c>
      <c r="O60" s="223">
        <f>ROUND(E60*N60,5)</f>
        <v>0.15201999999999999</v>
      </c>
      <c r="P60" s="223">
        <v>0</v>
      </c>
      <c r="Q60" s="223">
        <f>ROUND(E60*P60,5)</f>
        <v>0</v>
      </c>
      <c r="R60" s="223"/>
      <c r="S60" s="223"/>
      <c r="T60" s="224">
        <v>0.2</v>
      </c>
      <c r="U60" s="223">
        <f>ROUND(E60*T60,2)</f>
        <v>86.87</v>
      </c>
      <c r="V60" s="213"/>
      <c r="W60" s="213"/>
      <c r="X60" s="213"/>
      <c r="Y60" s="213"/>
      <c r="Z60" s="213"/>
      <c r="AA60" s="213"/>
      <c r="AB60" s="213"/>
      <c r="AC60" s="213"/>
      <c r="AD60" s="213"/>
      <c r="AE60" s="213" t="s">
        <v>110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ht="22.5" outlineLevel="1" x14ac:dyDescent="0.2">
      <c r="A61" s="214"/>
      <c r="B61" s="221"/>
      <c r="C61" s="272" t="s">
        <v>170</v>
      </c>
      <c r="D61" s="225"/>
      <c r="E61" s="231">
        <v>389.94</v>
      </c>
      <c r="F61" s="236"/>
      <c r="G61" s="236"/>
      <c r="H61" s="236"/>
      <c r="I61" s="236"/>
      <c r="J61" s="236"/>
      <c r="K61" s="236"/>
      <c r="L61" s="236"/>
      <c r="M61" s="236"/>
      <c r="N61" s="223"/>
      <c r="O61" s="223"/>
      <c r="P61" s="223"/>
      <c r="Q61" s="223"/>
      <c r="R61" s="223"/>
      <c r="S61" s="223"/>
      <c r="T61" s="224"/>
      <c r="U61" s="223"/>
      <c r="V61" s="213"/>
      <c r="W61" s="213"/>
      <c r="X61" s="213"/>
      <c r="Y61" s="213"/>
      <c r="Z61" s="213"/>
      <c r="AA61" s="213"/>
      <c r="AB61" s="213"/>
      <c r="AC61" s="213"/>
      <c r="AD61" s="213"/>
      <c r="AE61" s="213" t="s">
        <v>112</v>
      </c>
      <c r="AF61" s="213">
        <v>0</v>
      </c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ht="22.5" outlineLevel="1" x14ac:dyDescent="0.2">
      <c r="A62" s="214"/>
      <c r="B62" s="221"/>
      <c r="C62" s="272" t="s">
        <v>171</v>
      </c>
      <c r="D62" s="225"/>
      <c r="E62" s="231">
        <v>44.402000000000001</v>
      </c>
      <c r="F62" s="236"/>
      <c r="G62" s="236"/>
      <c r="H62" s="236"/>
      <c r="I62" s="236"/>
      <c r="J62" s="236"/>
      <c r="K62" s="236"/>
      <c r="L62" s="236"/>
      <c r="M62" s="236"/>
      <c r="N62" s="223"/>
      <c r="O62" s="223"/>
      <c r="P62" s="223"/>
      <c r="Q62" s="223"/>
      <c r="R62" s="223"/>
      <c r="S62" s="223"/>
      <c r="T62" s="224"/>
      <c r="U62" s="223"/>
      <c r="V62" s="213"/>
      <c r="W62" s="213"/>
      <c r="X62" s="213"/>
      <c r="Y62" s="213"/>
      <c r="Z62" s="213"/>
      <c r="AA62" s="213"/>
      <c r="AB62" s="213"/>
      <c r="AC62" s="213"/>
      <c r="AD62" s="213"/>
      <c r="AE62" s="213" t="s">
        <v>112</v>
      </c>
      <c r="AF62" s="213">
        <v>0</v>
      </c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ht="33.75" outlineLevel="1" x14ac:dyDescent="0.2">
      <c r="A63" s="214">
        <v>21</v>
      </c>
      <c r="B63" s="221" t="s">
        <v>172</v>
      </c>
      <c r="C63" s="271" t="s">
        <v>173</v>
      </c>
      <c r="D63" s="223" t="s">
        <v>109</v>
      </c>
      <c r="E63" s="230">
        <v>434.16199999999998</v>
      </c>
      <c r="F63" s="235">
        <f>H63+J63</f>
        <v>0</v>
      </c>
      <c r="G63" s="236">
        <f>ROUND(E63*F63,2)</f>
        <v>0</v>
      </c>
      <c r="H63" s="236"/>
      <c r="I63" s="236">
        <f>ROUND(E63*H63,2)</f>
        <v>0</v>
      </c>
      <c r="J63" s="236"/>
      <c r="K63" s="236">
        <f>ROUND(E63*J63,2)</f>
        <v>0</v>
      </c>
      <c r="L63" s="236">
        <v>21</v>
      </c>
      <c r="M63" s="236">
        <f>G63*(1+L63/100)</f>
        <v>0</v>
      </c>
      <c r="N63" s="223">
        <v>4.0299999999999997E-3</v>
      </c>
      <c r="O63" s="223">
        <f>ROUND(E63*N63,5)</f>
        <v>1.7496700000000001</v>
      </c>
      <c r="P63" s="223">
        <v>0</v>
      </c>
      <c r="Q63" s="223">
        <f>ROUND(E63*P63,5)</f>
        <v>0</v>
      </c>
      <c r="R63" s="223"/>
      <c r="S63" s="223"/>
      <c r="T63" s="224">
        <v>0.20699999999999999</v>
      </c>
      <c r="U63" s="223">
        <f>ROUND(E63*T63,2)</f>
        <v>89.87</v>
      </c>
      <c r="V63" s="213"/>
      <c r="W63" s="213"/>
      <c r="X63" s="213"/>
      <c r="Y63" s="213"/>
      <c r="Z63" s="213"/>
      <c r="AA63" s="213"/>
      <c r="AB63" s="213"/>
      <c r="AC63" s="213"/>
      <c r="AD63" s="213"/>
      <c r="AE63" s="213" t="s">
        <v>110</v>
      </c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ht="22.5" outlineLevel="1" x14ac:dyDescent="0.2">
      <c r="A64" s="214"/>
      <c r="B64" s="221"/>
      <c r="C64" s="272" t="s">
        <v>170</v>
      </c>
      <c r="D64" s="225"/>
      <c r="E64" s="231">
        <v>389.94</v>
      </c>
      <c r="F64" s="236"/>
      <c r="G64" s="236"/>
      <c r="H64" s="236"/>
      <c r="I64" s="236"/>
      <c r="J64" s="236"/>
      <c r="K64" s="236"/>
      <c r="L64" s="236"/>
      <c r="M64" s="236"/>
      <c r="N64" s="223"/>
      <c r="O64" s="223"/>
      <c r="P64" s="223"/>
      <c r="Q64" s="223"/>
      <c r="R64" s="223"/>
      <c r="S64" s="223"/>
      <c r="T64" s="224"/>
      <c r="U64" s="223"/>
      <c r="V64" s="213"/>
      <c r="W64" s="213"/>
      <c r="X64" s="213"/>
      <c r="Y64" s="213"/>
      <c r="Z64" s="213"/>
      <c r="AA64" s="213"/>
      <c r="AB64" s="213"/>
      <c r="AC64" s="213"/>
      <c r="AD64" s="213"/>
      <c r="AE64" s="213" t="s">
        <v>112</v>
      </c>
      <c r="AF64" s="213">
        <v>0</v>
      </c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ht="22.5" outlineLevel="1" x14ac:dyDescent="0.2">
      <c r="A65" s="214"/>
      <c r="B65" s="221"/>
      <c r="C65" s="272" t="s">
        <v>174</v>
      </c>
      <c r="D65" s="225"/>
      <c r="E65" s="231">
        <v>44.222000000000001</v>
      </c>
      <c r="F65" s="236"/>
      <c r="G65" s="236"/>
      <c r="H65" s="236"/>
      <c r="I65" s="236"/>
      <c r="J65" s="236"/>
      <c r="K65" s="236"/>
      <c r="L65" s="236"/>
      <c r="M65" s="236"/>
      <c r="N65" s="223"/>
      <c r="O65" s="223"/>
      <c r="P65" s="223"/>
      <c r="Q65" s="223"/>
      <c r="R65" s="223"/>
      <c r="S65" s="223"/>
      <c r="T65" s="224"/>
      <c r="U65" s="223"/>
      <c r="V65" s="213"/>
      <c r="W65" s="213"/>
      <c r="X65" s="213"/>
      <c r="Y65" s="213"/>
      <c r="Z65" s="213"/>
      <c r="AA65" s="213"/>
      <c r="AB65" s="213"/>
      <c r="AC65" s="213"/>
      <c r="AD65" s="213"/>
      <c r="AE65" s="213" t="s">
        <v>112</v>
      </c>
      <c r="AF65" s="213">
        <v>0</v>
      </c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ht="22.5" outlineLevel="1" x14ac:dyDescent="0.2">
      <c r="A66" s="214">
        <v>22</v>
      </c>
      <c r="B66" s="221" t="s">
        <v>175</v>
      </c>
      <c r="C66" s="271" t="s">
        <v>176</v>
      </c>
      <c r="D66" s="223" t="s">
        <v>109</v>
      </c>
      <c r="E66" s="230">
        <v>19.96</v>
      </c>
      <c r="F66" s="235">
        <f>H66+J66</f>
        <v>0</v>
      </c>
      <c r="G66" s="236">
        <f>ROUND(E66*F66,2)</f>
        <v>0</v>
      </c>
      <c r="H66" s="236"/>
      <c r="I66" s="236">
        <f>ROUND(E66*H66,2)</f>
        <v>0</v>
      </c>
      <c r="J66" s="236"/>
      <c r="K66" s="236">
        <f>ROUND(E66*J66,2)</f>
        <v>0</v>
      </c>
      <c r="L66" s="236">
        <v>21</v>
      </c>
      <c r="M66" s="236">
        <f>G66*(1+L66/100)</f>
        <v>0</v>
      </c>
      <c r="N66" s="223">
        <v>4.2000000000000002E-4</v>
      </c>
      <c r="O66" s="223">
        <f>ROUND(E66*N66,5)</f>
        <v>8.3800000000000003E-3</v>
      </c>
      <c r="P66" s="223">
        <v>0</v>
      </c>
      <c r="Q66" s="223">
        <f>ROUND(E66*P66,5)</f>
        <v>0</v>
      </c>
      <c r="R66" s="223"/>
      <c r="S66" s="223"/>
      <c r="T66" s="224">
        <v>0.28999999999999998</v>
      </c>
      <c r="U66" s="223">
        <f>ROUND(E66*T66,2)</f>
        <v>5.79</v>
      </c>
      <c r="V66" s="213"/>
      <c r="W66" s="213"/>
      <c r="X66" s="213"/>
      <c r="Y66" s="213"/>
      <c r="Z66" s="213"/>
      <c r="AA66" s="213"/>
      <c r="AB66" s="213"/>
      <c r="AC66" s="213"/>
      <c r="AD66" s="213"/>
      <c r="AE66" s="213" t="s">
        <v>110</v>
      </c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ht="22.5" outlineLevel="1" x14ac:dyDescent="0.2">
      <c r="A67" s="214"/>
      <c r="B67" s="221"/>
      <c r="C67" s="272" t="s">
        <v>177</v>
      </c>
      <c r="D67" s="225"/>
      <c r="E67" s="231">
        <v>19.96</v>
      </c>
      <c r="F67" s="236"/>
      <c r="G67" s="236"/>
      <c r="H67" s="236"/>
      <c r="I67" s="236"/>
      <c r="J67" s="236"/>
      <c r="K67" s="236"/>
      <c r="L67" s="236"/>
      <c r="M67" s="236"/>
      <c r="N67" s="223"/>
      <c r="O67" s="223"/>
      <c r="P67" s="223"/>
      <c r="Q67" s="223"/>
      <c r="R67" s="223"/>
      <c r="S67" s="223"/>
      <c r="T67" s="224"/>
      <c r="U67" s="223"/>
      <c r="V67" s="213"/>
      <c r="W67" s="213"/>
      <c r="X67" s="213"/>
      <c r="Y67" s="213"/>
      <c r="Z67" s="213"/>
      <c r="AA67" s="213"/>
      <c r="AB67" s="213"/>
      <c r="AC67" s="213"/>
      <c r="AD67" s="213"/>
      <c r="AE67" s="213" t="s">
        <v>112</v>
      </c>
      <c r="AF67" s="213">
        <v>0</v>
      </c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ht="22.5" outlineLevel="1" x14ac:dyDescent="0.2">
      <c r="A68" s="214">
        <v>23</v>
      </c>
      <c r="B68" s="221" t="s">
        <v>178</v>
      </c>
      <c r="C68" s="271" t="s">
        <v>179</v>
      </c>
      <c r="D68" s="223" t="s">
        <v>109</v>
      </c>
      <c r="E68" s="230">
        <v>499.73219999999998</v>
      </c>
      <c r="F68" s="235">
        <f>H68+J68</f>
        <v>0</v>
      </c>
      <c r="G68" s="236">
        <f>ROUND(E68*F68,2)</f>
        <v>0</v>
      </c>
      <c r="H68" s="236"/>
      <c r="I68" s="236">
        <f>ROUND(E68*H68,2)</f>
        <v>0</v>
      </c>
      <c r="J68" s="236"/>
      <c r="K68" s="236">
        <f>ROUND(E68*J68,2)</f>
        <v>0</v>
      </c>
      <c r="L68" s="236">
        <v>21</v>
      </c>
      <c r="M68" s="236">
        <f>G68*(1+L68/100)</f>
        <v>0</v>
      </c>
      <c r="N68" s="223">
        <v>5.4000000000000003E-3</v>
      </c>
      <c r="O68" s="223">
        <f>ROUND(E68*N68,5)</f>
        <v>2.69855</v>
      </c>
      <c r="P68" s="223">
        <v>0</v>
      </c>
      <c r="Q68" s="223">
        <f>ROUND(E68*P68,5)</f>
        <v>0</v>
      </c>
      <c r="R68" s="223"/>
      <c r="S68" s="223"/>
      <c r="T68" s="224">
        <v>0</v>
      </c>
      <c r="U68" s="223">
        <f>ROUND(E68*T68,2)</f>
        <v>0</v>
      </c>
      <c r="V68" s="213"/>
      <c r="W68" s="213"/>
      <c r="X68" s="213"/>
      <c r="Y68" s="213"/>
      <c r="Z68" s="213"/>
      <c r="AA68" s="213"/>
      <c r="AB68" s="213"/>
      <c r="AC68" s="213"/>
      <c r="AD68" s="213"/>
      <c r="AE68" s="213" t="s">
        <v>180</v>
      </c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1" x14ac:dyDescent="0.2">
      <c r="A69" s="214"/>
      <c r="B69" s="221"/>
      <c r="C69" s="274" t="s">
        <v>181</v>
      </c>
      <c r="D69" s="228"/>
      <c r="E69" s="233"/>
      <c r="F69" s="238"/>
      <c r="G69" s="239"/>
      <c r="H69" s="236"/>
      <c r="I69" s="236"/>
      <c r="J69" s="236"/>
      <c r="K69" s="236"/>
      <c r="L69" s="236"/>
      <c r="M69" s="236"/>
      <c r="N69" s="223"/>
      <c r="O69" s="223"/>
      <c r="P69" s="223"/>
      <c r="Q69" s="223"/>
      <c r="R69" s="223"/>
      <c r="S69" s="223"/>
      <c r="T69" s="224"/>
      <c r="U69" s="223"/>
      <c r="V69" s="213"/>
      <c r="W69" s="213"/>
      <c r="X69" s="213"/>
      <c r="Y69" s="213"/>
      <c r="Z69" s="213"/>
      <c r="AA69" s="213"/>
      <c r="AB69" s="213"/>
      <c r="AC69" s="213"/>
      <c r="AD69" s="213"/>
      <c r="AE69" s="213" t="s">
        <v>146</v>
      </c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6" t="str">
        <f>C69</f>
        <v>BROOF (t3)</v>
      </c>
      <c r="BB69" s="213"/>
      <c r="BC69" s="213"/>
      <c r="BD69" s="213"/>
      <c r="BE69" s="213"/>
      <c r="BF69" s="213"/>
      <c r="BG69" s="213"/>
      <c r="BH69" s="213"/>
    </row>
    <row r="70" spans="1:60" ht="22.5" outlineLevel="1" x14ac:dyDescent="0.2">
      <c r="A70" s="214"/>
      <c r="B70" s="221"/>
      <c r="C70" s="272" t="s">
        <v>182</v>
      </c>
      <c r="D70" s="225"/>
      <c r="E70" s="231">
        <v>428.93400000000003</v>
      </c>
      <c r="F70" s="236"/>
      <c r="G70" s="236"/>
      <c r="H70" s="236"/>
      <c r="I70" s="236"/>
      <c r="J70" s="236"/>
      <c r="K70" s="236"/>
      <c r="L70" s="236"/>
      <c r="M70" s="236"/>
      <c r="N70" s="223"/>
      <c r="O70" s="223"/>
      <c r="P70" s="223"/>
      <c r="Q70" s="223"/>
      <c r="R70" s="223"/>
      <c r="S70" s="223"/>
      <c r="T70" s="224"/>
      <c r="U70" s="223"/>
      <c r="V70" s="213"/>
      <c r="W70" s="213"/>
      <c r="X70" s="213"/>
      <c r="Y70" s="213"/>
      <c r="Z70" s="213"/>
      <c r="AA70" s="213"/>
      <c r="AB70" s="213"/>
      <c r="AC70" s="213"/>
      <c r="AD70" s="213"/>
      <c r="AE70" s="213" t="s">
        <v>112</v>
      </c>
      <c r="AF70" s="213">
        <v>0</v>
      </c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ht="22.5" outlineLevel="1" x14ac:dyDescent="0.2">
      <c r="A71" s="214"/>
      <c r="B71" s="221"/>
      <c r="C71" s="272" t="s">
        <v>183</v>
      </c>
      <c r="D71" s="225"/>
      <c r="E71" s="231">
        <v>21.956</v>
      </c>
      <c r="F71" s="236"/>
      <c r="G71" s="236"/>
      <c r="H71" s="236"/>
      <c r="I71" s="236"/>
      <c r="J71" s="236"/>
      <c r="K71" s="236"/>
      <c r="L71" s="236"/>
      <c r="M71" s="236"/>
      <c r="N71" s="223"/>
      <c r="O71" s="223"/>
      <c r="P71" s="223"/>
      <c r="Q71" s="223"/>
      <c r="R71" s="223"/>
      <c r="S71" s="223"/>
      <c r="T71" s="224"/>
      <c r="U71" s="223"/>
      <c r="V71" s="213"/>
      <c r="W71" s="213"/>
      <c r="X71" s="213"/>
      <c r="Y71" s="213"/>
      <c r="Z71" s="213"/>
      <c r="AA71" s="213"/>
      <c r="AB71" s="213"/>
      <c r="AC71" s="213"/>
      <c r="AD71" s="213"/>
      <c r="AE71" s="213" t="s">
        <v>112</v>
      </c>
      <c r="AF71" s="213">
        <v>0</v>
      </c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ht="22.5" outlineLevel="1" x14ac:dyDescent="0.2">
      <c r="A72" s="214"/>
      <c r="B72" s="221"/>
      <c r="C72" s="272" t="s">
        <v>184</v>
      </c>
      <c r="D72" s="225"/>
      <c r="E72" s="231">
        <v>48.842199999999998</v>
      </c>
      <c r="F72" s="236"/>
      <c r="G72" s="236"/>
      <c r="H72" s="236"/>
      <c r="I72" s="236"/>
      <c r="J72" s="236"/>
      <c r="K72" s="236"/>
      <c r="L72" s="236"/>
      <c r="M72" s="236"/>
      <c r="N72" s="223"/>
      <c r="O72" s="223"/>
      <c r="P72" s="223"/>
      <c r="Q72" s="223"/>
      <c r="R72" s="223"/>
      <c r="S72" s="223"/>
      <c r="T72" s="224"/>
      <c r="U72" s="223"/>
      <c r="V72" s="213"/>
      <c r="W72" s="213"/>
      <c r="X72" s="213"/>
      <c r="Y72" s="213"/>
      <c r="Z72" s="213"/>
      <c r="AA72" s="213"/>
      <c r="AB72" s="213"/>
      <c r="AC72" s="213"/>
      <c r="AD72" s="213"/>
      <c r="AE72" s="213" t="s">
        <v>112</v>
      </c>
      <c r="AF72" s="213">
        <v>0</v>
      </c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ht="33.75" outlineLevel="1" x14ac:dyDescent="0.2">
      <c r="A73" s="214">
        <v>24</v>
      </c>
      <c r="B73" s="221" t="s">
        <v>185</v>
      </c>
      <c r="C73" s="271" t="s">
        <v>186</v>
      </c>
      <c r="D73" s="223" t="s">
        <v>109</v>
      </c>
      <c r="E73" s="230">
        <v>19.96</v>
      </c>
      <c r="F73" s="235">
        <f>H73+J73</f>
        <v>0</v>
      </c>
      <c r="G73" s="236">
        <f>ROUND(E73*F73,2)</f>
        <v>0</v>
      </c>
      <c r="H73" s="236"/>
      <c r="I73" s="236">
        <f>ROUND(E73*H73,2)</f>
        <v>0</v>
      </c>
      <c r="J73" s="236"/>
      <c r="K73" s="236">
        <f>ROUND(E73*J73,2)</f>
        <v>0</v>
      </c>
      <c r="L73" s="236">
        <v>21</v>
      </c>
      <c r="M73" s="236">
        <f>G73*(1+L73/100)</f>
        <v>0</v>
      </c>
      <c r="N73" s="223">
        <v>4.0299999999999997E-3</v>
      </c>
      <c r="O73" s="223">
        <f>ROUND(E73*N73,5)</f>
        <v>8.0439999999999998E-2</v>
      </c>
      <c r="P73" s="223">
        <v>0</v>
      </c>
      <c r="Q73" s="223">
        <f>ROUND(E73*P73,5)</f>
        <v>0</v>
      </c>
      <c r="R73" s="223"/>
      <c r="S73" s="223"/>
      <c r="T73" s="224">
        <v>0.28999999999999998</v>
      </c>
      <c r="U73" s="223">
        <f>ROUND(E73*T73,2)</f>
        <v>5.79</v>
      </c>
      <c r="V73" s="213"/>
      <c r="W73" s="213"/>
      <c r="X73" s="213"/>
      <c r="Y73" s="213"/>
      <c r="Z73" s="213"/>
      <c r="AA73" s="213"/>
      <c r="AB73" s="213"/>
      <c r="AC73" s="213"/>
      <c r="AD73" s="213"/>
      <c r="AE73" s="213" t="s">
        <v>110</v>
      </c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ht="22.5" outlineLevel="1" x14ac:dyDescent="0.2">
      <c r="A74" s="214"/>
      <c r="B74" s="221"/>
      <c r="C74" s="272" t="s">
        <v>177</v>
      </c>
      <c r="D74" s="225"/>
      <c r="E74" s="231">
        <v>19.96</v>
      </c>
      <c r="F74" s="236"/>
      <c r="G74" s="236"/>
      <c r="H74" s="236"/>
      <c r="I74" s="236"/>
      <c r="J74" s="236"/>
      <c r="K74" s="236"/>
      <c r="L74" s="236"/>
      <c r="M74" s="236"/>
      <c r="N74" s="223"/>
      <c r="O74" s="223"/>
      <c r="P74" s="223"/>
      <c r="Q74" s="223"/>
      <c r="R74" s="223"/>
      <c r="S74" s="223"/>
      <c r="T74" s="224"/>
      <c r="U74" s="223"/>
      <c r="V74" s="213"/>
      <c r="W74" s="213"/>
      <c r="X74" s="213"/>
      <c r="Y74" s="213"/>
      <c r="Z74" s="213"/>
      <c r="AA74" s="213"/>
      <c r="AB74" s="213"/>
      <c r="AC74" s="213"/>
      <c r="AD74" s="213"/>
      <c r="AE74" s="213" t="s">
        <v>112</v>
      </c>
      <c r="AF74" s="213">
        <v>0</v>
      </c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 x14ac:dyDescent="0.2">
      <c r="A75" s="214">
        <v>25</v>
      </c>
      <c r="B75" s="221" t="s">
        <v>187</v>
      </c>
      <c r="C75" s="271" t="s">
        <v>188</v>
      </c>
      <c r="D75" s="223" t="s">
        <v>189</v>
      </c>
      <c r="E75" s="230">
        <v>99.8</v>
      </c>
      <c r="F75" s="235">
        <f>H75+J75</f>
        <v>0</v>
      </c>
      <c r="G75" s="236">
        <f>ROUND(E75*F75,2)</f>
        <v>0</v>
      </c>
      <c r="H75" s="236"/>
      <c r="I75" s="236">
        <f>ROUND(E75*H75,2)</f>
        <v>0</v>
      </c>
      <c r="J75" s="236"/>
      <c r="K75" s="236">
        <f>ROUND(E75*J75,2)</f>
        <v>0</v>
      </c>
      <c r="L75" s="236">
        <v>21</v>
      </c>
      <c r="M75" s="236">
        <f>G75*(1+L75/100)</f>
        <v>0</v>
      </c>
      <c r="N75" s="223">
        <v>5.0000000000000002E-5</v>
      </c>
      <c r="O75" s="223">
        <f>ROUND(E75*N75,5)</f>
        <v>4.9899999999999996E-3</v>
      </c>
      <c r="P75" s="223">
        <v>0</v>
      </c>
      <c r="Q75" s="223">
        <f>ROUND(E75*P75,5)</f>
        <v>0</v>
      </c>
      <c r="R75" s="223"/>
      <c r="S75" s="223"/>
      <c r="T75" s="224">
        <v>7.1999999999999995E-2</v>
      </c>
      <c r="U75" s="223">
        <f>ROUND(E75*T75,2)</f>
        <v>7.19</v>
      </c>
      <c r="V75" s="213"/>
      <c r="W75" s="213"/>
      <c r="X75" s="213"/>
      <c r="Y75" s="213"/>
      <c r="Z75" s="213"/>
      <c r="AA75" s="213"/>
      <c r="AB75" s="213"/>
      <c r="AC75" s="213"/>
      <c r="AD75" s="213"/>
      <c r="AE75" s="213" t="s">
        <v>110</v>
      </c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ht="22.5" outlineLevel="1" x14ac:dyDescent="0.2">
      <c r="A76" s="214"/>
      <c r="B76" s="221"/>
      <c r="C76" s="272" t="s">
        <v>190</v>
      </c>
      <c r="D76" s="225"/>
      <c r="E76" s="231">
        <v>99.8</v>
      </c>
      <c r="F76" s="236"/>
      <c r="G76" s="236"/>
      <c r="H76" s="236"/>
      <c r="I76" s="236"/>
      <c r="J76" s="236"/>
      <c r="K76" s="236"/>
      <c r="L76" s="236"/>
      <c r="M76" s="236"/>
      <c r="N76" s="223"/>
      <c r="O76" s="223"/>
      <c r="P76" s="223"/>
      <c r="Q76" s="223"/>
      <c r="R76" s="223"/>
      <c r="S76" s="223"/>
      <c r="T76" s="224"/>
      <c r="U76" s="223"/>
      <c r="V76" s="213"/>
      <c r="W76" s="213"/>
      <c r="X76" s="213"/>
      <c r="Y76" s="213"/>
      <c r="Z76" s="213"/>
      <c r="AA76" s="213"/>
      <c r="AB76" s="213"/>
      <c r="AC76" s="213"/>
      <c r="AD76" s="213"/>
      <c r="AE76" s="213" t="s">
        <v>112</v>
      </c>
      <c r="AF76" s="213">
        <v>0</v>
      </c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1" x14ac:dyDescent="0.2">
      <c r="A77" s="214">
        <v>26</v>
      </c>
      <c r="B77" s="221" t="s">
        <v>191</v>
      </c>
      <c r="C77" s="271" t="s">
        <v>192</v>
      </c>
      <c r="D77" s="223" t="s">
        <v>189</v>
      </c>
      <c r="E77" s="230">
        <v>101.79600000000001</v>
      </c>
      <c r="F77" s="235">
        <f>H77+J77</f>
        <v>0</v>
      </c>
      <c r="G77" s="236">
        <f>ROUND(E77*F77,2)</f>
        <v>0</v>
      </c>
      <c r="H77" s="236"/>
      <c r="I77" s="236">
        <f>ROUND(E77*H77,2)</f>
        <v>0</v>
      </c>
      <c r="J77" s="236"/>
      <c r="K77" s="236">
        <f>ROUND(E77*J77,2)</f>
        <v>0</v>
      </c>
      <c r="L77" s="236">
        <v>21</v>
      </c>
      <c r="M77" s="236">
        <f>G77*(1+L77/100)</f>
        <v>0</v>
      </c>
      <c r="N77" s="223">
        <v>5.0000000000000002E-5</v>
      </c>
      <c r="O77" s="223">
        <f>ROUND(E77*N77,5)</f>
        <v>5.0899999999999999E-3</v>
      </c>
      <c r="P77" s="223">
        <v>0</v>
      </c>
      <c r="Q77" s="223">
        <f>ROUND(E77*P77,5)</f>
        <v>0</v>
      </c>
      <c r="R77" s="223"/>
      <c r="S77" s="223"/>
      <c r="T77" s="224">
        <v>0</v>
      </c>
      <c r="U77" s="223">
        <f>ROUND(E77*T77,2)</f>
        <v>0</v>
      </c>
      <c r="V77" s="213"/>
      <c r="W77" s="213"/>
      <c r="X77" s="213"/>
      <c r="Y77" s="213"/>
      <c r="Z77" s="213"/>
      <c r="AA77" s="213"/>
      <c r="AB77" s="213"/>
      <c r="AC77" s="213"/>
      <c r="AD77" s="213"/>
      <c r="AE77" s="213" t="s">
        <v>180</v>
      </c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ht="22.5" outlineLevel="1" x14ac:dyDescent="0.2">
      <c r="A78" s="214"/>
      <c r="B78" s="221"/>
      <c r="C78" s="272" t="s">
        <v>193</v>
      </c>
      <c r="D78" s="225"/>
      <c r="E78" s="231">
        <v>101.79600000000001</v>
      </c>
      <c r="F78" s="236"/>
      <c r="G78" s="236"/>
      <c r="H78" s="236"/>
      <c r="I78" s="236"/>
      <c r="J78" s="236"/>
      <c r="K78" s="236"/>
      <c r="L78" s="236"/>
      <c r="M78" s="236"/>
      <c r="N78" s="223"/>
      <c r="O78" s="223"/>
      <c r="P78" s="223"/>
      <c r="Q78" s="223"/>
      <c r="R78" s="223"/>
      <c r="S78" s="223"/>
      <c r="T78" s="224"/>
      <c r="U78" s="223"/>
      <c r="V78" s="213"/>
      <c r="W78" s="213"/>
      <c r="X78" s="213"/>
      <c r="Y78" s="213"/>
      <c r="Z78" s="213"/>
      <c r="AA78" s="213"/>
      <c r="AB78" s="213"/>
      <c r="AC78" s="213"/>
      <c r="AD78" s="213"/>
      <c r="AE78" s="213" t="s">
        <v>112</v>
      </c>
      <c r="AF78" s="213">
        <v>0</v>
      </c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ht="22.5" outlineLevel="1" x14ac:dyDescent="0.2">
      <c r="A79" s="214">
        <v>27</v>
      </c>
      <c r="B79" s="221" t="s">
        <v>194</v>
      </c>
      <c r="C79" s="271" t="s">
        <v>195</v>
      </c>
      <c r="D79" s="223" t="s">
        <v>119</v>
      </c>
      <c r="E79" s="230">
        <v>2.6928999999999998</v>
      </c>
      <c r="F79" s="235">
        <f>H79+J79</f>
        <v>0</v>
      </c>
      <c r="G79" s="236">
        <f>ROUND(E79*F79,2)</f>
        <v>0</v>
      </c>
      <c r="H79" s="236"/>
      <c r="I79" s="236">
        <f>ROUND(E79*H79,2)</f>
        <v>0</v>
      </c>
      <c r="J79" s="236"/>
      <c r="K79" s="236">
        <f>ROUND(E79*J79,2)</f>
        <v>0</v>
      </c>
      <c r="L79" s="236">
        <v>21</v>
      </c>
      <c r="M79" s="236">
        <f>G79*(1+L79/100)</f>
        <v>0</v>
      </c>
      <c r="N79" s="223">
        <v>0</v>
      </c>
      <c r="O79" s="223">
        <f>ROUND(E79*N79,5)</f>
        <v>0</v>
      </c>
      <c r="P79" s="223">
        <v>0</v>
      </c>
      <c r="Q79" s="223">
        <f>ROUND(E79*P79,5)</f>
        <v>0</v>
      </c>
      <c r="R79" s="223"/>
      <c r="S79" s="223"/>
      <c r="T79" s="224">
        <v>1.609</v>
      </c>
      <c r="U79" s="223">
        <f>ROUND(E79*T79,2)</f>
        <v>4.33</v>
      </c>
      <c r="V79" s="213"/>
      <c r="W79" s="213"/>
      <c r="X79" s="213"/>
      <c r="Y79" s="213"/>
      <c r="Z79" s="213"/>
      <c r="AA79" s="213"/>
      <c r="AB79" s="213"/>
      <c r="AC79" s="213"/>
      <c r="AD79" s="213"/>
      <c r="AE79" s="213" t="s">
        <v>110</v>
      </c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1" x14ac:dyDescent="0.2">
      <c r="A80" s="214"/>
      <c r="B80" s="221"/>
      <c r="C80" s="272" t="s">
        <v>196</v>
      </c>
      <c r="D80" s="225"/>
      <c r="E80" s="231">
        <v>2.6928999999999998</v>
      </c>
      <c r="F80" s="236"/>
      <c r="G80" s="236"/>
      <c r="H80" s="236"/>
      <c r="I80" s="236"/>
      <c r="J80" s="236"/>
      <c r="K80" s="236"/>
      <c r="L80" s="236"/>
      <c r="M80" s="236"/>
      <c r="N80" s="223"/>
      <c r="O80" s="223"/>
      <c r="P80" s="223"/>
      <c r="Q80" s="223"/>
      <c r="R80" s="223"/>
      <c r="S80" s="223"/>
      <c r="T80" s="224"/>
      <c r="U80" s="223"/>
      <c r="V80" s="213"/>
      <c r="W80" s="213"/>
      <c r="X80" s="213"/>
      <c r="Y80" s="213"/>
      <c r="Z80" s="213"/>
      <c r="AA80" s="213"/>
      <c r="AB80" s="213"/>
      <c r="AC80" s="213"/>
      <c r="AD80" s="213"/>
      <c r="AE80" s="213" t="s">
        <v>112</v>
      </c>
      <c r="AF80" s="213">
        <v>0</v>
      </c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1" x14ac:dyDescent="0.2">
      <c r="A81" s="214">
        <v>28</v>
      </c>
      <c r="B81" s="221" t="s">
        <v>197</v>
      </c>
      <c r="C81" s="271" t="s">
        <v>198</v>
      </c>
      <c r="D81" s="223" t="s">
        <v>119</v>
      </c>
      <c r="E81" s="230">
        <v>4.726</v>
      </c>
      <c r="F81" s="235">
        <f>H81+J81</f>
        <v>0</v>
      </c>
      <c r="G81" s="236">
        <f>ROUND(E81*F81,2)</f>
        <v>0</v>
      </c>
      <c r="H81" s="236"/>
      <c r="I81" s="236">
        <f>ROUND(E81*H81,2)</f>
        <v>0</v>
      </c>
      <c r="J81" s="236"/>
      <c r="K81" s="236">
        <f>ROUND(E81*J81,2)</f>
        <v>0</v>
      </c>
      <c r="L81" s="236">
        <v>21</v>
      </c>
      <c r="M81" s="236">
        <f>G81*(1+L81/100)</f>
        <v>0</v>
      </c>
      <c r="N81" s="223">
        <v>0</v>
      </c>
      <c r="O81" s="223">
        <f>ROUND(E81*N81,5)</f>
        <v>0</v>
      </c>
      <c r="P81" s="223">
        <v>0</v>
      </c>
      <c r="Q81" s="223">
        <f>ROUND(E81*P81,5)</f>
        <v>0</v>
      </c>
      <c r="R81" s="223"/>
      <c r="S81" s="223"/>
      <c r="T81" s="224">
        <v>1.609</v>
      </c>
      <c r="U81" s="223">
        <f>ROUND(E81*T81,2)</f>
        <v>7.6</v>
      </c>
      <c r="V81" s="213"/>
      <c r="W81" s="213"/>
      <c r="X81" s="213"/>
      <c r="Y81" s="213"/>
      <c r="Z81" s="213"/>
      <c r="AA81" s="213"/>
      <c r="AB81" s="213"/>
      <c r="AC81" s="213"/>
      <c r="AD81" s="213"/>
      <c r="AE81" s="213" t="s">
        <v>110</v>
      </c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outlineLevel="1" x14ac:dyDescent="0.2">
      <c r="A82" s="214"/>
      <c r="B82" s="221"/>
      <c r="C82" s="272" t="s">
        <v>199</v>
      </c>
      <c r="D82" s="225"/>
      <c r="E82" s="231">
        <v>4.726</v>
      </c>
      <c r="F82" s="236"/>
      <c r="G82" s="236"/>
      <c r="H82" s="236"/>
      <c r="I82" s="236"/>
      <c r="J82" s="236"/>
      <c r="K82" s="236"/>
      <c r="L82" s="236"/>
      <c r="M82" s="236"/>
      <c r="N82" s="223"/>
      <c r="O82" s="223"/>
      <c r="P82" s="223"/>
      <c r="Q82" s="223"/>
      <c r="R82" s="223"/>
      <c r="S82" s="223"/>
      <c r="T82" s="224"/>
      <c r="U82" s="223"/>
      <c r="V82" s="213"/>
      <c r="W82" s="213"/>
      <c r="X82" s="213"/>
      <c r="Y82" s="213"/>
      <c r="Z82" s="213"/>
      <c r="AA82" s="213"/>
      <c r="AB82" s="213"/>
      <c r="AC82" s="213"/>
      <c r="AD82" s="213"/>
      <c r="AE82" s="213" t="s">
        <v>112</v>
      </c>
      <c r="AF82" s="213">
        <v>0</v>
      </c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x14ac:dyDescent="0.2">
      <c r="A83" s="215" t="s">
        <v>105</v>
      </c>
      <c r="B83" s="222" t="s">
        <v>68</v>
      </c>
      <c r="C83" s="273" t="s">
        <v>69</v>
      </c>
      <c r="D83" s="226"/>
      <c r="E83" s="232"/>
      <c r="F83" s="237"/>
      <c r="G83" s="237">
        <f>SUMIF(AE84:AE102,"&lt;&gt;NOR",G84:G102)</f>
        <v>0</v>
      </c>
      <c r="H83" s="237"/>
      <c r="I83" s="237">
        <f>SUM(I84:I102)</f>
        <v>0</v>
      </c>
      <c r="J83" s="237"/>
      <c r="K83" s="237">
        <f>SUM(K84:K102)</f>
        <v>0</v>
      </c>
      <c r="L83" s="237"/>
      <c r="M83" s="237">
        <f>SUM(M84:M102)</f>
        <v>0</v>
      </c>
      <c r="N83" s="226"/>
      <c r="O83" s="226">
        <f>SUM(O84:O102)</f>
        <v>2.5075099999999999</v>
      </c>
      <c r="P83" s="226"/>
      <c r="Q83" s="226">
        <f>SUM(Q84:Q102)</f>
        <v>5.9241000000000001</v>
      </c>
      <c r="R83" s="226"/>
      <c r="S83" s="226"/>
      <c r="T83" s="227"/>
      <c r="U83" s="226">
        <f>SUM(U84:U102)</f>
        <v>135.4</v>
      </c>
      <c r="AE83" t="s">
        <v>106</v>
      </c>
    </row>
    <row r="84" spans="1:60" ht="22.5" outlineLevel="1" x14ac:dyDescent="0.2">
      <c r="A84" s="214">
        <v>29</v>
      </c>
      <c r="B84" s="221" t="s">
        <v>200</v>
      </c>
      <c r="C84" s="271" t="s">
        <v>201</v>
      </c>
      <c r="D84" s="223" t="s">
        <v>109</v>
      </c>
      <c r="E84" s="230">
        <v>394.94</v>
      </c>
      <c r="F84" s="235">
        <f>H84+J84</f>
        <v>0</v>
      </c>
      <c r="G84" s="236">
        <f>ROUND(E84*F84,2)</f>
        <v>0</v>
      </c>
      <c r="H84" s="236"/>
      <c r="I84" s="236">
        <f>ROUND(E84*H84,2)</f>
        <v>0</v>
      </c>
      <c r="J84" s="236"/>
      <c r="K84" s="236">
        <f>ROUND(E84*J84,2)</f>
        <v>0</v>
      </c>
      <c r="L84" s="236">
        <v>21</v>
      </c>
      <c r="M84" s="236">
        <f>G84*(1+L84/100)</f>
        <v>0</v>
      </c>
      <c r="N84" s="223">
        <v>0</v>
      </c>
      <c r="O84" s="223">
        <f>ROUND(E84*N84,5)</f>
        <v>0</v>
      </c>
      <c r="P84" s="223">
        <v>1.4999999999999999E-2</v>
      </c>
      <c r="Q84" s="223">
        <f>ROUND(E84*P84,5)</f>
        <v>5.9241000000000001</v>
      </c>
      <c r="R84" s="223"/>
      <c r="S84" s="223"/>
      <c r="T84" s="224">
        <v>0.04</v>
      </c>
      <c r="U84" s="223">
        <f>ROUND(E84*T84,2)</f>
        <v>15.8</v>
      </c>
      <c r="V84" s="213"/>
      <c r="W84" s="213"/>
      <c r="X84" s="213"/>
      <c r="Y84" s="213"/>
      <c r="Z84" s="213"/>
      <c r="AA84" s="213"/>
      <c r="AB84" s="213"/>
      <c r="AC84" s="213"/>
      <c r="AD84" s="213"/>
      <c r="AE84" s="213" t="s">
        <v>110</v>
      </c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outlineLevel="1" x14ac:dyDescent="0.2">
      <c r="A85" s="214"/>
      <c r="B85" s="221"/>
      <c r="C85" s="272" t="s">
        <v>202</v>
      </c>
      <c r="D85" s="225"/>
      <c r="E85" s="231">
        <v>394.94</v>
      </c>
      <c r="F85" s="236"/>
      <c r="G85" s="236"/>
      <c r="H85" s="236"/>
      <c r="I85" s="236"/>
      <c r="J85" s="236"/>
      <c r="K85" s="236"/>
      <c r="L85" s="236"/>
      <c r="M85" s="236"/>
      <c r="N85" s="223"/>
      <c r="O85" s="223"/>
      <c r="P85" s="223"/>
      <c r="Q85" s="223"/>
      <c r="R85" s="223"/>
      <c r="S85" s="223"/>
      <c r="T85" s="224"/>
      <c r="U85" s="223"/>
      <c r="V85" s="213"/>
      <c r="W85" s="213"/>
      <c r="X85" s="213"/>
      <c r="Y85" s="213"/>
      <c r="Z85" s="213"/>
      <c r="AA85" s="213"/>
      <c r="AB85" s="213"/>
      <c r="AC85" s="213"/>
      <c r="AD85" s="213"/>
      <c r="AE85" s="213" t="s">
        <v>112</v>
      </c>
      <c r="AF85" s="213">
        <v>0</v>
      </c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ht="22.5" outlineLevel="1" x14ac:dyDescent="0.2">
      <c r="A86" s="214">
        <v>30</v>
      </c>
      <c r="B86" s="221" t="s">
        <v>203</v>
      </c>
      <c r="C86" s="271" t="s">
        <v>204</v>
      </c>
      <c r="D86" s="223" t="s">
        <v>109</v>
      </c>
      <c r="E86" s="230">
        <v>853.99639999999999</v>
      </c>
      <c r="F86" s="235">
        <f>H86+J86</f>
        <v>0</v>
      </c>
      <c r="G86" s="236">
        <f>ROUND(E86*F86,2)</f>
        <v>0</v>
      </c>
      <c r="H86" s="236"/>
      <c r="I86" s="236">
        <f>ROUND(E86*H86,2)</f>
        <v>0</v>
      </c>
      <c r="J86" s="236"/>
      <c r="K86" s="236">
        <f>ROUND(E86*J86,2)</f>
        <v>0</v>
      </c>
      <c r="L86" s="236">
        <v>21</v>
      </c>
      <c r="M86" s="236">
        <f>G86*(1+L86/100)</f>
        <v>0</v>
      </c>
      <c r="N86" s="223">
        <v>1.6000000000000001E-4</v>
      </c>
      <c r="O86" s="223">
        <f>ROUND(E86*N86,5)</f>
        <v>0.13664000000000001</v>
      </c>
      <c r="P86" s="223">
        <v>0</v>
      </c>
      <c r="Q86" s="223">
        <f>ROUND(E86*P86,5)</f>
        <v>0</v>
      </c>
      <c r="R86" s="223"/>
      <c r="S86" s="223"/>
      <c r="T86" s="224">
        <v>0.12</v>
      </c>
      <c r="U86" s="223">
        <f>ROUND(E86*T86,2)</f>
        <v>102.48</v>
      </c>
      <c r="V86" s="213"/>
      <c r="W86" s="213"/>
      <c r="X86" s="213"/>
      <c r="Y86" s="213"/>
      <c r="Z86" s="213"/>
      <c r="AA86" s="213"/>
      <c r="AB86" s="213"/>
      <c r="AC86" s="213"/>
      <c r="AD86" s="213"/>
      <c r="AE86" s="213" t="s">
        <v>110</v>
      </c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ht="22.5" outlineLevel="1" x14ac:dyDescent="0.2">
      <c r="A87" s="214"/>
      <c r="B87" s="221"/>
      <c r="C87" s="272" t="s">
        <v>205</v>
      </c>
      <c r="D87" s="225"/>
      <c r="E87" s="231">
        <v>789.88</v>
      </c>
      <c r="F87" s="236"/>
      <c r="G87" s="236"/>
      <c r="H87" s="236"/>
      <c r="I87" s="236"/>
      <c r="J87" s="236"/>
      <c r="K87" s="236"/>
      <c r="L87" s="236"/>
      <c r="M87" s="236"/>
      <c r="N87" s="223"/>
      <c r="O87" s="223"/>
      <c r="P87" s="223"/>
      <c r="Q87" s="223"/>
      <c r="R87" s="223"/>
      <c r="S87" s="223"/>
      <c r="T87" s="224"/>
      <c r="U87" s="223"/>
      <c r="V87" s="213"/>
      <c r="W87" s="213"/>
      <c r="X87" s="213"/>
      <c r="Y87" s="213"/>
      <c r="Z87" s="213"/>
      <c r="AA87" s="213"/>
      <c r="AB87" s="213"/>
      <c r="AC87" s="213"/>
      <c r="AD87" s="213"/>
      <c r="AE87" s="213" t="s">
        <v>112</v>
      </c>
      <c r="AF87" s="213">
        <v>0</v>
      </c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ht="22.5" outlineLevel="1" x14ac:dyDescent="0.2">
      <c r="A88" s="214"/>
      <c r="B88" s="221"/>
      <c r="C88" s="272" t="s">
        <v>206</v>
      </c>
      <c r="D88" s="225"/>
      <c r="E88" s="231">
        <v>36.116399999999999</v>
      </c>
      <c r="F88" s="236"/>
      <c r="G88" s="236"/>
      <c r="H88" s="236"/>
      <c r="I88" s="236"/>
      <c r="J88" s="236"/>
      <c r="K88" s="236"/>
      <c r="L88" s="236"/>
      <c r="M88" s="236"/>
      <c r="N88" s="223"/>
      <c r="O88" s="223"/>
      <c r="P88" s="223"/>
      <c r="Q88" s="223"/>
      <c r="R88" s="223"/>
      <c r="S88" s="223"/>
      <c r="T88" s="224"/>
      <c r="U88" s="223"/>
      <c r="V88" s="213"/>
      <c r="W88" s="213"/>
      <c r="X88" s="213"/>
      <c r="Y88" s="213"/>
      <c r="Z88" s="213"/>
      <c r="AA88" s="213"/>
      <c r="AB88" s="213"/>
      <c r="AC88" s="213"/>
      <c r="AD88" s="213"/>
      <c r="AE88" s="213" t="s">
        <v>112</v>
      </c>
      <c r="AF88" s="213">
        <v>0</v>
      </c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ht="22.5" outlineLevel="1" x14ac:dyDescent="0.2">
      <c r="A89" s="214"/>
      <c r="B89" s="221"/>
      <c r="C89" s="272" t="s">
        <v>207</v>
      </c>
      <c r="D89" s="225"/>
      <c r="E89" s="231">
        <v>28</v>
      </c>
      <c r="F89" s="236"/>
      <c r="G89" s="236"/>
      <c r="H89" s="236"/>
      <c r="I89" s="236"/>
      <c r="J89" s="236"/>
      <c r="K89" s="236"/>
      <c r="L89" s="236"/>
      <c r="M89" s="236"/>
      <c r="N89" s="223"/>
      <c r="O89" s="223"/>
      <c r="P89" s="223"/>
      <c r="Q89" s="223"/>
      <c r="R89" s="223"/>
      <c r="S89" s="223"/>
      <c r="T89" s="224"/>
      <c r="U89" s="223"/>
      <c r="V89" s="213"/>
      <c r="W89" s="213"/>
      <c r="X89" s="213"/>
      <c r="Y89" s="213"/>
      <c r="Z89" s="213"/>
      <c r="AA89" s="213"/>
      <c r="AB89" s="213"/>
      <c r="AC89" s="213"/>
      <c r="AD89" s="213"/>
      <c r="AE89" s="213" t="s">
        <v>112</v>
      </c>
      <c r="AF89" s="213">
        <v>0</v>
      </c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outlineLevel="1" x14ac:dyDescent="0.2">
      <c r="A90" s="214">
        <v>31</v>
      </c>
      <c r="B90" s="221" t="s">
        <v>208</v>
      </c>
      <c r="C90" s="271" t="s">
        <v>209</v>
      </c>
      <c r="D90" s="223" t="s">
        <v>109</v>
      </c>
      <c r="E90" s="230">
        <v>28</v>
      </c>
      <c r="F90" s="235">
        <f>H90+J90</f>
        <v>0</v>
      </c>
      <c r="G90" s="236">
        <f>ROUND(E90*F90,2)</f>
        <v>0</v>
      </c>
      <c r="H90" s="236"/>
      <c r="I90" s="236">
        <f>ROUND(E90*H90,2)</f>
        <v>0</v>
      </c>
      <c r="J90" s="236"/>
      <c r="K90" s="236">
        <f>ROUND(E90*J90,2)</f>
        <v>0</v>
      </c>
      <c r="L90" s="236">
        <v>21</v>
      </c>
      <c r="M90" s="236">
        <f>G90*(1+L90/100)</f>
        <v>0</v>
      </c>
      <c r="N90" s="223">
        <v>0</v>
      </c>
      <c r="O90" s="223">
        <f>ROUND(E90*N90,5)</f>
        <v>0</v>
      </c>
      <c r="P90" s="223">
        <v>0</v>
      </c>
      <c r="Q90" s="223">
        <f>ROUND(E90*P90,5)</f>
        <v>0</v>
      </c>
      <c r="R90" s="223"/>
      <c r="S90" s="223"/>
      <c r="T90" s="224">
        <v>0.06</v>
      </c>
      <c r="U90" s="223">
        <f>ROUND(E90*T90,2)</f>
        <v>1.68</v>
      </c>
      <c r="V90" s="213"/>
      <c r="W90" s="213"/>
      <c r="X90" s="213"/>
      <c r="Y90" s="213"/>
      <c r="Z90" s="213"/>
      <c r="AA90" s="213"/>
      <c r="AB90" s="213"/>
      <c r="AC90" s="213"/>
      <c r="AD90" s="213"/>
      <c r="AE90" s="213" t="s">
        <v>110</v>
      </c>
      <c r="AF90" s="213"/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ht="22.5" outlineLevel="1" x14ac:dyDescent="0.2">
      <c r="A91" s="214"/>
      <c r="B91" s="221"/>
      <c r="C91" s="272" t="s">
        <v>207</v>
      </c>
      <c r="D91" s="225"/>
      <c r="E91" s="231">
        <v>28</v>
      </c>
      <c r="F91" s="236"/>
      <c r="G91" s="236"/>
      <c r="H91" s="236"/>
      <c r="I91" s="236"/>
      <c r="J91" s="236"/>
      <c r="K91" s="236"/>
      <c r="L91" s="236"/>
      <c r="M91" s="236"/>
      <c r="N91" s="223"/>
      <c r="O91" s="223"/>
      <c r="P91" s="223"/>
      <c r="Q91" s="223"/>
      <c r="R91" s="223"/>
      <c r="S91" s="223"/>
      <c r="T91" s="224"/>
      <c r="U91" s="223"/>
      <c r="V91" s="213"/>
      <c r="W91" s="213"/>
      <c r="X91" s="213"/>
      <c r="Y91" s="213"/>
      <c r="Z91" s="213"/>
      <c r="AA91" s="213"/>
      <c r="AB91" s="213"/>
      <c r="AC91" s="213"/>
      <c r="AD91" s="213"/>
      <c r="AE91" s="213" t="s">
        <v>112</v>
      </c>
      <c r="AF91" s="213">
        <v>0</v>
      </c>
      <c r="AG91" s="213"/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outlineLevel="1" x14ac:dyDescent="0.2">
      <c r="A92" s="214">
        <v>32</v>
      </c>
      <c r="B92" s="221" t="s">
        <v>210</v>
      </c>
      <c r="C92" s="271" t="s">
        <v>211</v>
      </c>
      <c r="D92" s="223" t="s">
        <v>212</v>
      </c>
      <c r="E92" s="230">
        <v>49.762439999999998</v>
      </c>
      <c r="F92" s="235">
        <f>H92+J92</f>
        <v>0</v>
      </c>
      <c r="G92" s="236">
        <f>ROUND(E92*F92,2)</f>
        <v>0</v>
      </c>
      <c r="H92" s="236"/>
      <c r="I92" s="236">
        <f>ROUND(E92*H92,2)</f>
        <v>0</v>
      </c>
      <c r="J92" s="236"/>
      <c r="K92" s="236">
        <f>ROUND(E92*J92,2)</f>
        <v>0</v>
      </c>
      <c r="L92" s="236">
        <v>21</v>
      </c>
      <c r="M92" s="236">
        <f>G92*(1+L92/100)</f>
        <v>0</v>
      </c>
      <c r="N92" s="223">
        <v>0.02</v>
      </c>
      <c r="O92" s="223">
        <f>ROUND(E92*N92,5)</f>
        <v>0.99524999999999997</v>
      </c>
      <c r="P92" s="223">
        <v>0</v>
      </c>
      <c r="Q92" s="223">
        <f>ROUND(E92*P92,5)</f>
        <v>0</v>
      </c>
      <c r="R92" s="223"/>
      <c r="S92" s="223"/>
      <c r="T92" s="224">
        <v>0</v>
      </c>
      <c r="U92" s="223">
        <f>ROUND(E92*T92,2)</f>
        <v>0</v>
      </c>
      <c r="V92" s="213"/>
      <c r="W92" s="213"/>
      <c r="X92" s="213"/>
      <c r="Y92" s="213"/>
      <c r="Z92" s="213"/>
      <c r="AA92" s="213"/>
      <c r="AB92" s="213"/>
      <c r="AC92" s="213"/>
      <c r="AD92" s="213"/>
      <c r="AE92" s="213" t="s">
        <v>180</v>
      </c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ht="22.5" outlineLevel="1" x14ac:dyDescent="0.2">
      <c r="A93" s="214"/>
      <c r="B93" s="221"/>
      <c r="C93" s="272" t="s">
        <v>213</v>
      </c>
      <c r="D93" s="225"/>
      <c r="E93" s="231">
        <v>49.762439999999998</v>
      </c>
      <c r="F93" s="236"/>
      <c r="G93" s="236"/>
      <c r="H93" s="236"/>
      <c r="I93" s="236"/>
      <c r="J93" s="236"/>
      <c r="K93" s="236"/>
      <c r="L93" s="236"/>
      <c r="M93" s="236"/>
      <c r="N93" s="223"/>
      <c r="O93" s="223"/>
      <c r="P93" s="223"/>
      <c r="Q93" s="223"/>
      <c r="R93" s="223"/>
      <c r="S93" s="223"/>
      <c r="T93" s="224"/>
      <c r="U93" s="223"/>
      <c r="V93" s="213"/>
      <c r="W93" s="213"/>
      <c r="X93" s="213"/>
      <c r="Y93" s="213"/>
      <c r="Z93" s="213"/>
      <c r="AA93" s="213"/>
      <c r="AB93" s="213"/>
      <c r="AC93" s="213"/>
      <c r="AD93" s="213"/>
      <c r="AE93" s="213" t="s">
        <v>112</v>
      </c>
      <c r="AF93" s="213">
        <v>0</v>
      </c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outlineLevel="1" x14ac:dyDescent="0.2">
      <c r="A94" s="214">
        <v>33</v>
      </c>
      <c r="B94" s="221" t="s">
        <v>214</v>
      </c>
      <c r="C94" s="271" t="s">
        <v>215</v>
      </c>
      <c r="D94" s="223" t="s">
        <v>212</v>
      </c>
      <c r="E94" s="230">
        <v>55.024661999999999</v>
      </c>
      <c r="F94" s="235">
        <f>H94+J94</f>
        <v>0</v>
      </c>
      <c r="G94" s="236">
        <f>ROUND(E94*F94,2)</f>
        <v>0</v>
      </c>
      <c r="H94" s="236"/>
      <c r="I94" s="236">
        <f>ROUND(E94*H94,2)</f>
        <v>0</v>
      </c>
      <c r="J94" s="236"/>
      <c r="K94" s="236">
        <f>ROUND(E94*J94,2)</f>
        <v>0</v>
      </c>
      <c r="L94" s="236">
        <v>21</v>
      </c>
      <c r="M94" s="236">
        <f>G94*(1+L94/100)</f>
        <v>0</v>
      </c>
      <c r="N94" s="223">
        <v>2.5000000000000001E-2</v>
      </c>
      <c r="O94" s="223">
        <f>ROUND(E94*N94,5)</f>
        <v>1.3756200000000001</v>
      </c>
      <c r="P94" s="223">
        <v>0</v>
      </c>
      <c r="Q94" s="223">
        <f>ROUND(E94*P94,5)</f>
        <v>0</v>
      </c>
      <c r="R94" s="223"/>
      <c r="S94" s="223"/>
      <c r="T94" s="224">
        <v>0</v>
      </c>
      <c r="U94" s="223">
        <f>ROUND(E94*T94,2)</f>
        <v>0</v>
      </c>
      <c r="V94" s="213"/>
      <c r="W94" s="213"/>
      <c r="X94" s="213"/>
      <c r="Y94" s="213"/>
      <c r="Z94" s="213"/>
      <c r="AA94" s="213"/>
      <c r="AB94" s="213"/>
      <c r="AC94" s="213"/>
      <c r="AD94" s="213"/>
      <c r="AE94" s="213" t="s">
        <v>180</v>
      </c>
      <c r="AF94" s="213"/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outlineLevel="1" x14ac:dyDescent="0.2">
      <c r="A95" s="214"/>
      <c r="B95" s="221"/>
      <c r="C95" s="274" t="s">
        <v>216</v>
      </c>
      <c r="D95" s="228"/>
      <c r="E95" s="233"/>
      <c r="F95" s="238"/>
      <c r="G95" s="239"/>
      <c r="H95" s="236"/>
      <c r="I95" s="236"/>
      <c r="J95" s="236"/>
      <c r="K95" s="236"/>
      <c r="L95" s="236"/>
      <c r="M95" s="236"/>
      <c r="N95" s="223"/>
      <c r="O95" s="223"/>
      <c r="P95" s="223"/>
      <c r="Q95" s="223"/>
      <c r="R95" s="223"/>
      <c r="S95" s="223"/>
      <c r="T95" s="224"/>
      <c r="U95" s="223"/>
      <c r="V95" s="213"/>
      <c r="W95" s="213"/>
      <c r="X95" s="213"/>
      <c r="Y95" s="213"/>
      <c r="Z95" s="213"/>
      <c r="AA95" s="213"/>
      <c r="AB95" s="213"/>
      <c r="AC95" s="213"/>
      <c r="AD95" s="213"/>
      <c r="AE95" s="213" t="s">
        <v>146</v>
      </c>
      <c r="AF95" s="213"/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6" t="str">
        <f>C95</f>
        <v>EPS 150 tl. 120 mm</v>
      </c>
      <c r="BB95" s="213"/>
      <c r="BC95" s="213"/>
      <c r="BD95" s="213"/>
      <c r="BE95" s="213"/>
      <c r="BF95" s="213"/>
      <c r="BG95" s="213"/>
      <c r="BH95" s="213"/>
    </row>
    <row r="96" spans="1:60" ht="22.5" outlineLevel="1" x14ac:dyDescent="0.2">
      <c r="A96" s="214"/>
      <c r="B96" s="221"/>
      <c r="C96" s="272" t="s">
        <v>213</v>
      </c>
      <c r="D96" s="225"/>
      <c r="E96" s="231">
        <v>49.762439999999998</v>
      </c>
      <c r="F96" s="236"/>
      <c r="G96" s="236"/>
      <c r="H96" s="236"/>
      <c r="I96" s="236"/>
      <c r="J96" s="236"/>
      <c r="K96" s="236"/>
      <c r="L96" s="236"/>
      <c r="M96" s="236"/>
      <c r="N96" s="223"/>
      <c r="O96" s="223"/>
      <c r="P96" s="223"/>
      <c r="Q96" s="223"/>
      <c r="R96" s="223"/>
      <c r="S96" s="223"/>
      <c r="T96" s="224"/>
      <c r="U96" s="223"/>
      <c r="V96" s="213"/>
      <c r="W96" s="213"/>
      <c r="X96" s="213"/>
      <c r="Y96" s="213"/>
      <c r="Z96" s="213"/>
      <c r="AA96" s="213"/>
      <c r="AB96" s="213"/>
      <c r="AC96" s="213"/>
      <c r="AD96" s="213"/>
      <c r="AE96" s="213" t="s">
        <v>112</v>
      </c>
      <c r="AF96" s="213">
        <v>0</v>
      </c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ht="33.75" outlineLevel="1" x14ac:dyDescent="0.2">
      <c r="A97" s="214"/>
      <c r="B97" s="221"/>
      <c r="C97" s="272" t="s">
        <v>217</v>
      </c>
      <c r="D97" s="225"/>
      <c r="E97" s="231">
        <v>3.7922220000000002</v>
      </c>
      <c r="F97" s="236"/>
      <c r="G97" s="236"/>
      <c r="H97" s="236"/>
      <c r="I97" s="236"/>
      <c r="J97" s="236"/>
      <c r="K97" s="236"/>
      <c r="L97" s="236"/>
      <c r="M97" s="236"/>
      <c r="N97" s="223"/>
      <c r="O97" s="223"/>
      <c r="P97" s="223"/>
      <c r="Q97" s="223"/>
      <c r="R97" s="223"/>
      <c r="S97" s="223"/>
      <c r="T97" s="224"/>
      <c r="U97" s="223"/>
      <c r="V97" s="213"/>
      <c r="W97" s="213"/>
      <c r="X97" s="213"/>
      <c r="Y97" s="213"/>
      <c r="Z97" s="213"/>
      <c r="AA97" s="213"/>
      <c r="AB97" s="213"/>
      <c r="AC97" s="213"/>
      <c r="AD97" s="213"/>
      <c r="AE97" s="213" t="s">
        <v>112</v>
      </c>
      <c r="AF97" s="213">
        <v>0</v>
      </c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ht="22.5" outlineLevel="1" x14ac:dyDescent="0.2">
      <c r="A98" s="214"/>
      <c r="B98" s="221"/>
      <c r="C98" s="272" t="s">
        <v>218</v>
      </c>
      <c r="D98" s="225"/>
      <c r="E98" s="231">
        <v>1.47</v>
      </c>
      <c r="F98" s="236"/>
      <c r="G98" s="236"/>
      <c r="H98" s="236"/>
      <c r="I98" s="236"/>
      <c r="J98" s="236"/>
      <c r="K98" s="236"/>
      <c r="L98" s="236"/>
      <c r="M98" s="236"/>
      <c r="N98" s="223"/>
      <c r="O98" s="223"/>
      <c r="P98" s="223"/>
      <c r="Q98" s="223"/>
      <c r="R98" s="223"/>
      <c r="S98" s="223"/>
      <c r="T98" s="224"/>
      <c r="U98" s="223"/>
      <c r="V98" s="213"/>
      <c r="W98" s="213"/>
      <c r="X98" s="213"/>
      <c r="Y98" s="213"/>
      <c r="Z98" s="213"/>
      <c r="AA98" s="213"/>
      <c r="AB98" s="213"/>
      <c r="AC98" s="213"/>
      <c r="AD98" s="213"/>
      <c r="AE98" s="213" t="s">
        <v>112</v>
      </c>
      <c r="AF98" s="213">
        <v>0</v>
      </c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ht="22.5" outlineLevel="1" x14ac:dyDescent="0.2">
      <c r="A99" s="214">
        <v>34</v>
      </c>
      <c r="B99" s="221" t="s">
        <v>219</v>
      </c>
      <c r="C99" s="271" t="s">
        <v>220</v>
      </c>
      <c r="D99" s="223" t="s">
        <v>119</v>
      </c>
      <c r="E99" s="230">
        <v>5.9241000000000001</v>
      </c>
      <c r="F99" s="235">
        <f>H99+J99</f>
        <v>0</v>
      </c>
      <c r="G99" s="236">
        <f>ROUND(E99*F99,2)</f>
        <v>0</v>
      </c>
      <c r="H99" s="236"/>
      <c r="I99" s="236">
        <f>ROUND(E99*H99,2)</f>
        <v>0</v>
      </c>
      <c r="J99" s="236"/>
      <c r="K99" s="236">
        <f>ROUND(E99*J99,2)</f>
        <v>0</v>
      </c>
      <c r="L99" s="236">
        <v>21</v>
      </c>
      <c r="M99" s="236">
        <f>G99*(1+L99/100)</f>
        <v>0</v>
      </c>
      <c r="N99" s="223">
        <v>0</v>
      </c>
      <c r="O99" s="223">
        <f>ROUND(E99*N99,5)</f>
        <v>0</v>
      </c>
      <c r="P99" s="223">
        <v>0</v>
      </c>
      <c r="Q99" s="223">
        <f>ROUND(E99*P99,5)</f>
        <v>0</v>
      </c>
      <c r="R99" s="223"/>
      <c r="S99" s="223"/>
      <c r="T99" s="224">
        <v>1.831</v>
      </c>
      <c r="U99" s="223">
        <f>ROUND(E99*T99,2)</f>
        <v>10.85</v>
      </c>
      <c r="V99" s="213"/>
      <c r="W99" s="213"/>
      <c r="X99" s="213"/>
      <c r="Y99" s="213"/>
      <c r="Z99" s="213"/>
      <c r="AA99" s="213"/>
      <c r="AB99" s="213"/>
      <c r="AC99" s="213"/>
      <c r="AD99" s="213"/>
      <c r="AE99" s="213" t="s">
        <v>110</v>
      </c>
      <c r="AF99" s="213"/>
      <c r="AG99" s="213"/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outlineLevel="1" x14ac:dyDescent="0.2">
      <c r="A100" s="214"/>
      <c r="B100" s="221"/>
      <c r="C100" s="272" t="s">
        <v>221</v>
      </c>
      <c r="D100" s="225"/>
      <c r="E100" s="231">
        <v>5.9241000000000001</v>
      </c>
      <c r="F100" s="236"/>
      <c r="G100" s="236"/>
      <c r="H100" s="236"/>
      <c r="I100" s="236"/>
      <c r="J100" s="236"/>
      <c r="K100" s="236"/>
      <c r="L100" s="236"/>
      <c r="M100" s="236"/>
      <c r="N100" s="223"/>
      <c r="O100" s="223"/>
      <c r="P100" s="223"/>
      <c r="Q100" s="223"/>
      <c r="R100" s="223"/>
      <c r="S100" s="223"/>
      <c r="T100" s="224"/>
      <c r="U100" s="22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 t="s">
        <v>112</v>
      </c>
      <c r="AF100" s="213">
        <v>0</v>
      </c>
      <c r="AG100" s="213"/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outlineLevel="1" x14ac:dyDescent="0.2">
      <c r="A101" s="214">
        <v>35</v>
      </c>
      <c r="B101" s="221" t="s">
        <v>222</v>
      </c>
      <c r="C101" s="271" t="s">
        <v>223</v>
      </c>
      <c r="D101" s="223" t="s">
        <v>119</v>
      </c>
      <c r="E101" s="230">
        <v>2.508</v>
      </c>
      <c r="F101" s="235">
        <f>H101+J101</f>
        <v>0</v>
      </c>
      <c r="G101" s="236">
        <f>ROUND(E101*F101,2)</f>
        <v>0</v>
      </c>
      <c r="H101" s="236"/>
      <c r="I101" s="236">
        <f>ROUND(E101*H101,2)</f>
        <v>0</v>
      </c>
      <c r="J101" s="236"/>
      <c r="K101" s="236">
        <f>ROUND(E101*J101,2)</f>
        <v>0</v>
      </c>
      <c r="L101" s="236">
        <v>21</v>
      </c>
      <c r="M101" s="236">
        <f>G101*(1+L101/100)</f>
        <v>0</v>
      </c>
      <c r="N101" s="223">
        <v>0</v>
      </c>
      <c r="O101" s="223">
        <f>ROUND(E101*N101,5)</f>
        <v>0</v>
      </c>
      <c r="P101" s="223">
        <v>0</v>
      </c>
      <c r="Q101" s="223">
        <f>ROUND(E101*P101,5)</f>
        <v>0</v>
      </c>
      <c r="R101" s="223"/>
      <c r="S101" s="223"/>
      <c r="T101" s="224">
        <v>1.831</v>
      </c>
      <c r="U101" s="223">
        <f>ROUND(E101*T101,2)</f>
        <v>4.59</v>
      </c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 t="s">
        <v>110</v>
      </c>
      <c r="AF101" s="213"/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outlineLevel="1" x14ac:dyDescent="0.2">
      <c r="A102" s="214"/>
      <c r="B102" s="221"/>
      <c r="C102" s="272" t="s">
        <v>224</v>
      </c>
      <c r="D102" s="225"/>
      <c r="E102" s="231">
        <v>2.508</v>
      </c>
      <c r="F102" s="236"/>
      <c r="G102" s="236"/>
      <c r="H102" s="236"/>
      <c r="I102" s="236"/>
      <c r="J102" s="236"/>
      <c r="K102" s="236"/>
      <c r="L102" s="236"/>
      <c r="M102" s="236"/>
      <c r="N102" s="223"/>
      <c r="O102" s="223"/>
      <c r="P102" s="223"/>
      <c r="Q102" s="223"/>
      <c r="R102" s="223"/>
      <c r="S102" s="223"/>
      <c r="T102" s="224"/>
      <c r="U102" s="22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 t="s">
        <v>112</v>
      </c>
      <c r="AF102" s="213">
        <v>0</v>
      </c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x14ac:dyDescent="0.2">
      <c r="A103" s="215" t="s">
        <v>105</v>
      </c>
      <c r="B103" s="222" t="s">
        <v>70</v>
      </c>
      <c r="C103" s="273" t="s">
        <v>71</v>
      </c>
      <c r="D103" s="226"/>
      <c r="E103" s="232"/>
      <c r="F103" s="237"/>
      <c r="G103" s="237">
        <f>SUMIF(AE104:AE113,"&lt;&gt;NOR",G104:G113)</f>
        <v>0</v>
      </c>
      <c r="H103" s="237"/>
      <c r="I103" s="237">
        <f>SUM(I104:I113)</f>
        <v>0</v>
      </c>
      <c r="J103" s="237"/>
      <c r="K103" s="237">
        <f>SUM(K104:K113)</f>
        <v>0</v>
      </c>
      <c r="L103" s="237"/>
      <c r="M103" s="237">
        <f>SUM(M104:M113)</f>
        <v>0</v>
      </c>
      <c r="N103" s="226"/>
      <c r="O103" s="226">
        <f>SUM(O104:O113)</f>
        <v>2.794E-2</v>
      </c>
      <c r="P103" s="226"/>
      <c r="Q103" s="226">
        <f>SUM(Q104:Q113)</f>
        <v>0.22120999999999999</v>
      </c>
      <c r="R103" s="226"/>
      <c r="S103" s="226"/>
      <c r="T103" s="227"/>
      <c r="U103" s="226">
        <f>SUM(U104:U113)</f>
        <v>19.060000000000002</v>
      </c>
      <c r="AE103" t="s">
        <v>106</v>
      </c>
    </row>
    <row r="104" spans="1:60" ht="22.5" outlineLevel="1" x14ac:dyDescent="0.2">
      <c r="A104" s="214">
        <v>36</v>
      </c>
      <c r="B104" s="221" t="s">
        <v>225</v>
      </c>
      <c r="C104" s="271" t="s">
        <v>226</v>
      </c>
      <c r="D104" s="223" t="s">
        <v>151</v>
      </c>
      <c r="E104" s="230">
        <v>11</v>
      </c>
      <c r="F104" s="235">
        <f>H104+J104</f>
        <v>0</v>
      </c>
      <c r="G104" s="236">
        <f>ROUND(E104*F104,2)</f>
        <v>0</v>
      </c>
      <c r="H104" s="236"/>
      <c r="I104" s="236">
        <f>ROUND(E104*H104,2)</f>
        <v>0</v>
      </c>
      <c r="J104" s="236"/>
      <c r="K104" s="236">
        <f>ROUND(E104*J104,2)</f>
        <v>0</v>
      </c>
      <c r="L104" s="236">
        <v>21</v>
      </c>
      <c r="M104" s="236">
        <f>G104*(1+L104/100)</f>
        <v>0</v>
      </c>
      <c r="N104" s="223">
        <v>0</v>
      </c>
      <c r="O104" s="223">
        <f>ROUND(E104*N104,5)</f>
        <v>0</v>
      </c>
      <c r="P104" s="223">
        <v>2.0109999999999999E-2</v>
      </c>
      <c r="Q104" s="223">
        <f>ROUND(E104*P104,5)</f>
        <v>0.22120999999999999</v>
      </c>
      <c r="R104" s="223"/>
      <c r="S104" s="223"/>
      <c r="T104" s="224">
        <v>0.46500000000000002</v>
      </c>
      <c r="U104" s="223">
        <f>ROUND(E104*T104,2)</f>
        <v>5.12</v>
      </c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 t="s">
        <v>110</v>
      </c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outlineLevel="1" x14ac:dyDescent="0.2">
      <c r="A105" s="214"/>
      <c r="B105" s="221"/>
      <c r="C105" s="272" t="s">
        <v>155</v>
      </c>
      <c r="D105" s="225"/>
      <c r="E105" s="231">
        <v>11</v>
      </c>
      <c r="F105" s="236"/>
      <c r="G105" s="236"/>
      <c r="H105" s="236"/>
      <c r="I105" s="236"/>
      <c r="J105" s="236"/>
      <c r="K105" s="236"/>
      <c r="L105" s="236"/>
      <c r="M105" s="236"/>
      <c r="N105" s="223"/>
      <c r="O105" s="223"/>
      <c r="P105" s="223"/>
      <c r="Q105" s="223"/>
      <c r="R105" s="223"/>
      <c r="S105" s="223"/>
      <c r="T105" s="224"/>
      <c r="U105" s="22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 t="s">
        <v>112</v>
      </c>
      <c r="AF105" s="213">
        <v>0</v>
      </c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ht="22.5" outlineLevel="1" x14ac:dyDescent="0.2">
      <c r="A106" s="214">
        <v>37</v>
      </c>
      <c r="B106" s="221" t="s">
        <v>227</v>
      </c>
      <c r="C106" s="271" t="s">
        <v>228</v>
      </c>
      <c r="D106" s="223" t="s">
        <v>151</v>
      </c>
      <c r="E106" s="230">
        <v>4</v>
      </c>
      <c r="F106" s="235">
        <f>H106+J106</f>
        <v>0</v>
      </c>
      <c r="G106" s="236">
        <f>ROUND(E106*F106,2)</f>
        <v>0</v>
      </c>
      <c r="H106" s="236"/>
      <c r="I106" s="236">
        <f>ROUND(E106*H106,2)</f>
        <v>0</v>
      </c>
      <c r="J106" s="236"/>
      <c r="K106" s="236">
        <f>ROUND(E106*J106,2)</f>
        <v>0</v>
      </c>
      <c r="L106" s="236">
        <v>21</v>
      </c>
      <c r="M106" s="236">
        <f>G106*(1+L106/100)</f>
        <v>0</v>
      </c>
      <c r="N106" s="223">
        <v>2.2599999999999999E-3</v>
      </c>
      <c r="O106" s="223">
        <f>ROUND(E106*N106,5)</f>
        <v>9.0399999999999994E-3</v>
      </c>
      <c r="P106" s="223">
        <v>0</v>
      </c>
      <c r="Q106" s="223">
        <f>ROUND(E106*P106,5)</f>
        <v>0</v>
      </c>
      <c r="R106" s="223"/>
      <c r="S106" s="223"/>
      <c r="T106" s="224">
        <v>1.18</v>
      </c>
      <c r="U106" s="223">
        <f>ROUND(E106*T106,2)</f>
        <v>4.72</v>
      </c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 t="s">
        <v>110</v>
      </c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outlineLevel="1" x14ac:dyDescent="0.2">
      <c r="A107" s="214"/>
      <c r="B107" s="221"/>
      <c r="C107" s="272" t="s">
        <v>229</v>
      </c>
      <c r="D107" s="225"/>
      <c r="E107" s="231">
        <v>4</v>
      </c>
      <c r="F107" s="236"/>
      <c r="G107" s="236"/>
      <c r="H107" s="236"/>
      <c r="I107" s="236"/>
      <c r="J107" s="236"/>
      <c r="K107" s="236"/>
      <c r="L107" s="236"/>
      <c r="M107" s="236"/>
      <c r="N107" s="223"/>
      <c r="O107" s="223"/>
      <c r="P107" s="223"/>
      <c r="Q107" s="223"/>
      <c r="R107" s="223"/>
      <c r="S107" s="223"/>
      <c r="T107" s="224"/>
      <c r="U107" s="22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 t="s">
        <v>112</v>
      </c>
      <c r="AF107" s="213">
        <v>0</v>
      </c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 ht="22.5" outlineLevel="1" x14ac:dyDescent="0.2">
      <c r="A108" s="214">
        <v>38</v>
      </c>
      <c r="B108" s="221" t="s">
        <v>230</v>
      </c>
      <c r="C108" s="271" t="s">
        <v>231</v>
      </c>
      <c r="D108" s="223" t="s">
        <v>151</v>
      </c>
      <c r="E108" s="230">
        <v>7</v>
      </c>
      <c r="F108" s="235">
        <f>H108+J108</f>
        <v>0</v>
      </c>
      <c r="G108" s="236">
        <f>ROUND(E108*F108,2)</f>
        <v>0</v>
      </c>
      <c r="H108" s="236"/>
      <c r="I108" s="236">
        <f>ROUND(E108*H108,2)</f>
        <v>0</v>
      </c>
      <c r="J108" s="236"/>
      <c r="K108" s="236">
        <f>ROUND(E108*J108,2)</f>
        <v>0</v>
      </c>
      <c r="L108" s="236">
        <v>21</v>
      </c>
      <c r="M108" s="236">
        <f>G108*(1+L108/100)</f>
        <v>0</v>
      </c>
      <c r="N108" s="223">
        <v>2.7000000000000001E-3</v>
      </c>
      <c r="O108" s="223">
        <f>ROUND(E108*N108,5)</f>
        <v>1.89E-2</v>
      </c>
      <c r="P108" s="223">
        <v>0</v>
      </c>
      <c r="Q108" s="223">
        <f>ROUND(E108*P108,5)</f>
        <v>0</v>
      </c>
      <c r="R108" s="223"/>
      <c r="S108" s="223"/>
      <c r="T108" s="224">
        <v>1.18</v>
      </c>
      <c r="U108" s="223">
        <f>ROUND(E108*T108,2)</f>
        <v>8.26</v>
      </c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 t="s">
        <v>110</v>
      </c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</row>
    <row r="109" spans="1:60" outlineLevel="1" x14ac:dyDescent="0.2">
      <c r="A109" s="214"/>
      <c r="B109" s="221"/>
      <c r="C109" s="272" t="s">
        <v>152</v>
      </c>
      <c r="D109" s="225"/>
      <c r="E109" s="231">
        <v>7</v>
      </c>
      <c r="F109" s="236"/>
      <c r="G109" s="236"/>
      <c r="H109" s="236"/>
      <c r="I109" s="236"/>
      <c r="J109" s="236"/>
      <c r="K109" s="236"/>
      <c r="L109" s="236"/>
      <c r="M109" s="236"/>
      <c r="N109" s="223"/>
      <c r="O109" s="223"/>
      <c r="P109" s="223"/>
      <c r="Q109" s="223"/>
      <c r="R109" s="223"/>
      <c r="S109" s="223"/>
      <c r="T109" s="224"/>
      <c r="U109" s="22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 t="s">
        <v>112</v>
      </c>
      <c r="AF109" s="213">
        <v>0</v>
      </c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ht="22.5" outlineLevel="1" x14ac:dyDescent="0.2">
      <c r="A110" s="214">
        <v>39</v>
      </c>
      <c r="B110" s="221" t="s">
        <v>232</v>
      </c>
      <c r="C110" s="271" t="s">
        <v>233</v>
      </c>
      <c r="D110" s="223" t="s">
        <v>119</v>
      </c>
      <c r="E110" s="230">
        <v>0.22120000000000001</v>
      </c>
      <c r="F110" s="235">
        <f>H110+J110</f>
        <v>0</v>
      </c>
      <c r="G110" s="236">
        <f>ROUND(E110*F110,2)</f>
        <v>0</v>
      </c>
      <c r="H110" s="236"/>
      <c r="I110" s="236">
        <f>ROUND(E110*H110,2)</f>
        <v>0</v>
      </c>
      <c r="J110" s="236"/>
      <c r="K110" s="236">
        <f>ROUND(E110*J110,2)</f>
        <v>0</v>
      </c>
      <c r="L110" s="236">
        <v>21</v>
      </c>
      <c r="M110" s="236">
        <f>G110*(1+L110/100)</f>
        <v>0</v>
      </c>
      <c r="N110" s="223">
        <v>0</v>
      </c>
      <c r="O110" s="223">
        <f>ROUND(E110*N110,5)</f>
        <v>0</v>
      </c>
      <c r="P110" s="223">
        <v>0</v>
      </c>
      <c r="Q110" s="223">
        <f>ROUND(E110*P110,5)</f>
        <v>0</v>
      </c>
      <c r="R110" s="223"/>
      <c r="S110" s="223"/>
      <c r="T110" s="224">
        <v>4.1550000000000002</v>
      </c>
      <c r="U110" s="223">
        <f>ROUND(E110*T110,2)</f>
        <v>0.92</v>
      </c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 t="s">
        <v>110</v>
      </c>
      <c r="AF110" s="213"/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</row>
    <row r="111" spans="1:60" outlineLevel="1" x14ac:dyDescent="0.2">
      <c r="A111" s="214"/>
      <c r="B111" s="221"/>
      <c r="C111" s="272" t="s">
        <v>234</v>
      </c>
      <c r="D111" s="225"/>
      <c r="E111" s="231">
        <v>0.22120000000000001</v>
      </c>
      <c r="F111" s="236"/>
      <c r="G111" s="236"/>
      <c r="H111" s="236"/>
      <c r="I111" s="236"/>
      <c r="J111" s="236"/>
      <c r="K111" s="236"/>
      <c r="L111" s="236"/>
      <c r="M111" s="236"/>
      <c r="N111" s="223"/>
      <c r="O111" s="223"/>
      <c r="P111" s="223"/>
      <c r="Q111" s="223"/>
      <c r="R111" s="223"/>
      <c r="S111" s="223"/>
      <c r="T111" s="224"/>
      <c r="U111" s="22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 t="s">
        <v>112</v>
      </c>
      <c r="AF111" s="213">
        <v>0</v>
      </c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</row>
    <row r="112" spans="1:60" outlineLevel="1" x14ac:dyDescent="0.2">
      <c r="A112" s="214">
        <v>40</v>
      </c>
      <c r="B112" s="221" t="s">
        <v>235</v>
      </c>
      <c r="C112" s="271" t="s">
        <v>236</v>
      </c>
      <c r="D112" s="223" t="s">
        <v>119</v>
      </c>
      <c r="E112" s="230">
        <v>2.7900000000000001E-2</v>
      </c>
      <c r="F112" s="235">
        <f>H112+J112</f>
        <v>0</v>
      </c>
      <c r="G112" s="236">
        <f>ROUND(E112*F112,2)</f>
        <v>0</v>
      </c>
      <c r="H112" s="236"/>
      <c r="I112" s="236">
        <f>ROUND(E112*H112,2)</f>
        <v>0</v>
      </c>
      <c r="J112" s="236"/>
      <c r="K112" s="236">
        <f>ROUND(E112*J112,2)</f>
        <v>0</v>
      </c>
      <c r="L112" s="236">
        <v>21</v>
      </c>
      <c r="M112" s="236">
        <f>G112*(1+L112/100)</f>
        <v>0</v>
      </c>
      <c r="N112" s="223">
        <v>0</v>
      </c>
      <c r="O112" s="223">
        <f>ROUND(E112*N112,5)</f>
        <v>0</v>
      </c>
      <c r="P112" s="223">
        <v>0</v>
      </c>
      <c r="Q112" s="223">
        <f>ROUND(E112*P112,5)</f>
        <v>0</v>
      </c>
      <c r="R112" s="223"/>
      <c r="S112" s="223"/>
      <c r="T112" s="224">
        <v>1.5229999999999999</v>
      </c>
      <c r="U112" s="223">
        <f>ROUND(E112*T112,2)</f>
        <v>0.04</v>
      </c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 t="s">
        <v>110</v>
      </c>
      <c r="AF112" s="213"/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</row>
    <row r="113" spans="1:60" outlineLevel="1" x14ac:dyDescent="0.2">
      <c r="A113" s="214"/>
      <c r="B113" s="221"/>
      <c r="C113" s="272" t="s">
        <v>237</v>
      </c>
      <c r="D113" s="225"/>
      <c r="E113" s="231">
        <v>2.7900000000000001E-2</v>
      </c>
      <c r="F113" s="236"/>
      <c r="G113" s="236"/>
      <c r="H113" s="236"/>
      <c r="I113" s="236"/>
      <c r="J113" s="236"/>
      <c r="K113" s="236"/>
      <c r="L113" s="236"/>
      <c r="M113" s="236"/>
      <c r="N113" s="223"/>
      <c r="O113" s="223"/>
      <c r="P113" s="223"/>
      <c r="Q113" s="223"/>
      <c r="R113" s="223"/>
      <c r="S113" s="223"/>
      <c r="T113" s="224"/>
      <c r="U113" s="22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 t="s">
        <v>112</v>
      </c>
      <c r="AF113" s="213">
        <v>0</v>
      </c>
      <c r="AG113" s="213"/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x14ac:dyDescent="0.2">
      <c r="A114" s="215" t="s">
        <v>105</v>
      </c>
      <c r="B114" s="222" t="s">
        <v>72</v>
      </c>
      <c r="C114" s="273" t="s">
        <v>73</v>
      </c>
      <c r="D114" s="226"/>
      <c r="E114" s="232"/>
      <c r="F114" s="237"/>
      <c r="G114" s="237">
        <f>SUMIF(AE115:AE128,"&lt;&gt;NOR",G115:G128)</f>
        <v>0</v>
      </c>
      <c r="H114" s="237"/>
      <c r="I114" s="237">
        <f>SUM(I115:I128)</f>
        <v>0</v>
      </c>
      <c r="J114" s="237"/>
      <c r="K114" s="237">
        <f>SUM(K115:K128)</f>
        <v>0</v>
      </c>
      <c r="L114" s="237"/>
      <c r="M114" s="237">
        <f>SUM(M115:M128)</f>
        <v>0</v>
      </c>
      <c r="N114" s="226"/>
      <c r="O114" s="226">
        <f>SUM(O115:O128)</f>
        <v>0.44284999999999997</v>
      </c>
      <c r="P114" s="226"/>
      <c r="Q114" s="226">
        <f>SUM(Q115:Q128)</f>
        <v>0.23422999999999999</v>
      </c>
      <c r="R114" s="226"/>
      <c r="S114" s="226"/>
      <c r="T114" s="227"/>
      <c r="U114" s="226">
        <f>SUM(U115:U128)</f>
        <v>106.66</v>
      </c>
      <c r="AE114" t="s">
        <v>106</v>
      </c>
    </row>
    <row r="115" spans="1:60" outlineLevel="1" x14ac:dyDescent="0.2">
      <c r="A115" s="214">
        <v>41</v>
      </c>
      <c r="B115" s="221" t="s">
        <v>238</v>
      </c>
      <c r="C115" s="271" t="s">
        <v>239</v>
      </c>
      <c r="D115" s="223" t="s">
        <v>189</v>
      </c>
      <c r="E115" s="230">
        <v>102.72</v>
      </c>
      <c r="F115" s="235">
        <f>H115+J115</f>
        <v>0</v>
      </c>
      <c r="G115" s="236">
        <f>ROUND(E115*F115,2)</f>
        <v>0</v>
      </c>
      <c r="H115" s="236"/>
      <c r="I115" s="236">
        <f>ROUND(E115*H115,2)</f>
        <v>0</v>
      </c>
      <c r="J115" s="236"/>
      <c r="K115" s="236">
        <f>ROUND(E115*J115,2)</f>
        <v>0</v>
      </c>
      <c r="L115" s="236">
        <v>21</v>
      </c>
      <c r="M115" s="236">
        <f>G115*(1+L115/100)</f>
        <v>0</v>
      </c>
      <c r="N115" s="223">
        <v>1.4400000000000001E-3</v>
      </c>
      <c r="O115" s="223">
        <f>ROUND(E115*N115,5)</f>
        <v>0.14792</v>
      </c>
      <c r="P115" s="223">
        <v>0</v>
      </c>
      <c r="Q115" s="223">
        <f>ROUND(E115*P115,5)</f>
        <v>0</v>
      </c>
      <c r="R115" s="223"/>
      <c r="S115" s="223"/>
      <c r="T115" s="224">
        <v>0.34</v>
      </c>
      <c r="U115" s="223">
        <f>ROUND(E115*T115,2)</f>
        <v>34.92</v>
      </c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 t="s">
        <v>110</v>
      </c>
      <c r="AF115" s="213"/>
      <c r="AG115" s="213"/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</row>
    <row r="116" spans="1:60" ht="22.5" outlineLevel="1" x14ac:dyDescent="0.2">
      <c r="A116" s="214"/>
      <c r="B116" s="221"/>
      <c r="C116" s="272" t="s">
        <v>240</v>
      </c>
      <c r="D116" s="225"/>
      <c r="E116" s="231">
        <v>102.72</v>
      </c>
      <c r="F116" s="236"/>
      <c r="G116" s="236"/>
      <c r="H116" s="236"/>
      <c r="I116" s="236"/>
      <c r="J116" s="236"/>
      <c r="K116" s="236"/>
      <c r="L116" s="236"/>
      <c r="M116" s="236"/>
      <c r="N116" s="223"/>
      <c r="O116" s="223"/>
      <c r="P116" s="223"/>
      <c r="Q116" s="223"/>
      <c r="R116" s="223"/>
      <c r="S116" s="223"/>
      <c r="T116" s="224"/>
      <c r="U116" s="223"/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 t="s">
        <v>112</v>
      </c>
      <c r="AF116" s="213">
        <v>0</v>
      </c>
      <c r="AG116" s="213"/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</row>
    <row r="117" spans="1:60" ht="22.5" outlineLevel="1" x14ac:dyDescent="0.2">
      <c r="A117" s="214">
        <v>42</v>
      </c>
      <c r="B117" s="221" t="s">
        <v>241</v>
      </c>
      <c r="C117" s="271" t="s">
        <v>242</v>
      </c>
      <c r="D117" s="223" t="s">
        <v>189</v>
      </c>
      <c r="E117" s="230">
        <v>3</v>
      </c>
      <c r="F117" s="235">
        <f>H117+J117</f>
        <v>0</v>
      </c>
      <c r="G117" s="236">
        <f>ROUND(E117*F117,2)</f>
        <v>0</v>
      </c>
      <c r="H117" s="236"/>
      <c r="I117" s="236">
        <f>ROUND(E117*H117,2)</f>
        <v>0</v>
      </c>
      <c r="J117" s="236"/>
      <c r="K117" s="236">
        <f>ROUND(E117*J117,2)</f>
        <v>0</v>
      </c>
      <c r="L117" s="236">
        <v>21</v>
      </c>
      <c r="M117" s="236">
        <f>G117*(1+L117/100)</f>
        <v>0</v>
      </c>
      <c r="N117" s="223">
        <v>2.4599999999999999E-3</v>
      </c>
      <c r="O117" s="223">
        <f>ROUND(E117*N117,5)</f>
        <v>7.3800000000000003E-3</v>
      </c>
      <c r="P117" s="223">
        <v>0</v>
      </c>
      <c r="Q117" s="223">
        <f>ROUND(E117*P117,5)</f>
        <v>0</v>
      </c>
      <c r="R117" s="223"/>
      <c r="S117" s="223"/>
      <c r="T117" s="224">
        <v>0.49</v>
      </c>
      <c r="U117" s="223">
        <f>ROUND(E117*T117,2)</f>
        <v>1.47</v>
      </c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 t="s">
        <v>110</v>
      </c>
      <c r="AF117" s="213"/>
      <c r="AG117" s="213"/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</row>
    <row r="118" spans="1:60" ht="22.5" outlineLevel="1" x14ac:dyDescent="0.2">
      <c r="A118" s="214"/>
      <c r="B118" s="221"/>
      <c r="C118" s="272" t="s">
        <v>243</v>
      </c>
      <c r="D118" s="225"/>
      <c r="E118" s="231">
        <v>3</v>
      </c>
      <c r="F118" s="236"/>
      <c r="G118" s="236"/>
      <c r="H118" s="236"/>
      <c r="I118" s="236"/>
      <c r="J118" s="236"/>
      <c r="K118" s="236"/>
      <c r="L118" s="236"/>
      <c r="M118" s="236"/>
      <c r="N118" s="223"/>
      <c r="O118" s="223"/>
      <c r="P118" s="223"/>
      <c r="Q118" s="223"/>
      <c r="R118" s="223"/>
      <c r="S118" s="223"/>
      <c r="T118" s="224"/>
      <c r="U118" s="22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 t="s">
        <v>112</v>
      </c>
      <c r="AF118" s="213">
        <v>0</v>
      </c>
      <c r="AG118" s="213"/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</row>
    <row r="119" spans="1:60" ht="22.5" outlineLevel="1" x14ac:dyDescent="0.2">
      <c r="A119" s="214">
        <v>43</v>
      </c>
      <c r="B119" s="221" t="s">
        <v>244</v>
      </c>
      <c r="C119" s="271" t="s">
        <v>245</v>
      </c>
      <c r="D119" s="223" t="s">
        <v>189</v>
      </c>
      <c r="E119" s="230">
        <v>22.32</v>
      </c>
      <c r="F119" s="235">
        <f>H119+J119</f>
        <v>0</v>
      </c>
      <c r="G119" s="236">
        <f>ROUND(E119*F119,2)</f>
        <v>0</v>
      </c>
      <c r="H119" s="236"/>
      <c r="I119" s="236">
        <f>ROUND(E119*H119,2)</f>
        <v>0</v>
      </c>
      <c r="J119" s="236"/>
      <c r="K119" s="236">
        <f>ROUND(E119*J119,2)</f>
        <v>0</v>
      </c>
      <c r="L119" s="236">
        <v>21</v>
      </c>
      <c r="M119" s="236">
        <f>G119*(1+L119/100)</f>
        <v>0</v>
      </c>
      <c r="N119" s="223">
        <v>2.9399999999999999E-3</v>
      </c>
      <c r="O119" s="223">
        <f>ROUND(E119*N119,5)</f>
        <v>6.5619999999999998E-2</v>
      </c>
      <c r="P119" s="223">
        <v>0</v>
      </c>
      <c r="Q119" s="223">
        <f>ROUND(E119*P119,5)</f>
        <v>0</v>
      </c>
      <c r="R119" s="223"/>
      <c r="S119" s="223"/>
      <c r="T119" s="224">
        <v>0.49</v>
      </c>
      <c r="U119" s="223">
        <f>ROUND(E119*T119,2)</f>
        <v>10.94</v>
      </c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 t="s">
        <v>110</v>
      </c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ht="22.5" outlineLevel="1" x14ac:dyDescent="0.2">
      <c r="A120" s="214"/>
      <c r="B120" s="221"/>
      <c r="C120" s="272" t="s">
        <v>246</v>
      </c>
      <c r="D120" s="225"/>
      <c r="E120" s="231">
        <v>22.32</v>
      </c>
      <c r="F120" s="236"/>
      <c r="G120" s="236"/>
      <c r="H120" s="236"/>
      <c r="I120" s="236"/>
      <c r="J120" s="236"/>
      <c r="K120" s="236"/>
      <c r="L120" s="236"/>
      <c r="M120" s="236"/>
      <c r="N120" s="223"/>
      <c r="O120" s="223"/>
      <c r="P120" s="223"/>
      <c r="Q120" s="223"/>
      <c r="R120" s="223"/>
      <c r="S120" s="223"/>
      <c r="T120" s="224"/>
      <c r="U120" s="22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 t="s">
        <v>112</v>
      </c>
      <c r="AF120" s="213">
        <v>0</v>
      </c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</row>
    <row r="121" spans="1:60" ht="22.5" outlineLevel="1" x14ac:dyDescent="0.2">
      <c r="A121" s="214">
        <v>44</v>
      </c>
      <c r="B121" s="221" t="s">
        <v>247</v>
      </c>
      <c r="C121" s="271" t="s">
        <v>248</v>
      </c>
      <c r="D121" s="223" t="s">
        <v>189</v>
      </c>
      <c r="E121" s="230">
        <v>83.12</v>
      </c>
      <c r="F121" s="235">
        <f>H121+J121</f>
        <v>0</v>
      </c>
      <c r="G121" s="236">
        <f>ROUND(E121*F121,2)</f>
        <v>0</v>
      </c>
      <c r="H121" s="236"/>
      <c r="I121" s="236">
        <f>ROUND(E121*H121,2)</f>
        <v>0</v>
      </c>
      <c r="J121" s="236"/>
      <c r="K121" s="236">
        <f>ROUND(E121*J121,2)</f>
        <v>0</v>
      </c>
      <c r="L121" s="236">
        <v>21</v>
      </c>
      <c r="M121" s="236">
        <f>G121*(1+L121/100)</f>
        <v>0</v>
      </c>
      <c r="N121" s="223">
        <v>2.6700000000000001E-3</v>
      </c>
      <c r="O121" s="223">
        <f>ROUND(E121*N121,5)</f>
        <v>0.22192999999999999</v>
      </c>
      <c r="P121" s="223">
        <v>0</v>
      </c>
      <c r="Q121" s="223">
        <f>ROUND(E121*P121,5)</f>
        <v>0</v>
      </c>
      <c r="R121" s="223"/>
      <c r="S121" s="223"/>
      <c r="T121" s="224">
        <v>0.54</v>
      </c>
      <c r="U121" s="223">
        <f>ROUND(E121*T121,2)</f>
        <v>44.88</v>
      </c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 t="s">
        <v>110</v>
      </c>
      <c r="AF121" s="213"/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  <c r="BG121" s="213"/>
      <c r="BH121" s="213"/>
    </row>
    <row r="122" spans="1:60" ht="22.5" outlineLevel="1" x14ac:dyDescent="0.2">
      <c r="A122" s="214"/>
      <c r="B122" s="221"/>
      <c r="C122" s="272" t="s">
        <v>249</v>
      </c>
      <c r="D122" s="225"/>
      <c r="E122" s="231">
        <v>83.12</v>
      </c>
      <c r="F122" s="236"/>
      <c r="G122" s="236"/>
      <c r="H122" s="236"/>
      <c r="I122" s="236"/>
      <c r="J122" s="236"/>
      <c r="K122" s="236"/>
      <c r="L122" s="236"/>
      <c r="M122" s="236"/>
      <c r="N122" s="223"/>
      <c r="O122" s="223"/>
      <c r="P122" s="223"/>
      <c r="Q122" s="223"/>
      <c r="R122" s="223"/>
      <c r="S122" s="223"/>
      <c r="T122" s="224"/>
      <c r="U122" s="22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 t="s">
        <v>112</v>
      </c>
      <c r="AF122" s="213">
        <v>0</v>
      </c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</row>
    <row r="123" spans="1:60" outlineLevel="1" x14ac:dyDescent="0.2">
      <c r="A123" s="214">
        <v>45</v>
      </c>
      <c r="B123" s="221" t="s">
        <v>250</v>
      </c>
      <c r="C123" s="271" t="s">
        <v>251</v>
      </c>
      <c r="D123" s="223" t="s">
        <v>189</v>
      </c>
      <c r="E123" s="230">
        <v>101.84</v>
      </c>
      <c r="F123" s="235">
        <f>H123+J123</f>
        <v>0</v>
      </c>
      <c r="G123" s="236">
        <f>ROUND(E123*F123,2)</f>
        <v>0</v>
      </c>
      <c r="H123" s="236"/>
      <c r="I123" s="236">
        <f>ROUND(E123*H123,2)</f>
        <v>0</v>
      </c>
      <c r="J123" s="236"/>
      <c r="K123" s="236">
        <f>ROUND(E123*J123,2)</f>
        <v>0</v>
      </c>
      <c r="L123" s="236">
        <v>21</v>
      </c>
      <c r="M123" s="236">
        <f>G123*(1+L123/100)</f>
        <v>0</v>
      </c>
      <c r="N123" s="223">
        <v>0</v>
      </c>
      <c r="O123" s="223">
        <f>ROUND(E123*N123,5)</f>
        <v>0</v>
      </c>
      <c r="P123" s="223">
        <v>2.3E-3</v>
      </c>
      <c r="Q123" s="223">
        <f>ROUND(E123*P123,5)</f>
        <v>0.23422999999999999</v>
      </c>
      <c r="R123" s="223"/>
      <c r="S123" s="223"/>
      <c r="T123" s="224">
        <v>0.10992</v>
      </c>
      <c r="U123" s="223">
        <f>ROUND(E123*T123,2)</f>
        <v>11.19</v>
      </c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 t="s">
        <v>110</v>
      </c>
      <c r="AF123" s="213"/>
      <c r="AG123" s="213"/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13"/>
      <c r="BB123" s="213"/>
      <c r="BC123" s="213"/>
      <c r="BD123" s="213"/>
      <c r="BE123" s="213"/>
      <c r="BF123" s="213"/>
      <c r="BG123" s="213"/>
      <c r="BH123" s="213"/>
    </row>
    <row r="124" spans="1:60" ht="22.5" outlineLevel="1" x14ac:dyDescent="0.2">
      <c r="A124" s="214"/>
      <c r="B124" s="221"/>
      <c r="C124" s="272" t="s">
        <v>252</v>
      </c>
      <c r="D124" s="225"/>
      <c r="E124" s="231">
        <v>101.84</v>
      </c>
      <c r="F124" s="236"/>
      <c r="G124" s="236"/>
      <c r="H124" s="236"/>
      <c r="I124" s="236"/>
      <c r="J124" s="236"/>
      <c r="K124" s="236"/>
      <c r="L124" s="236"/>
      <c r="M124" s="236"/>
      <c r="N124" s="223"/>
      <c r="O124" s="223"/>
      <c r="P124" s="223"/>
      <c r="Q124" s="223"/>
      <c r="R124" s="223"/>
      <c r="S124" s="223"/>
      <c r="T124" s="224"/>
      <c r="U124" s="223"/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 t="s">
        <v>112</v>
      </c>
      <c r="AF124" s="213">
        <v>0</v>
      </c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</row>
    <row r="125" spans="1:60" ht="22.5" outlineLevel="1" x14ac:dyDescent="0.2">
      <c r="A125" s="214">
        <v>46</v>
      </c>
      <c r="B125" s="221" t="s">
        <v>253</v>
      </c>
      <c r="C125" s="271" t="s">
        <v>254</v>
      </c>
      <c r="D125" s="223" t="s">
        <v>119</v>
      </c>
      <c r="E125" s="230">
        <v>0.23419999999999999</v>
      </c>
      <c r="F125" s="235">
        <f>H125+J125</f>
        <v>0</v>
      </c>
      <c r="G125" s="236">
        <f>ROUND(E125*F125,2)</f>
        <v>0</v>
      </c>
      <c r="H125" s="236"/>
      <c r="I125" s="236">
        <f>ROUND(E125*H125,2)</f>
        <v>0</v>
      </c>
      <c r="J125" s="236"/>
      <c r="K125" s="236">
        <f>ROUND(E125*J125,2)</f>
        <v>0</v>
      </c>
      <c r="L125" s="236">
        <v>21</v>
      </c>
      <c r="M125" s="236">
        <f>G125*(1+L125/100)</f>
        <v>0</v>
      </c>
      <c r="N125" s="223">
        <v>0</v>
      </c>
      <c r="O125" s="223">
        <f>ROUND(E125*N125,5)</f>
        <v>0</v>
      </c>
      <c r="P125" s="223">
        <v>0</v>
      </c>
      <c r="Q125" s="223">
        <f>ROUND(E125*P125,5)</f>
        <v>0</v>
      </c>
      <c r="R125" s="223"/>
      <c r="S125" s="223"/>
      <c r="T125" s="224">
        <v>4.82</v>
      </c>
      <c r="U125" s="223">
        <f>ROUND(E125*T125,2)</f>
        <v>1.1299999999999999</v>
      </c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 t="s">
        <v>110</v>
      </c>
      <c r="AF125" s="213"/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  <c r="BG125" s="213"/>
      <c r="BH125" s="213"/>
    </row>
    <row r="126" spans="1:60" outlineLevel="1" x14ac:dyDescent="0.2">
      <c r="A126" s="214"/>
      <c r="B126" s="221"/>
      <c r="C126" s="272" t="s">
        <v>255</v>
      </c>
      <c r="D126" s="225"/>
      <c r="E126" s="231">
        <v>0.23419999999999999</v>
      </c>
      <c r="F126" s="236"/>
      <c r="G126" s="236"/>
      <c r="H126" s="236"/>
      <c r="I126" s="236"/>
      <c r="J126" s="236"/>
      <c r="K126" s="236"/>
      <c r="L126" s="236"/>
      <c r="M126" s="236"/>
      <c r="N126" s="223"/>
      <c r="O126" s="223"/>
      <c r="P126" s="223"/>
      <c r="Q126" s="223"/>
      <c r="R126" s="223"/>
      <c r="S126" s="223"/>
      <c r="T126" s="224"/>
      <c r="U126" s="223"/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 t="s">
        <v>112</v>
      </c>
      <c r="AF126" s="213">
        <v>0</v>
      </c>
      <c r="AG126" s="213"/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3"/>
      <c r="BD126" s="213"/>
      <c r="BE126" s="213"/>
      <c r="BF126" s="213"/>
      <c r="BG126" s="213"/>
      <c r="BH126" s="213"/>
    </row>
    <row r="127" spans="1:60" outlineLevel="1" x14ac:dyDescent="0.2">
      <c r="A127" s="214">
        <v>47</v>
      </c>
      <c r="B127" s="221" t="s">
        <v>256</v>
      </c>
      <c r="C127" s="271" t="s">
        <v>257</v>
      </c>
      <c r="D127" s="223" t="s">
        <v>119</v>
      </c>
      <c r="E127" s="230">
        <v>0.44290000000000002</v>
      </c>
      <c r="F127" s="235">
        <f>H127+J127</f>
        <v>0</v>
      </c>
      <c r="G127" s="236">
        <f>ROUND(E127*F127,2)</f>
        <v>0</v>
      </c>
      <c r="H127" s="236"/>
      <c r="I127" s="236">
        <f>ROUND(E127*H127,2)</f>
        <v>0</v>
      </c>
      <c r="J127" s="236"/>
      <c r="K127" s="236">
        <f>ROUND(E127*J127,2)</f>
        <v>0</v>
      </c>
      <c r="L127" s="236">
        <v>21</v>
      </c>
      <c r="M127" s="236">
        <f>G127*(1+L127/100)</f>
        <v>0</v>
      </c>
      <c r="N127" s="223">
        <v>0</v>
      </c>
      <c r="O127" s="223">
        <f>ROUND(E127*N127,5)</f>
        <v>0</v>
      </c>
      <c r="P127" s="223">
        <v>0</v>
      </c>
      <c r="Q127" s="223">
        <f>ROUND(E127*P127,5)</f>
        <v>0</v>
      </c>
      <c r="R127" s="223"/>
      <c r="S127" s="223"/>
      <c r="T127" s="224">
        <v>4.82</v>
      </c>
      <c r="U127" s="223">
        <f>ROUND(E127*T127,2)</f>
        <v>2.13</v>
      </c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 t="s">
        <v>110</v>
      </c>
      <c r="AF127" s="213"/>
      <c r="AG127" s="213"/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</row>
    <row r="128" spans="1:60" outlineLevel="1" x14ac:dyDescent="0.2">
      <c r="A128" s="214"/>
      <c r="B128" s="221"/>
      <c r="C128" s="272" t="s">
        <v>258</v>
      </c>
      <c r="D128" s="225"/>
      <c r="E128" s="231">
        <v>0.44290000000000002</v>
      </c>
      <c r="F128" s="236"/>
      <c r="G128" s="236"/>
      <c r="H128" s="236"/>
      <c r="I128" s="236"/>
      <c r="J128" s="236"/>
      <c r="K128" s="236"/>
      <c r="L128" s="236"/>
      <c r="M128" s="236"/>
      <c r="N128" s="223"/>
      <c r="O128" s="223"/>
      <c r="P128" s="223"/>
      <c r="Q128" s="223"/>
      <c r="R128" s="223"/>
      <c r="S128" s="223"/>
      <c r="T128" s="224"/>
      <c r="U128" s="22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 t="s">
        <v>112</v>
      </c>
      <c r="AF128" s="213">
        <v>0</v>
      </c>
      <c r="AG128" s="213"/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3"/>
      <c r="BD128" s="213"/>
      <c r="BE128" s="213"/>
      <c r="BF128" s="213"/>
      <c r="BG128" s="213"/>
      <c r="BH128" s="213"/>
    </row>
    <row r="129" spans="1:60" x14ac:dyDescent="0.2">
      <c r="A129" s="215" t="s">
        <v>105</v>
      </c>
      <c r="B129" s="222" t="s">
        <v>74</v>
      </c>
      <c r="C129" s="273" t="s">
        <v>75</v>
      </c>
      <c r="D129" s="226"/>
      <c r="E129" s="232"/>
      <c r="F129" s="237"/>
      <c r="G129" s="237">
        <f>SUMIF(AE130:AE134,"&lt;&gt;NOR",G130:G134)</f>
        <v>0</v>
      </c>
      <c r="H129" s="237"/>
      <c r="I129" s="237">
        <f>SUM(I130:I134)</f>
        <v>0</v>
      </c>
      <c r="J129" s="237"/>
      <c r="K129" s="237">
        <f>SUM(K130:K134)</f>
        <v>0</v>
      </c>
      <c r="L129" s="237"/>
      <c r="M129" s="237">
        <f>SUM(M130:M134)</f>
        <v>0</v>
      </c>
      <c r="N129" s="226"/>
      <c r="O129" s="226">
        <f>SUM(O130:O134)</f>
        <v>0.48692999999999997</v>
      </c>
      <c r="P129" s="226"/>
      <c r="Q129" s="226">
        <f>SUM(Q130:Q134)</f>
        <v>0</v>
      </c>
      <c r="R129" s="226"/>
      <c r="S129" s="226"/>
      <c r="T129" s="227"/>
      <c r="U129" s="226">
        <f>SUM(U130:U134)</f>
        <v>21.21</v>
      </c>
      <c r="AE129" t="s">
        <v>106</v>
      </c>
    </row>
    <row r="130" spans="1:60" ht="22.5" outlineLevel="1" x14ac:dyDescent="0.2">
      <c r="A130" s="214">
        <v>48</v>
      </c>
      <c r="B130" s="221" t="s">
        <v>259</v>
      </c>
      <c r="C130" s="271" t="s">
        <v>260</v>
      </c>
      <c r="D130" s="223" t="s">
        <v>109</v>
      </c>
      <c r="E130" s="230">
        <v>41.3</v>
      </c>
      <c r="F130" s="235">
        <f>H130+J130</f>
        <v>0</v>
      </c>
      <c r="G130" s="236">
        <f>ROUND(E130*F130,2)</f>
        <v>0</v>
      </c>
      <c r="H130" s="236"/>
      <c r="I130" s="236">
        <f>ROUND(E130*H130,2)</f>
        <v>0</v>
      </c>
      <c r="J130" s="236"/>
      <c r="K130" s="236">
        <f>ROUND(E130*J130,2)</f>
        <v>0</v>
      </c>
      <c r="L130" s="236">
        <v>21</v>
      </c>
      <c r="M130" s="236">
        <f>G130*(1+L130/100)</f>
        <v>0</v>
      </c>
      <c r="N130" s="223">
        <v>1.179E-2</v>
      </c>
      <c r="O130" s="223">
        <f>ROUND(E130*N130,5)</f>
        <v>0.48692999999999997</v>
      </c>
      <c r="P130" s="223">
        <v>0</v>
      </c>
      <c r="Q130" s="223">
        <f>ROUND(E130*P130,5)</f>
        <v>0</v>
      </c>
      <c r="R130" s="223"/>
      <c r="S130" s="223"/>
      <c r="T130" s="224">
        <v>0.48499999999999999</v>
      </c>
      <c r="U130" s="223">
        <f>ROUND(E130*T130,2)</f>
        <v>20.03</v>
      </c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 t="s">
        <v>110</v>
      </c>
      <c r="AF130" s="213"/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3"/>
      <c r="BB130" s="213"/>
      <c r="BC130" s="213"/>
      <c r="BD130" s="213"/>
      <c r="BE130" s="213"/>
      <c r="BF130" s="213"/>
      <c r="BG130" s="213"/>
      <c r="BH130" s="213"/>
    </row>
    <row r="131" spans="1:60" outlineLevel="1" x14ac:dyDescent="0.2">
      <c r="A131" s="214"/>
      <c r="B131" s="221"/>
      <c r="C131" s="274" t="s">
        <v>261</v>
      </c>
      <c r="D131" s="228"/>
      <c r="E131" s="233"/>
      <c r="F131" s="238"/>
      <c r="G131" s="239"/>
      <c r="H131" s="236"/>
      <c r="I131" s="236"/>
      <c r="J131" s="236"/>
      <c r="K131" s="236"/>
      <c r="L131" s="236"/>
      <c r="M131" s="236"/>
      <c r="N131" s="223"/>
      <c r="O131" s="223"/>
      <c r="P131" s="223"/>
      <c r="Q131" s="223"/>
      <c r="R131" s="223"/>
      <c r="S131" s="223"/>
      <c r="T131" s="224"/>
      <c r="U131" s="223"/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 t="s">
        <v>146</v>
      </c>
      <c r="AF131" s="213"/>
      <c r="AG131" s="213"/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6" t="str">
        <f>C131</f>
        <v>- včetně pomocného a kotevního materiálu</v>
      </c>
      <c r="BB131" s="213"/>
      <c r="BC131" s="213"/>
      <c r="BD131" s="213"/>
      <c r="BE131" s="213"/>
      <c r="BF131" s="213"/>
      <c r="BG131" s="213"/>
      <c r="BH131" s="213"/>
    </row>
    <row r="132" spans="1:60" ht="22.5" outlineLevel="1" x14ac:dyDescent="0.2">
      <c r="A132" s="214"/>
      <c r="B132" s="221"/>
      <c r="C132" s="272" t="s">
        <v>262</v>
      </c>
      <c r="D132" s="225"/>
      <c r="E132" s="231">
        <v>41.3</v>
      </c>
      <c r="F132" s="236"/>
      <c r="G132" s="236"/>
      <c r="H132" s="236"/>
      <c r="I132" s="236"/>
      <c r="J132" s="236"/>
      <c r="K132" s="236"/>
      <c r="L132" s="236"/>
      <c r="M132" s="236"/>
      <c r="N132" s="223"/>
      <c r="O132" s="223"/>
      <c r="P132" s="223"/>
      <c r="Q132" s="223"/>
      <c r="R132" s="223"/>
      <c r="S132" s="223"/>
      <c r="T132" s="224"/>
      <c r="U132" s="223"/>
      <c r="V132" s="213"/>
      <c r="W132" s="213"/>
      <c r="X132" s="213"/>
      <c r="Y132" s="213"/>
      <c r="Z132" s="213"/>
      <c r="AA132" s="213"/>
      <c r="AB132" s="213"/>
      <c r="AC132" s="213"/>
      <c r="AD132" s="213"/>
      <c r="AE132" s="213" t="s">
        <v>112</v>
      </c>
      <c r="AF132" s="213">
        <v>0</v>
      </c>
      <c r="AG132" s="213"/>
      <c r="AH132" s="213"/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</row>
    <row r="133" spans="1:60" outlineLevel="1" x14ac:dyDescent="0.2">
      <c r="A133" s="214">
        <v>49</v>
      </c>
      <c r="B133" s="221" t="s">
        <v>263</v>
      </c>
      <c r="C133" s="271" t="s">
        <v>264</v>
      </c>
      <c r="D133" s="223" t="s">
        <v>119</v>
      </c>
      <c r="E133" s="230">
        <v>0.48699999999999999</v>
      </c>
      <c r="F133" s="235">
        <f>H133+J133</f>
        <v>0</v>
      </c>
      <c r="G133" s="236">
        <f>ROUND(E133*F133,2)</f>
        <v>0</v>
      </c>
      <c r="H133" s="236"/>
      <c r="I133" s="236">
        <f>ROUND(E133*H133,2)</f>
        <v>0</v>
      </c>
      <c r="J133" s="236"/>
      <c r="K133" s="236">
        <f>ROUND(E133*J133,2)</f>
        <v>0</v>
      </c>
      <c r="L133" s="236">
        <v>21</v>
      </c>
      <c r="M133" s="236">
        <f>G133*(1+L133/100)</f>
        <v>0</v>
      </c>
      <c r="N133" s="223">
        <v>0</v>
      </c>
      <c r="O133" s="223">
        <f>ROUND(E133*N133,5)</f>
        <v>0</v>
      </c>
      <c r="P133" s="223">
        <v>0</v>
      </c>
      <c r="Q133" s="223">
        <f>ROUND(E133*P133,5)</f>
        <v>0</v>
      </c>
      <c r="R133" s="223"/>
      <c r="S133" s="223"/>
      <c r="T133" s="224">
        <v>2.4209999999999998</v>
      </c>
      <c r="U133" s="223">
        <f>ROUND(E133*T133,2)</f>
        <v>1.18</v>
      </c>
      <c r="V133" s="213"/>
      <c r="W133" s="213"/>
      <c r="X133" s="213"/>
      <c r="Y133" s="213"/>
      <c r="Z133" s="213"/>
      <c r="AA133" s="213"/>
      <c r="AB133" s="213"/>
      <c r="AC133" s="213"/>
      <c r="AD133" s="213"/>
      <c r="AE133" s="213" t="s">
        <v>110</v>
      </c>
      <c r="AF133" s="213"/>
      <c r="AG133" s="213"/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</row>
    <row r="134" spans="1:60" outlineLevel="1" x14ac:dyDescent="0.2">
      <c r="A134" s="214"/>
      <c r="B134" s="221"/>
      <c r="C134" s="272" t="s">
        <v>265</v>
      </c>
      <c r="D134" s="225"/>
      <c r="E134" s="231">
        <v>0.48699999999999999</v>
      </c>
      <c r="F134" s="236"/>
      <c r="G134" s="236"/>
      <c r="H134" s="236"/>
      <c r="I134" s="236"/>
      <c r="J134" s="236"/>
      <c r="K134" s="236"/>
      <c r="L134" s="236"/>
      <c r="M134" s="236"/>
      <c r="N134" s="223"/>
      <c r="O134" s="223"/>
      <c r="P134" s="223"/>
      <c r="Q134" s="223"/>
      <c r="R134" s="223"/>
      <c r="S134" s="223"/>
      <c r="T134" s="224"/>
      <c r="U134" s="223"/>
      <c r="V134" s="213"/>
      <c r="W134" s="213"/>
      <c r="X134" s="213"/>
      <c r="Y134" s="213"/>
      <c r="Z134" s="213"/>
      <c r="AA134" s="213"/>
      <c r="AB134" s="213"/>
      <c r="AC134" s="213"/>
      <c r="AD134" s="213"/>
      <c r="AE134" s="213" t="s">
        <v>112</v>
      </c>
      <c r="AF134" s="213">
        <v>0</v>
      </c>
      <c r="AG134" s="213"/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</row>
    <row r="135" spans="1:60" x14ac:dyDescent="0.2">
      <c r="A135" s="215" t="s">
        <v>105</v>
      </c>
      <c r="B135" s="222" t="s">
        <v>76</v>
      </c>
      <c r="C135" s="273" t="s">
        <v>77</v>
      </c>
      <c r="D135" s="226"/>
      <c r="E135" s="232"/>
      <c r="F135" s="237"/>
      <c r="G135" s="237">
        <f>SUMIF(AE136:AE155,"&lt;&gt;NOR",G136:G155)</f>
        <v>0</v>
      </c>
      <c r="H135" s="237"/>
      <c r="I135" s="237">
        <f>SUM(I136:I155)</f>
        <v>0</v>
      </c>
      <c r="J135" s="237"/>
      <c r="K135" s="237">
        <f>SUM(K136:K155)</f>
        <v>0</v>
      </c>
      <c r="L135" s="237"/>
      <c r="M135" s="237">
        <f>SUM(M136:M155)</f>
        <v>0</v>
      </c>
      <c r="N135" s="226"/>
      <c r="O135" s="226">
        <f>SUM(O136:O155)</f>
        <v>0.35759999999999997</v>
      </c>
      <c r="P135" s="226"/>
      <c r="Q135" s="226">
        <f>SUM(Q136:Q155)</f>
        <v>0</v>
      </c>
      <c r="R135" s="226"/>
      <c r="S135" s="226"/>
      <c r="T135" s="227"/>
      <c r="U135" s="226">
        <f>SUM(U136:U155)</f>
        <v>24.990000000000002</v>
      </c>
      <c r="AE135" t="s">
        <v>106</v>
      </c>
    </row>
    <row r="136" spans="1:60" ht="22.5" outlineLevel="1" x14ac:dyDescent="0.2">
      <c r="A136" s="214">
        <v>50</v>
      </c>
      <c r="B136" s="221" t="s">
        <v>266</v>
      </c>
      <c r="C136" s="271" t="s">
        <v>267</v>
      </c>
      <c r="D136" s="223" t="s">
        <v>189</v>
      </c>
      <c r="E136" s="230">
        <v>10</v>
      </c>
      <c r="F136" s="235">
        <f>H136+J136</f>
        <v>0</v>
      </c>
      <c r="G136" s="236">
        <f>ROUND(E136*F136,2)</f>
        <v>0</v>
      </c>
      <c r="H136" s="236"/>
      <c r="I136" s="236">
        <f>ROUND(E136*H136,2)</f>
        <v>0</v>
      </c>
      <c r="J136" s="236"/>
      <c r="K136" s="236">
        <f>ROUND(E136*J136,2)</f>
        <v>0</v>
      </c>
      <c r="L136" s="236">
        <v>21</v>
      </c>
      <c r="M136" s="236">
        <f>G136*(1+L136/100)</f>
        <v>0</v>
      </c>
      <c r="N136" s="223">
        <v>6.0000000000000002E-5</v>
      </c>
      <c r="O136" s="223">
        <f>ROUND(E136*N136,5)</f>
        <v>5.9999999999999995E-4</v>
      </c>
      <c r="P136" s="223">
        <v>0</v>
      </c>
      <c r="Q136" s="223">
        <f>ROUND(E136*P136,5)</f>
        <v>0</v>
      </c>
      <c r="R136" s="223"/>
      <c r="S136" s="223"/>
      <c r="T136" s="224">
        <v>0.51600000000000001</v>
      </c>
      <c r="U136" s="223">
        <f>ROUND(E136*T136,2)</f>
        <v>5.16</v>
      </c>
      <c r="V136" s="213"/>
      <c r="W136" s="213"/>
      <c r="X136" s="213"/>
      <c r="Y136" s="213"/>
      <c r="Z136" s="213"/>
      <c r="AA136" s="213"/>
      <c r="AB136" s="213"/>
      <c r="AC136" s="213"/>
      <c r="AD136" s="213"/>
      <c r="AE136" s="213" t="s">
        <v>110</v>
      </c>
      <c r="AF136" s="213"/>
      <c r="AG136" s="213"/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</row>
    <row r="137" spans="1:60" outlineLevel="1" x14ac:dyDescent="0.2">
      <c r="A137" s="214"/>
      <c r="B137" s="221"/>
      <c r="C137" s="272" t="s">
        <v>268</v>
      </c>
      <c r="D137" s="225"/>
      <c r="E137" s="231">
        <v>7.5</v>
      </c>
      <c r="F137" s="236"/>
      <c r="G137" s="236"/>
      <c r="H137" s="236"/>
      <c r="I137" s="236"/>
      <c r="J137" s="236"/>
      <c r="K137" s="236"/>
      <c r="L137" s="236"/>
      <c r="M137" s="236"/>
      <c r="N137" s="223"/>
      <c r="O137" s="223"/>
      <c r="P137" s="223"/>
      <c r="Q137" s="223"/>
      <c r="R137" s="223"/>
      <c r="S137" s="223"/>
      <c r="T137" s="224"/>
      <c r="U137" s="223"/>
      <c r="V137" s="213"/>
      <c r="W137" s="213"/>
      <c r="X137" s="213"/>
      <c r="Y137" s="213"/>
      <c r="Z137" s="213"/>
      <c r="AA137" s="213"/>
      <c r="AB137" s="213"/>
      <c r="AC137" s="213"/>
      <c r="AD137" s="213"/>
      <c r="AE137" s="213" t="s">
        <v>112</v>
      </c>
      <c r="AF137" s="213">
        <v>0</v>
      </c>
      <c r="AG137" s="213"/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</row>
    <row r="138" spans="1:60" ht="22.5" outlineLevel="1" x14ac:dyDescent="0.2">
      <c r="A138" s="214"/>
      <c r="B138" s="221"/>
      <c r="C138" s="272" t="s">
        <v>269</v>
      </c>
      <c r="D138" s="225"/>
      <c r="E138" s="231">
        <v>2.5</v>
      </c>
      <c r="F138" s="236"/>
      <c r="G138" s="236"/>
      <c r="H138" s="236"/>
      <c r="I138" s="236"/>
      <c r="J138" s="236"/>
      <c r="K138" s="236"/>
      <c r="L138" s="236"/>
      <c r="M138" s="236"/>
      <c r="N138" s="223"/>
      <c r="O138" s="223"/>
      <c r="P138" s="223"/>
      <c r="Q138" s="223"/>
      <c r="R138" s="223"/>
      <c r="S138" s="223"/>
      <c r="T138" s="224"/>
      <c r="U138" s="223"/>
      <c r="V138" s="213"/>
      <c r="W138" s="213"/>
      <c r="X138" s="213"/>
      <c r="Y138" s="213"/>
      <c r="Z138" s="213"/>
      <c r="AA138" s="213"/>
      <c r="AB138" s="213"/>
      <c r="AC138" s="213"/>
      <c r="AD138" s="213"/>
      <c r="AE138" s="213" t="s">
        <v>112</v>
      </c>
      <c r="AF138" s="213">
        <v>0</v>
      </c>
      <c r="AG138" s="213"/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13"/>
      <c r="BF138" s="213"/>
      <c r="BG138" s="213"/>
      <c r="BH138" s="213"/>
    </row>
    <row r="139" spans="1:60" ht="22.5" outlineLevel="1" x14ac:dyDescent="0.2">
      <c r="A139" s="214">
        <v>51</v>
      </c>
      <c r="B139" s="221" t="s">
        <v>270</v>
      </c>
      <c r="C139" s="271" t="s">
        <v>271</v>
      </c>
      <c r="D139" s="223" t="s">
        <v>272</v>
      </c>
      <c r="E139" s="230">
        <v>340</v>
      </c>
      <c r="F139" s="235">
        <f>H139+J139</f>
        <v>0</v>
      </c>
      <c r="G139" s="236">
        <f>ROUND(E139*F139,2)</f>
        <v>0</v>
      </c>
      <c r="H139" s="236"/>
      <c r="I139" s="236">
        <f>ROUND(E139*H139,2)</f>
        <v>0</v>
      </c>
      <c r="J139" s="236"/>
      <c r="K139" s="236">
        <f>ROUND(E139*J139,2)</f>
        <v>0</v>
      </c>
      <c r="L139" s="236">
        <v>21</v>
      </c>
      <c r="M139" s="236">
        <f>G139*(1+L139/100)</f>
        <v>0</v>
      </c>
      <c r="N139" s="223">
        <v>1.0499999999999999E-3</v>
      </c>
      <c r="O139" s="223">
        <f>ROUND(E139*N139,5)</f>
        <v>0.35699999999999998</v>
      </c>
      <c r="P139" s="223">
        <v>0</v>
      </c>
      <c r="Q139" s="223">
        <f>ROUND(E139*P139,5)</f>
        <v>0</v>
      </c>
      <c r="R139" s="223"/>
      <c r="S139" s="223"/>
      <c r="T139" s="224">
        <v>5.5160000000000001E-2</v>
      </c>
      <c r="U139" s="223">
        <f>ROUND(E139*T139,2)</f>
        <v>18.75</v>
      </c>
      <c r="V139" s="213"/>
      <c r="W139" s="213"/>
      <c r="X139" s="213"/>
      <c r="Y139" s="213"/>
      <c r="Z139" s="213"/>
      <c r="AA139" s="213"/>
      <c r="AB139" s="213"/>
      <c r="AC139" s="213"/>
      <c r="AD139" s="213"/>
      <c r="AE139" s="213" t="s">
        <v>110</v>
      </c>
      <c r="AF139" s="213"/>
      <c r="AG139" s="213"/>
      <c r="AH139" s="213"/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  <c r="BG139" s="213"/>
      <c r="BH139" s="213"/>
    </row>
    <row r="140" spans="1:60" outlineLevel="1" x14ac:dyDescent="0.2">
      <c r="A140" s="214"/>
      <c r="B140" s="221"/>
      <c r="C140" s="274" t="s">
        <v>273</v>
      </c>
      <c r="D140" s="228"/>
      <c r="E140" s="233"/>
      <c r="F140" s="238"/>
      <c r="G140" s="239"/>
      <c r="H140" s="236"/>
      <c r="I140" s="236"/>
      <c r="J140" s="236"/>
      <c r="K140" s="236"/>
      <c r="L140" s="236"/>
      <c r="M140" s="236"/>
      <c r="N140" s="223"/>
      <c r="O140" s="223"/>
      <c r="P140" s="223"/>
      <c r="Q140" s="223"/>
      <c r="R140" s="223"/>
      <c r="S140" s="223"/>
      <c r="T140" s="224"/>
      <c r="U140" s="223"/>
      <c r="V140" s="213"/>
      <c r="W140" s="213"/>
      <c r="X140" s="213"/>
      <c r="Y140" s="213"/>
      <c r="Z140" s="213"/>
      <c r="AA140" s="213"/>
      <c r="AB140" s="213"/>
      <c r="AC140" s="213"/>
      <c r="AD140" s="213"/>
      <c r="AE140" s="213" t="s">
        <v>146</v>
      </c>
      <c r="AF140" s="213"/>
      <c r="AG140" s="213"/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6" t="str">
        <f>C140</f>
        <v>Revizní žebříky</v>
      </c>
      <c r="BB140" s="213"/>
      <c r="BC140" s="213"/>
      <c r="BD140" s="213"/>
      <c r="BE140" s="213"/>
      <c r="BF140" s="213"/>
      <c r="BG140" s="213"/>
      <c r="BH140" s="213"/>
    </row>
    <row r="141" spans="1:60" outlineLevel="1" x14ac:dyDescent="0.2">
      <c r="A141" s="214"/>
      <c r="B141" s="221"/>
      <c r="C141" s="274" t="s">
        <v>274</v>
      </c>
      <c r="D141" s="228"/>
      <c r="E141" s="233"/>
      <c r="F141" s="238"/>
      <c r="G141" s="239"/>
      <c r="H141" s="236"/>
      <c r="I141" s="236"/>
      <c r="J141" s="236"/>
      <c r="K141" s="236"/>
      <c r="L141" s="236"/>
      <c r="M141" s="236"/>
      <c r="N141" s="223"/>
      <c r="O141" s="223"/>
      <c r="P141" s="223"/>
      <c r="Q141" s="223"/>
      <c r="R141" s="223"/>
      <c r="S141" s="223"/>
      <c r="T141" s="224"/>
      <c r="U141" s="223"/>
      <c r="V141" s="213"/>
      <c r="W141" s="213"/>
      <c r="X141" s="213"/>
      <c r="Y141" s="213"/>
      <c r="Z141" s="213"/>
      <c r="AA141" s="213"/>
      <c r="AB141" s="213"/>
      <c r="AC141" s="213"/>
      <c r="AD141" s="213"/>
      <c r="AE141" s="213" t="s">
        <v>146</v>
      </c>
      <c r="AF141" s="213"/>
      <c r="AG141" s="213"/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6" t="str">
        <f>C141</f>
        <v>- dodávka žebříků včetně výkresové dokumentace zpracované dle platné normy ČSN 74 3282</v>
      </c>
      <c r="BB141" s="213"/>
      <c r="BC141" s="213"/>
      <c r="BD141" s="213"/>
      <c r="BE141" s="213"/>
      <c r="BF141" s="213"/>
      <c r="BG141" s="213"/>
      <c r="BH141" s="213"/>
    </row>
    <row r="142" spans="1:60" ht="22.5" outlineLevel="1" x14ac:dyDescent="0.2">
      <c r="A142" s="214"/>
      <c r="B142" s="221"/>
      <c r="C142" s="274" t="s">
        <v>275</v>
      </c>
      <c r="D142" s="228"/>
      <c r="E142" s="233"/>
      <c r="F142" s="238"/>
      <c r="G142" s="239"/>
      <c r="H142" s="236"/>
      <c r="I142" s="236"/>
      <c r="J142" s="236"/>
      <c r="K142" s="236"/>
      <c r="L142" s="236"/>
      <c r="M142" s="236"/>
      <c r="N142" s="223"/>
      <c r="O142" s="223"/>
      <c r="P142" s="223"/>
      <c r="Q142" s="223"/>
      <c r="R142" s="223"/>
      <c r="S142" s="223"/>
      <c r="T142" s="224"/>
      <c r="U142" s="223"/>
      <c r="V142" s="213"/>
      <c r="W142" s="213"/>
      <c r="X142" s="213"/>
      <c r="Y142" s="213"/>
      <c r="Z142" s="213"/>
      <c r="AA142" s="213"/>
      <c r="AB142" s="213"/>
      <c r="AC142" s="213"/>
      <c r="AD142" s="213"/>
      <c r="AE142" s="213" t="s">
        <v>146</v>
      </c>
      <c r="AF142" s="213"/>
      <c r="AG142" s="213"/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6" t="str">
        <f>C142</f>
        <v>- uzamykatelný vstup (pouze pro revizní žebřík na střechu spojovací chodby objektu B - část přístupu na střechu objektu A)</v>
      </c>
      <c r="BB142" s="213"/>
      <c r="BC142" s="213"/>
      <c r="BD142" s="213"/>
      <c r="BE142" s="213"/>
      <c r="BF142" s="213"/>
      <c r="BG142" s="213"/>
      <c r="BH142" s="213"/>
    </row>
    <row r="143" spans="1:60" outlineLevel="1" x14ac:dyDescent="0.2">
      <c r="A143" s="214"/>
      <c r="B143" s="221"/>
      <c r="C143" s="274" t="s">
        <v>276</v>
      </c>
      <c r="D143" s="228"/>
      <c r="E143" s="233"/>
      <c r="F143" s="238"/>
      <c r="G143" s="239"/>
      <c r="H143" s="236"/>
      <c r="I143" s="236"/>
      <c r="J143" s="236"/>
      <c r="K143" s="236"/>
      <c r="L143" s="236"/>
      <c r="M143" s="236"/>
      <c r="N143" s="223"/>
      <c r="O143" s="223"/>
      <c r="P143" s="223"/>
      <c r="Q143" s="223"/>
      <c r="R143" s="223"/>
      <c r="S143" s="223"/>
      <c r="T143" s="224"/>
      <c r="U143" s="223"/>
      <c r="V143" s="213"/>
      <c r="W143" s="213"/>
      <c r="X143" s="213"/>
      <c r="Y143" s="213"/>
      <c r="Z143" s="213"/>
      <c r="AA143" s="213"/>
      <c r="AB143" s="213"/>
      <c r="AC143" s="213"/>
      <c r="AD143" s="213"/>
      <c r="AE143" s="213" t="s">
        <v>146</v>
      </c>
      <c r="AF143" s="213"/>
      <c r="AG143" s="213"/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6" t="str">
        <f>C143</f>
        <v>- předpokládaná hmotnost žebříků:</v>
      </c>
      <c r="BB143" s="213"/>
      <c r="BC143" s="213"/>
      <c r="BD143" s="213"/>
      <c r="BE143" s="213"/>
      <c r="BF143" s="213"/>
      <c r="BG143" s="213"/>
      <c r="BH143" s="213"/>
    </row>
    <row r="144" spans="1:60" outlineLevel="1" x14ac:dyDescent="0.2">
      <c r="A144" s="214"/>
      <c r="B144" s="221"/>
      <c r="C144" s="274" t="s">
        <v>277</v>
      </c>
      <c r="D144" s="228"/>
      <c r="E144" s="233"/>
      <c r="F144" s="238"/>
      <c r="G144" s="239"/>
      <c r="H144" s="236"/>
      <c r="I144" s="236"/>
      <c r="J144" s="236"/>
      <c r="K144" s="236"/>
      <c r="L144" s="236"/>
      <c r="M144" s="236"/>
      <c r="N144" s="223"/>
      <c r="O144" s="223"/>
      <c r="P144" s="223"/>
      <c r="Q144" s="223"/>
      <c r="R144" s="223"/>
      <c r="S144" s="223"/>
      <c r="T144" s="224"/>
      <c r="U144" s="223"/>
      <c r="V144" s="213"/>
      <c r="W144" s="213"/>
      <c r="X144" s="213"/>
      <c r="Y144" s="213"/>
      <c r="Z144" s="213"/>
      <c r="AA144" s="213"/>
      <c r="AB144" s="213"/>
      <c r="AC144" s="213"/>
      <c r="AD144" s="213"/>
      <c r="AE144" s="213" t="s">
        <v>146</v>
      </c>
      <c r="AF144" s="213"/>
      <c r="AG144" s="213"/>
      <c r="AH144" s="213"/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13"/>
      <c r="AX144" s="213"/>
      <c r="AY144" s="213"/>
      <c r="AZ144" s="213"/>
      <c r="BA144" s="216" t="str">
        <f>C144</f>
        <v>Revizní žebřík na střechu spojovací hodby B: 255 kg</v>
      </c>
      <c r="BB144" s="213"/>
      <c r="BC144" s="213"/>
      <c r="BD144" s="213"/>
      <c r="BE144" s="213"/>
      <c r="BF144" s="213"/>
      <c r="BG144" s="213"/>
      <c r="BH144" s="213"/>
    </row>
    <row r="145" spans="1:60" outlineLevel="1" x14ac:dyDescent="0.2">
      <c r="A145" s="214"/>
      <c r="B145" s="221"/>
      <c r="C145" s="274" t="s">
        <v>278</v>
      </c>
      <c r="D145" s="228"/>
      <c r="E145" s="233"/>
      <c r="F145" s="238"/>
      <c r="G145" s="239"/>
      <c r="H145" s="236"/>
      <c r="I145" s="236"/>
      <c r="J145" s="236"/>
      <c r="K145" s="236"/>
      <c r="L145" s="236"/>
      <c r="M145" s="236"/>
      <c r="N145" s="223"/>
      <c r="O145" s="223"/>
      <c r="P145" s="223"/>
      <c r="Q145" s="223"/>
      <c r="R145" s="223"/>
      <c r="S145" s="223"/>
      <c r="T145" s="224"/>
      <c r="U145" s="223"/>
      <c r="V145" s="213"/>
      <c r="W145" s="213"/>
      <c r="X145" s="213"/>
      <c r="Y145" s="213"/>
      <c r="Z145" s="213"/>
      <c r="AA145" s="213"/>
      <c r="AB145" s="213"/>
      <c r="AC145" s="213"/>
      <c r="AD145" s="213"/>
      <c r="AE145" s="213" t="s">
        <v>146</v>
      </c>
      <c r="AF145" s="213"/>
      <c r="AG145" s="213"/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6" t="str">
        <f>C145</f>
        <v>Revizní žebřík ze střechy objektu B na objekt A: 85 kg</v>
      </c>
      <c r="BB145" s="213"/>
      <c r="BC145" s="213"/>
      <c r="BD145" s="213"/>
      <c r="BE145" s="213"/>
      <c r="BF145" s="213"/>
      <c r="BG145" s="213"/>
      <c r="BH145" s="213"/>
    </row>
    <row r="146" spans="1:60" outlineLevel="1" x14ac:dyDescent="0.2">
      <c r="A146" s="214"/>
      <c r="B146" s="221"/>
      <c r="C146" s="274" t="s">
        <v>279</v>
      </c>
      <c r="D146" s="228"/>
      <c r="E146" s="233"/>
      <c r="F146" s="238"/>
      <c r="G146" s="239"/>
      <c r="H146" s="236"/>
      <c r="I146" s="236"/>
      <c r="J146" s="236"/>
      <c r="K146" s="236"/>
      <c r="L146" s="236"/>
      <c r="M146" s="236"/>
      <c r="N146" s="223"/>
      <c r="O146" s="223"/>
      <c r="P146" s="223"/>
      <c r="Q146" s="223"/>
      <c r="R146" s="223"/>
      <c r="S146" s="223"/>
      <c r="T146" s="224"/>
      <c r="U146" s="223"/>
      <c r="V146" s="213"/>
      <c r="W146" s="213"/>
      <c r="X146" s="213"/>
      <c r="Y146" s="213"/>
      <c r="Z146" s="213"/>
      <c r="AA146" s="213"/>
      <c r="AB146" s="213"/>
      <c r="AC146" s="213"/>
      <c r="AD146" s="213"/>
      <c r="AE146" s="213" t="s">
        <v>146</v>
      </c>
      <c r="AF146" s="213"/>
      <c r="AG146" s="213"/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6" t="str">
        <f>C146</f>
        <v>- do hmotnosti m´ žebříku jsou započteny všechny části žebříku dle normy ČSN 74 3282</v>
      </c>
      <c r="BB146" s="213"/>
      <c r="BC146" s="213"/>
      <c r="BD146" s="213"/>
      <c r="BE146" s="213"/>
      <c r="BF146" s="213"/>
      <c r="BG146" s="213"/>
      <c r="BH146" s="213"/>
    </row>
    <row r="147" spans="1:60" outlineLevel="1" x14ac:dyDescent="0.2">
      <c r="A147" s="214"/>
      <c r="B147" s="221"/>
      <c r="C147" s="274" t="s">
        <v>280</v>
      </c>
      <c r="D147" s="228"/>
      <c r="E147" s="233"/>
      <c r="F147" s="238"/>
      <c r="G147" s="239"/>
      <c r="H147" s="236"/>
      <c r="I147" s="236"/>
      <c r="J147" s="236"/>
      <c r="K147" s="236"/>
      <c r="L147" s="236"/>
      <c r="M147" s="236"/>
      <c r="N147" s="223"/>
      <c r="O147" s="223"/>
      <c r="P147" s="223"/>
      <c r="Q147" s="223"/>
      <c r="R147" s="223"/>
      <c r="S147" s="223"/>
      <c r="T147" s="224"/>
      <c r="U147" s="223"/>
      <c r="V147" s="213"/>
      <c r="W147" s="213"/>
      <c r="X147" s="213"/>
      <c r="Y147" s="213"/>
      <c r="Z147" s="213"/>
      <c r="AA147" s="213"/>
      <c r="AB147" s="213"/>
      <c r="AC147" s="213"/>
      <c r="AD147" s="213"/>
      <c r="AE147" s="213" t="s">
        <v>146</v>
      </c>
      <c r="AF147" s="213"/>
      <c r="AG147" s="213"/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213"/>
      <c r="AU147" s="213"/>
      <c r="AV147" s="213"/>
      <c r="AW147" s="213"/>
      <c r="AX147" s="213"/>
      <c r="AY147" s="213"/>
      <c r="AZ147" s="213"/>
      <c r="BA147" s="216" t="str">
        <f>C147</f>
        <v>- vše žárově zinkováno</v>
      </c>
      <c r="BB147" s="213"/>
      <c r="BC147" s="213"/>
      <c r="BD147" s="213"/>
      <c r="BE147" s="213"/>
      <c r="BF147" s="213"/>
      <c r="BG147" s="213"/>
      <c r="BH147" s="213"/>
    </row>
    <row r="148" spans="1:60" outlineLevel="1" x14ac:dyDescent="0.2">
      <c r="A148" s="214"/>
      <c r="B148" s="221"/>
      <c r="C148" s="272" t="s">
        <v>281</v>
      </c>
      <c r="D148" s="225"/>
      <c r="E148" s="231">
        <v>255</v>
      </c>
      <c r="F148" s="236"/>
      <c r="G148" s="236"/>
      <c r="H148" s="236"/>
      <c r="I148" s="236"/>
      <c r="J148" s="236"/>
      <c r="K148" s="236"/>
      <c r="L148" s="236"/>
      <c r="M148" s="236"/>
      <c r="N148" s="223"/>
      <c r="O148" s="223"/>
      <c r="P148" s="223"/>
      <c r="Q148" s="223"/>
      <c r="R148" s="223"/>
      <c r="S148" s="223"/>
      <c r="T148" s="224"/>
      <c r="U148" s="223"/>
      <c r="V148" s="213"/>
      <c r="W148" s="213"/>
      <c r="X148" s="213"/>
      <c r="Y148" s="213"/>
      <c r="Z148" s="213"/>
      <c r="AA148" s="213"/>
      <c r="AB148" s="213"/>
      <c r="AC148" s="213"/>
      <c r="AD148" s="213"/>
      <c r="AE148" s="213" t="s">
        <v>112</v>
      </c>
      <c r="AF148" s="213">
        <v>0</v>
      </c>
      <c r="AG148" s="213"/>
      <c r="AH148" s="213"/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213"/>
      <c r="AU148" s="213"/>
      <c r="AV148" s="213"/>
      <c r="AW148" s="213"/>
      <c r="AX148" s="213"/>
      <c r="AY148" s="213"/>
      <c r="AZ148" s="213"/>
      <c r="BA148" s="213"/>
      <c r="BB148" s="213"/>
      <c r="BC148" s="213"/>
      <c r="BD148" s="213"/>
      <c r="BE148" s="213"/>
      <c r="BF148" s="213"/>
      <c r="BG148" s="213"/>
      <c r="BH148" s="213"/>
    </row>
    <row r="149" spans="1:60" ht="22.5" outlineLevel="1" x14ac:dyDescent="0.2">
      <c r="A149" s="214"/>
      <c r="B149" s="221"/>
      <c r="C149" s="272" t="s">
        <v>282</v>
      </c>
      <c r="D149" s="225"/>
      <c r="E149" s="231">
        <v>85</v>
      </c>
      <c r="F149" s="236"/>
      <c r="G149" s="236"/>
      <c r="H149" s="236"/>
      <c r="I149" s="236"/>
      <c r="J149" s="236"/>
      <c r="K149" s="236"/>
      <c r="L149" s="236"/>
      <c r="M149" s="236"/>
      <c r="N149" s="223"/>
      <c r="O149" s="223"/>
      <c r="P149" s="223"/>
      <c r="Q149" s="223"/>
      <c r="R149" s="223"/>
      <c r="S149" s="223"/>
      <c r="T149" s="224"/>
      <c r="U149" s="223"/>
      <c r="V149" s="213"/>
      <c r="W149" s="213"/>
      <c r="X149" s="213"/>
      <c r="Y149" s="213"/>
      <c r="Z149" s="213"/>
      <c r="AA149" s="213"/>
      <c r="AB149" s="213"/>
      <c r="AC149" s="213"/>
      <c r="AD149" s="213"/>
      <c r="AE149" s="213" t="s">
        <v>112</v>
      </c>
      <c r="AF149" s="213">
        <v>0</v>
      </c>
      <c r="AG149" s="213"/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</row>
    <row r="150" spans="1:60" ht="22.5" outlineLevel="1" x14ac:dyDescent="0.2">
      <c r="A150" s="214">
        <v>52</v>
      </c>
      <c r="B150" s="221" t="s">
        <v>283</v>
      </c>
      <c r="C150" s="271" t="s">
        <v>284</v>
      </c>
      <c r="D150" s="223" t="s">
        <v>272</v>
      </c>
      <c r="E150" s="230">
        <v>85</v>
      </c>
      <c r="F150" s="235">
        <f>H150+J150</f>
        <v>0</v>
      </c>
      <c r="G150" s="236">
        <f>ROUND(E150*F150,2)</f>
        <v>0</v>
      </c>
      <c r="H150" s="236"/>
      <c r="I150" s="236">
        <f>ROUND(E150*H150,2)</f>
        <v>0</v>
      </c>
      <c r="J150" s="236"/>
      <c r="K150" s="236">
        <f>ROUND(E150*J150,2)</f>
        <v>0</v>
      </c>
      <c r="L150" s="236">
        <v>21</v>
      </c>
      <c r="M150" s="236">
        <f>G150*(1+L150/100)</f>
        <v>0</v>
      </c>
      <c r="N150" s="223">
        <v>0</v>
      </c>
      <c r="O150" s="223">
        <f>ROUND(E150*N150,5)</f>
        <v>0</v>
      </c>
      <c r="P150" s="223">
        <v>0</v>
      </c>
      <c r="Q150" s="223">
        <f>ROUND(E150*P150,5)</f>
        <v>0</v>
      </c>
      <c r="R150" s="223"/>
      <c r="S150" s="223"/>
      <c r="T150" s="224">
        <v>0</v>
      </c>
      <c r="U150" s="223">
        <f>ROUND(E150*T150,2)</f>
        <v>0</v>
      </c>
      <c r="V150" s="213"/>
      <c r="W150" s="213"/>
      <c r="X150" s="213"/>
      <c r="Y150" s="213"/>
      <c r="Z150" s="213"/>
      <c r="AA150" s="213"/>
      <c r="AB150" s="213"/>
      <c r="AC150" s="213"/>
      <c r="AD150" s="213"/>
      <c r="AE150" s="213" t="s">
        <v>110</v>
      </c>
      <c r="AF150" s="213"/>
      <c r="AG150" s="213"/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</row>
    <row r="151" spans="1:60" ht="22.5" outlineLevel="1" x14ac:dyDescent="0.2">
      <c r="A151" s="214"/>
      <c r="B151" s="221"/>
      <c r="C151" s="272" t="s">
        <v>282</v>
      </c>
      <c r="D151" s="225"/>
      <c r="E151" s="231">
        <v>85</v>
      </c>
      <c r="F151" s="236"/>
      <c r="G151" s="236"/>
      <c r="H151" s="236"/>
      <c r="I151" s="236"/>
      <c r="J151" s="236"/>
      <c r="K151" s="236"/>
      <c r="L151" s="236"/>
      <c r="M151" s="236"/>
      <c r="N151" s="223"/>
      <c r="O151" s="223"/>
      <c r="P151" s="223"/>
      <c r="Q151" s="223"/>
      <c r="R151" s="223"/>
      <c r="S151" s="223"/>
      <c r="T151" s="224"/>
      <c r="U151" s="223"/>
      <c r="V151" s="213"/>
      <c r="W151" s="213"/>
      <c r="X151" s="213"/>
      <c r="Y151" s="213"/>
      <c r="Z151" s="213"/>
      <c r="AA151" s="213"/>
      <c r="AB151" s="213"/>
      <c r="AC151" s="213"/>
      <c r="AD151" s="213"/>
      <c r="AE151" s="213" t="s">
        <v>112</v>
      </c>
      <c r="AF151" s="213">
        <v>0</v>
      </c>
      <c r="AG151" s="213"/>
      <c r="AH151" s="213"/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213"/>
    </row>
    <row r="152" spans="1:60" ht="22.5" outlineLevel="1" x14ac:dyDescent="0.2">
      <c r="A152" s="214">
        <v>53</v>
      </c>
      <c r="B152" s="221" t="s">
        <v>285</v>
      </c>
      <c r="C152" s="271" t="s">
        <v>286</v>
      </c>
      <c r="D152" s="223" t="s">
        <v>272</v>
      </c>
      <c r="E152" s="230">
        <v>255</v>
      </c>
      <c r="F152" s="235">
        <f>H152+J152</f>
        <v>0</v>
      </c>
      <c r="G152" s="236">
        <f>ROUND(E152*F152,2)</f>
        <v>0</v>
      </c>
      <c r="H152" s="236"/>
      <c r="I152" s="236">
        <f>ROUND(E152*H152,2)</f>
        <v>0</v>
      </c>
      <c r="J152" s="236"/>
      <c r="K152" s="236">
        <f>ROUND(E152*J152,2)</f>
        <v>0</v>
      </c>
      <c r="L152" s="236">
        <v>21</v>
      </c>
      <c r="M152" s="236">
        <f>G152*(1+L152/100)</f>
        <v>0</v>
      </c>
      <c r="N152" s="223">
        <v>0</v>
      </c>
      <c r="O152" s="223">
        <f>ROUND(E152*N152,5)</f>
        <v>0</v>
      </c>
      <c r="P152" s="223">
        <v>0</v>
      </c>
      <c r="Q152" s="223">
        <f>ROUND(E152*P152,5)</f>
        <v>0</v>
      </c>
      <c r="R152" s="223"/>
      <c r="S152" s="223"/>
      <c r="T152" s="224">
        <v>0</v>
      </c>
      <c r="U152" s="223">
        <f>ROUND(E152*T152,2)</f>
        <v>0</v>
      </c>
      <c r="V152" s="213"/>
      <c r="W152" s="213"/>
      <c r="X152" s="213"/>
      <c r="Y152" s="213"/>
      <c r="Z152" s="213"/>
      <c r="AA152" s="213"/>
      <c r="AB152" s="213"/>
      <c r="AC152" s="213"/>
      <c r="AD152" s="213"/>
      <c r="AE152" s="213" t="s">
        <v>110</v>
      </c>
      <c r="AF152" s="213"/>
      <c r="AG152" s="213"/>
      <c r="AH152" s="213"/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13"/>
      <c r="BB152" s="213"/>
      <c r="BC152" s="213"/>
      <c r="BD152" s="213"/>
      <c r="BE152" s="213"/>
      <c r="BF152" s="213"/>
      <c r="BG152" s="213"/>
      <c r="BH152" s="213"/>
    </row>
    <row r="153" spans="1:60" outlineLevel="1" x14ac:dyDescent="0.2">
      <c r="A153" s="214"/>
      <c r="B153" s="221"/>
      <c r="C153" s="272" t="s">
        <v>281</v>
      </c>
      <c r="D153" s="225"/>
      <c r="E153" s="231">
        <v>255</v>
      </c>
      <c r="F153" s="236"/>
      <c r="G153" s="236"/>
      <c r="H153" s="236"/>
      <c r="I153" s="236"/>
      <c r="J153" s="236"/>
      <c r="K153" s="236"/>
      <c r="L153" s="236"/>
      <c r="M153" s="236"/>
      <c r="N153" s="223"/>
      <c r="O153" s="223"/>
      <c r="P153" s="223"/>
      <c r="Q153" s="223"/>
      <c r="R153" s="223"/>
      <c r="S153" s="223"/>
      <c r="T153" s="224"/>
      <c r="U153" s="223"/>
      <c r="V153" s="213"/>
      <c r="W153" s="213"/>
      <c r="X153" s="213"/>
      <c r="Y153" s="213"/>
      <c r="Z153" s="213"/>
      <c r="AA153" s="213"/>
      <c r="AB153" s="213"/>
      <c r="AC153" s="213"/>
      <c r="AD153" s="213"/>
      <c r="AE153" s="213" t="s">
        <v>112</v>
      </c>
      <c r="AF153" s="213">
        <v>0</v>
      </c>
      <c r="AG153" s="213"/>
      <c r="AH153" s="213"/>
      <c r="AI153" s="213"/>
      <c r="AJ153" s="213"/>
      <c r="AK153" s="213"/>
      <c r="AL153" s="213"/>
      <c r="AM153" s="213"/>
      <c r="AN153" s="213"/>
      <c r="AO153" s="213"/>
      <c r="AP153" s="213"/>
      <c r="AQ153" s="213"/>
      <c r="AR153" s="213"/>
      <c r="AS153" s="213"/>
      <c r="AT153" s="213"/>
      <c r="AU153" s="213"/>
      <c r="AV153" s="213"/>
      <c r="AW153" s="213"/>
      <c r="AX153" s="213"/>
      <c r="AY153" s="213"/>
      <c r="AZ153" s="213"/>
      <c r="BA153" s="213"/>
      <c r="BB153" s="213"/>
      <c r="BC153" s="213"/>
      <c r="BD153" s="213"/>
      <c r="BE153" s="213"/>
      <c r="BF153" s="213"/>
      <c r="BG153" s="213"/>
      <c r="BH153" s="213"/>
    </row>
    <row r="154" spans="1:60" outlineLevel="1" x14ac:dyDescent="0.2">
      <c r="A154" s="214">
        <v>54</v>
      </c>
      <c r="B154" s="221" t="s">
        <v>287</v>
      </c>
      <c r="C154" s="271" t="s">
        <v>288</v>
      </c>
      <c r="D154" s="223" t="s">
        <v>119</v>
      </c>
      <c r="E154" s="230">
        <v>0.35799999999999998</v>
      </c>
      <c r="F154" s="235">
        <f>H154+J154</f>
        <v>0</v>
      </c>
      <c r="G154" s="236">
        <f>ROUND(E154*F154,2)</f>
        <v>0</v>
      </c>
      <c r="H154" s="236"/>
      <c r="I154" s="236">
        <f>ROUND(E154*H154,2)</f>
        <v>0</v>
      </c>
      <c r="J154" s="236"/>
      <c r="K154" s="236">
        <f>ROUND(E154*J154,2)</f>
        <v>0</v>
      </c>
      <c r="L154" s="236">
        <v>21</v>
      </c>
      <c r="M154" s="236">
        <f>G154*(1+L154/100)</f>
        <v>0</v>
      </c>
      <c r="N154" s="223">
        <v>0</v>
      </c>
      <c r="O154" s="223">
        <f>ROUND(E154*N154,5)</f>
        <v>0</v>
      </c>
      <c r="P154" s="223">
        <v>0</v>
      </c>
      <c r="Q154" s="223">
        <f>ROUND(E154*P154,5)</f>
        <v>0</v>
      </c>
      <c r="R154" s="223"/>
      <c r="S154" s="223"/>
      <c r="T154" s="224">
        <v>3.0059999999999998</v>
      </c>
      <c r="U154" s="223">
        <f>ROUND(E154*T154,2)</f>
        <v>1.08</v>
      </c>
      <c r="V154" s="213"/>
      <c r="W154" s="213"/>
      <c r="X154" s="213"/>
      <c r="Y154" s="213"/>
      <c r="Z154" s="213"/>
      <c r="AA154" s="213"/>
      <c r="AB154" s="213"/>
      <c r="AC154" s="213"/>
      <c r="AD154" s="213"/>
      <c r="AE154" s="213" t="s">
        <v>110</v>
      </c>
      <c r="AF154" s="213"/>
      <c r="AG154" s="213"/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  <c r="BG154" s="213"/>
      <c r="BH154" s="213"/>
    </row>
    <row r="155" spans="1:60" outlineLevel="1" x14ac:dyDescent="0.2">
      <c r="A155" s="214"/>
      <c r="B155" s="221"/>
      <c r="C155" s="272" t="s">
        <v>289</v>
      </c>
      <c r="D155" s="225"/>
      <c r="E155" s="231">
        <v>0.35799999999999998</v>
      </c>
      <c r="F155" s="236"/>
      <c r="G155" s="236"/>
      <c r="H155" s="236"/>
      <c r="I155" s="236"/>
      <c r="J155" s="236"/>
      <c r="K155" s="236"/>
      <c r="L155" s="236"/>
      <c r="M155" s="236"/>
      <c r="N155" s="223"/>
      <c r="O155" s="223"/>
      <c r="P155" s="223"/>
      <c r="Q155" s="223"/>
      <c r="R155" s="223"/>
      <c r="S155" s="223"/>
      <c r="T155" s="224"/>
      <c r="U155" s="223"/>
      <c r="V155" s="213"/>
      <c r="W155" s="213"/>
      <c r="X155" s="213"/>
      <c r="Y155" s="213"/>
      <c r="Z155" s="213"/>
      <c r="AA155" s="213"/>
      <c r="AB155" s="213"/>
      <c r="AC155" s="213"/>
      <c r="AD155" s="213"/>
      <c r="AE155" s="213" t="s">
        <v>112</v>
      </c>
      <c r="AF155" s="213">
        <v>0</v>
      </c>
      <c r="AG155" s="213"/>
      <c r="AH155" s="213"/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3"/>
      <c r="BB155" s="213"/>
      <c r="BC155" s="213"/>
      <c r="BD155" s="213"/>
      <c r="BE155" s="213"/>
      <c r="BF155" s="213"/>
      <c r="BG155" s="213"/>
      <c r="BH155" s="213"/>
    </row>
    <row r="156" spans="1:60" x14ac:dyDescent="0.2">
      <c r="A156" s="215" t="s">
        <v>105</v>
      </c>
      <c r="B156" s="222" t="s">
        <v>78</v>
      </c>
      <c r="C156" s="273" t="s">
        <v>26</v>
      </c>
      <c r="D156" s="226"/>
      <c r="E156" s="232"/>
      <c r="F156" s="237"/>
      <c r="G156" s="237">
        <f>SUMIF(AE157:AE171,"&lt;&gt;NOR",G157:G171)</f>
        <v>0</v>
      </c>
      <c r="H156" s="237"/>
      <c r="I156" s="237">
        <f>SUM(I157:I171)</f>
        <v>0</v>
      </c>
      <c r="J156" s="237"/>
      <c r="K156" s="237">
        <f>SUM(K157:K171)</f>
        <v>0</v>
      </c>
      <c r="L156" s="237"/>
      <c r="M156" s="237">
        <f>SUM(M157:M171)</f>
        <v>0</v>
      </c>
      <c r="N156" s="226"/>
      <c r="O156" s="226">
        <f>SUM(O157:O171)</f>
        <v>0</v>
      </c>
      <c r="P156" s="226"/>
      <c r="Q156" s="226">
        <f>SUM(Q157:Q171)</f>
        <v>0</v>
      </c>
      <c r="R156" s="226"/>
      <c r="S156" s="226"/>
      <c r="T156" s="227"/>
      <c r="U156" s="226">
        <f>SUM(U157:U171)</f>
        <v>0</v>
      </c>
      <c r="AE156" t="s">
        <v>106</v>
      </c>
    </row>
    <row r="157" spans="1:60" outlineLevel="1" x14ac:dyDescent="0.2">
      <c r="A157" s="214">
        <v>55</v>
      </c>
      <c r="B157" s="221" t="s">
        <v>290</v>
      </c>
      <c r="C157" s="271" t="s">
        <v>291</v>
      </c>
      <c r="D157" s="223" t="s">
        <v>292</v>
      </c>
      <c r="E157" s="230">
        <v>1</v>
      </c>
      <c r="F157" s="235">
        <f>H157+J157</f>
        <v>0</v>
      </c>
      <c r="G157" s="236">
        <f>ROUND(E157*F157,2)</f>
        <v>0</v>
      </c>
      <c r="H157" s="236"/>
      <c r="I157" s="236">
        <f>ROUND(E157*H157,2)</f>
        <v>0</v>
      </c>
      <c r="J157" s="236"/>
      <c r="K157" s="236">
        <f>ROUND(E157*J157,2)</f>
        <v>0</v>
      </c>
      <c r="L157" s="236">
        <v>21</v>
      </c>
      <c r="M157" s="236">
        <f>G157*(1+L157/100)</f>
        <v>0</v>
      </c>
      <c r="N157" s="223">
        <v>0</v>
      </c>
      <c r="O157" s="223">
        <f>ROUND(E157*N157,5)</f>
        <v>0</v>
      </c>
      <c r="P157" s="223">
        <v>0</v>
      </c>
      <c r="Q157" s="223">
        <f>ROUND(E157*P157,5)</f>
        <v>0</v>
      </c>
      <c r="R157" s="223"/>
      <c r="S157" s="223"/>
      <c r="T157" s="224">
        <v>0</v>
      </c>
      <c r="U157" s="223">
        <f>ROUND(E157*T157,2)</f>
        <v>0</v>
      </c>
      <c r="V157" s="213"/>
      <c r="W157" s="213"/>
      <c r="X157" s="213"/>
      <c r="Y157" s="213"/>
      <c r="Z157" s="213"/>
      <c r="AA157" s="213"/>
      <c r="AB157" s="213"/>
      <c r="AC157" s="213"/>
      <c r="AD157" s="213"/>
      <c r="AE157" s="213" t="s">
        <v>110</v>
      </c>
      <c r="AF157" s="213"/>
      <c r="AG157" s="213"/>
      <c r="AH157" s="213"/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3"/>
      <c r="BB157" s="213"/>
      <c r="BC157" s="213"/>
      <c r="BD157" s="213"/>
      <c r="BE157" s="213"/>
      <c r="BF157" s="213"/>
      <c r="BG157" s="213"/>
      <c r="BH157" s="213"/>
    </row>
    <row r="158" spans="1:60" ht="33.75" outlineLevel="1" x14ac:dyDescent="0.2">
      <c r="A158" s="214"/>
      <c r="B158" s="221"/>
      <c r="C158" s="274" t="s">
        <v>293</v>
      </c>
      <c r="D158" s="228"/>
      <c r="E158" s="233"/>
      <c r="F158" s="238"/>
      <c r="G158" s="239"/>
      <c r="H158" s="236"/>
      <c r="I158" s="236"/>
      <c r="J158" s="236"/>
      <c r="K158" s="236"/>
      <c r="L158" s="236"/>
      <c r="M158" s="236"/>
      <c r="N158" s="223"/>
      <c r="O158" s="223"/>
      <c r="P158" s="223"/>
      <c r="Q158" s="223"/>
      <c r="R158" s="223"/>
      <c r="S158" s="223"/>
      <c r="T158" s="224"/>
      <c r="U158" s="223"/>
      <c r="V158" s="213"/>
      <c r="W158" s="213"/>
      <c r="X158" s="213"/>
      <c r="Y158" s="213"/>
      <c r="Z158" s="213"/>
      <c r="AA158" s="213"/>
      <c r="AB158" s="213"/>
      <c r="AC158" s="213"/>
      <c r="AD158" s="213"/>
      <c r="AE158" s="213" t="s">
        <v>146</v>
      </c>
      <c r="AF158" s="213"/>
      <c r="AG158" s="213"/>
      <c r="AH158" s="213"/>
      <c r="AI158" s="213"/>
      <c r="AJ158" s="213"/>
      <c r="AK158" s="213"/>
      <c r="AL158" s="213"/>
      <c r="AM158" s="213"/>
      <c r="AN158" s="213"/>
      <c r="AO158" s="213"/>
      <c r="AP158" s="213"/>
      <c r="AQ158" s="213"/>
      <c r="AR158" s="213"/>
      <c r="AS158" s="213"/>
      <c r="AT158" s="213"/>
      <c r="AU158" s="213"/>
      <c r="AV158" s="213"/>
      <c r="AW158" s="213"/>
      <c r="AX158" s="213"/>
      <c r="AY158" s="213"/>
      <c r="AZ158" s="213"/>
      <c r="BA158" s="216" t="str">
        <f>C158</f>
        <v>Základní rozdělení průvodních činností a nákladů zařízení staveniště. V rámci nákladů na zařízení staveniště ocení zhotovite  veškeré náklady spojené s vybudováním, provozem a odstraněním zařízení staveniště, a to ve fázích :</v>
      </c>
      <c r="BB158" s="213"/>
      <c r="BC158" s="213"/>
      <c r="BD158" s="213"/>
      <c r="BE158" s="213"/>
      <c r="BF158" s="213"/>
      <c r="BG158" s="213"/>
      <c r="BH158" s="213"/>
    </row>
    <row r="159" spans="1:60" outlineLevel="1" x14ac:dyDescent="0.2">
      <c r="A159" s="214"/>
      <c r="B159" s="221"/>
      <c r="C159" s="274" t="s">
        <v>294</v>
      </c>
      <c r="D159" s="228"/>
      <c r="E159" s="233"/>
      <c r="F159" s="238"/>
      <c r="G159" s="239"/>
      <c r="H159" s="236"/>
      <c r="I159" s="236"/>
      <c r="J159" s="236"/>
      <c r="K159" s="236"/>
      <c r="L159" s="236"/>
      <c r="M159" s="236"/>
      <c r="N159" s="223"/>
      <c r="O159" s="223"/>
      <c r="P159" s="223"/>
      <c r="Q159" s="223"/>
      <c r="R159" s="223"/>
      <c r="S159" s="223"/>
      <c r="T159" s="224"/>
      <c r="U159" s="223"/>
      <c r="V159" s="213"/>
      <c r="W159" s="213"/>
      <c r="X159" s="213"/>
      <c r="Y159" s="213"/>
      <c r="Z159" s="213"/>
      <c r="AA159" s="213"/>
      <c r="AB159" s="213"/>
      <c r="AC159" s="213"/>
      <c r="AD159" s="213"/>
      <c r="AE159" s="213" t="s">
        <v>146</v>
      </c>
      <c r="AF159" s="213"/>
      <c r="AG159" s="213"/>
      <c r="AH159" s="213"/>
      <c r="AI159" s="213"/>
      <c r="AJ159" s="213"/>
      <c r="AK159" s="213"/>
      <c r="AL159" s="213"/>
      <c r="AM159" s="213"/>
      <c r="AN159" s="213"/>
      <c r="AO159" s="213"/>
      <c r="AP159" s="213"/>
      <c r="AQ159" s="213"/>
      <c r="AR159" s="213"/>
      <c r="AS159" s="213"/>
      <c r="AT159" s="213"/>
      <c r="AU159" s="213"/>
      <c r="AV159" s="213"/>
      <c r="AW159" s="213"/>
      <c r="AX159" s="213"/>
      <c r="AY159" s="213"/>
      <c r="AZ159" s="213"/>
      <c r="BA159" s="216" t="str">
        <f>C159</f>
        <v>1) Vybudování zařízení staveniště.</v>
      </c>
      <c r="BB159" s="213"/>
      <c r="BC159" s="213"/>
      <c r="BD159" s="213"/>
      <c r="BE159" s="213"/>
      <c r="BF159" s="213"/>
      <c r="BG159" s="213"/>
      <c r="BH159" s="213"/>
    </row>
    <row r="160" spans="1:60" ht="45" outlineLevel="1" x14ac:dyDescent="0.2">
      <c r="A160" s="214"/>
      <c r="B160" s="221"/>
      <c r="C160" s="274" t="s">
        <v>295</v>
      </c>
      <c r="D160" s="228"/>
      <c r="E160" s="233"/>
      <c r="F160" s="238"/>
      <c r="G160" s="239"/>
      <c r="H160" s="236"/>
      <c r="I160" s="236"/>
      <c r="J160" s="236"/>
      <c r="K160" s="236"/>
      <c r="L160" s="236"/>
      <c r="M160" s="236"/>
      <c r="N160" s="223"/>
      <c r="O160" s="223"/>
      <c r="P160" s="223"/>
      <c r="Q160" s="223"/>
      <c r="R160" s="223"/>
      <c r="S160" s="223"/>
      <c r="T160" s="224"/>
      <c r="U160" s="223"/>
      <c r="V160" s="213"/>
      <c r="W160" s="213"/>
      <c r="X160" s="213"/>
      <c r="Y160" s="213"/>
      <c r="Z160" s="213"/>
      <c r="AA160" s="213"/>
      <c r="AB160" s="213"/>
      <c r="AC160" s="213"/>
      <c r="AD160" s="213"/>
      <c r="AE160" s="213" t="s">
        <v>146</v>
      </c>
      <c r="AF160" s="213"/>
      <c r="AG160" s="213"/>
      <c r="AH160" s="213"/>
      <c r="AI160" s="213"/>
      <c r="AJ160" s="213"/>
      <c r="AK160" s="213"/>
      <c r="AL160" s="213"/>
      <c r="AM160" s="213"/>
      <c r="AN160" s="213"/>
      <c r="AO160" s="213"/>
      <c r="AP160" s="213"/>
      <c r="AQ160" s="213"/>
      <c r="AR160" s="213"/>
      <c r="AS160" s="213"/>
      <c r="AT160" s="213"/>
      <c r="AU160" s="213"/>
      <c r="AV160" s="213"/>
      <c r="AW160" s="213"/>
      <c r="AX160" s="213"/>
      <c r="AY160" s="213"/>
      <c r="AZ160" s="213"/>
      <c r="BA160" s="216" t="str">
        <f>C160</f>
        <v>Do této položky patří náklady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60" s="213"/>
      <c r="BC160" s="213"/>
      <c r="BD160" s="213"/>
      <c r="BE160" s="213"/>
      <c r="BF160" s="213"/>
      <c r="BG160" s="213"/>
      <c r="BH160" s="213"/>
    </row>
    <row r="161" spans="1:60" outlineLevel="1" x14ac:dyDescent="0.2">
      <c r="A161" s="214"/>
      <c r="B161" s="221"/>
      <c r="C161" s="274" t="s">
        <v>296</v>
      </c>
      <c r="D161" s="228"/>
      <c r="E161" s="233"/>
      <c r="F161" s="238"/>
      <c r="G161" s="239"/>
      <c r="H161" s="236"/>
      <c r="I161" s="236"/>
      <c r="J161" s="236"/>
      <c r="K161" s="236"/>
      <c r="L161" s="236"/>
      <c r="M161" s="236"/>
      <c r="N161" s="223"/>
      <c r="O161" s="223"/>
      <c r="P161" s="223"/>
      <c r="Q161" s="223"/>
      <c r="R161" s="223"/>
      <c r="S161" s="223"/>
      <c r="T161" s="224"/>
      <c r="U161" s="223"/>
      <c r="V161" s="213"/>
      <c r="W161" s="213"/>
      <c r="X161" s="213"/>
      <c r="Y161" s="213"/>
      <c r="Z161" s="213"/>
      <c r="AA161" s="213"/>
      <c r="AB161" s="213"/>
      <c r="AC161" s="213"/>
      <c r="AD161" s="213"/>
      <c r="AE161" s="213" t="s">
        <v>146</v>
      </c>
      <c r="AF161" s="213"/>
      <c r="AG161" s="213"/>
      <c r="AH161" s="213"/>
      <c r="AI161" s="213"/>
      <c r="AJ161" s="213"/>
      <c r="AK161" s="213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13"/>
      <c r="AY161" s="213"/>
      <c r="AZ161" s="213"/>
      <c r="BA161" s="216" t="str">
        <f>C161</f>
        <v>2) Provoz zařízení staveniště.</v>
      </c>
      <c r="BB161" s="213"/>
      <c r="BC161" s="213"/>
      <c r="BD161" s="213"/>
      <c r="BE161" s="213"/>
      <c r="BF161" s="213"/>
      <c r="BG161" s="213"/>
      <c r="BH161" s="213"/>
    </row>
    <row r="162" spans="1:60" ht="45" outlineLevel="1" x14ac:dyDescent="0.2">
      <c r="A162" s="214"/>
      <c r="B162" s="221"/>
      <c r="C162" s="274" t="s">
        <v>297</v>
      </c>
      <c r="D162" s="228"/>
      <c r="E162" s="233"/>
      <c r="F162" s="238"/>
      <c r="G162" s="239"/>
      <c r="H162" s="236"/>
      <c r="I162" s="236"/>
      <c r="J162" s="236"/>
      <c r="K162" s="236"/>
      <c r="L162" s="236"/>
      <c r="M162" s="236"/>
      <c r="N162" s="223"/>
      <c r="O162" s="223"/>
      <c r="P162" s="223"/>
      <c r="Q162" s="223"/>
      <c r="R162" s="223"/>
      <c r="S162" s="223"/>
      <c r="T162" s="224"/>
      <c r="U162" s="223"/>
      <c r="V162" s="213"/>
      <c r="W162" s="213"/>
      <c r="X162" s="213"/>
      <c r="Y162" s="213"/>
      <c r="Z162" s="213"/>
      <c r="AA162" s="213"/>
      <c r="AB162" s="213"/>
      <c r="AC162" s="213"/>
      <c r="AD162" s="213"/>
      <c r="AE162" s="213" t="s">
        <v>146</v>
      </c>
      <c r="AF162" s="213"/>
      <c r="AG162" s="213"/>
      <c r="AH162" s="213"/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6" t="str">
        <f>C162</f>
        <v>Do této položky patří náklady na vybavení objektů zařízení staveniště ,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62" s="213"/>
      <c r="BC162" s="213"/>
      <c r="BD162" s="213"/>
      <c r="BE162" s="213"/>
      <c r="BF162" s="213"/>
      <c r="BG162" s="213"/>
      <c r="BH162" s="213"/>
    </row>
    <row r="163" spans="1:60" outlineLevel="1" x14ac:dyDescent="0.2">
      <c r="A163" s="214"/>
      <c r="B163" s="221"/>
      <c r="C163" s="274" t="s">
        <v>298</v>
      </c>
      <c r="D163" s="228"/>
      <c r="E163" s="233"/>
      <c r="F163" s="238"/>
      <c r="G163" s="239"/>
      <c r="H163" s="236"/>
      <c r="I163" s="236"/>
      <c r="J163" s="236"/>
      <c r="K163" s="236"/>
      <c r="L163" s="236"/>
      <c r="M163" s="236"/>
      <c r="N163" s="223"/>
      <c r="O163" s="223"/>
      <c r="P163" s="223"/>
      <c r="Q163" s="223"/>
      <c r="R163" s="223"/>
      <c r="S163" s="223"/>
      <c r="T163" s="224"/>
      <c r="U163" s="223"/>
      <c r="V163" s="213"/>
      <c r="W163" s="213"/>
      <c r="X163" s="213"/>
      <c r="Y163" s="213"/>
      <c r="Z163" s="213"/>
      <c r="AA163" s="213"/>
      <c r="AB163" s="213"/>
      <c r="AC163" s="213"/>
      <c r="AD163" s="213"/>
      <c r="AE163" s="213" t="s">
        <v>146</v>
      </c>
      <c r="AF163" s="213"/>
      <c r="AG163" s="213"/>
      <c r="AH163" s="213"/>
      <c r="AI163" s="213"/>
      <c r="AJ163" s="213"/>
      <c r="AK163" s="213"/>
      <c r="AL163" s="213"/>
      <c r="AM163" s="213"/>
      <c r="AN163" s="213"/>
      <c r="AO163" s="213"/>
      <c r="AP163" s="213"/>
      <c r="AQ163" s="213"/>
      <c r="AR163" s="213"/>
      <c r="AS163" s="213"/>
      <c r="AT163" s="213"/>
      <c r="AU163" s="213"/>
      <c r="AV163" s="213"/>
      <c r="AW163" s="213"/>
      <c r="AX163" s="213"/>
      <c r="AY163" s="213"/>
      <c r="AZ163" s="213"/>
      <c r="BA163" s="216" t="str">
        <f>C163</f>
        <v>3) Odstranění zařízení staveniště.</v>
      </c>
      <c r="BB163" s="213"/>
      <c r="BC163" s="213"/>
      <c r="BD163" s="213"/>
      <c r="BE163" s="213"/>
      <c r="BF163" s="213"/>
      <c r="BG163" s="213"/>
      <c r="BH163" s="213"/>
    </row>
    <row r="164" spans="1:60" ht="33.75" outlineLevel="1" x14ac:dyDescent="0.2">
      <c r="A164" s="214"/>
      <c r="B164" s="221"/>
      <c r="C164" s="274" t="s">
        <v>299</v>
      </c>
      <c r="D164" s="228"/>
      <c r="E164" s="233"/>
      <c r="F164" s="238"/>
      <c r="G164" s="239"/>
      <c r="H164" s="236"/>
      <c r="I164" s="236"/>
      <c r="J164" s="236"/>
      <c r="K164" s="236"/>
      <c r="L164" s="236"/>
      <c r="M164" s="236"/>
      <c r="N164" s="223"/>
      <c r="O164" s="223"/>
      <c r="P164" s="223"/>
      <c r="Q164" s="223"/>
      <c r="R164" s="223"/>
      <c r="S164" s="223"/>
      <c r="T164" s="224"/>
      <c r="U164" s="223"/>
      <c r="V164" s="213"/>
      <c r="W164" s="213"/>
      <c r="X164" s="213"/>
      <c r="Y164" s="213"/>
      <c r="Z164" s="213"/>
      <c r="AA164" s="213"/>
      <c r="AB164" s="213"/>
      <c r="AC164" s="213"/>
      <c r="AD164" s="213"/>
      <c r="AE164" s="213" t="s">
        <v>146</v>
      </c>
      <c r="AF164" s="213"/>
      <c r="AG164" s="213"/>
      <c r="AH164" s="213"/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3"/>
      <c r="AU164" s="213"/>
      <c r="AV164" s="213"/>
      <c r="AW164" s="213"/>
      <c r="AX164" s="213"/>
      <c r="AY164" s="213"/>
      <c r="AZ164" s="213"/>
      <c r="BA164" s="216" t="str">
        <f>C164</f>
        <v>Do této položky patří 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64" s="213"/>
      <c r="BC164" s="213"/>
      <c r="BD164" s="213"/>
      <c r="BE164" s="213"/>
      <c r="BF164" s="213"/>
      <c r="BG164" s="213"/>
      <c r="BH164" s="213"/>
    </row>
    <row r="165" spans="1:60" outlineLevel="1" x14ac:dyDescent="0.2">
      <c r="A165" s="214"/>
      <c r="B165" s="221"/>
      <c r="C165" s="275" t="s">
        <v>300</v>
      </c>
      <c r="D165" s="229"/>
      <c r="E165" s="234"/>
      <c r="F165" s="240"/>
      <c r="G165" s="240"/>
      <c r="H165" s="236"/>
      <c r="I165" s="236"/>
      <c r="J165" s="236"/>
      <c r="K165" s="236"/>
      <c r="L165" s="236"/>
      <c r="M165" s="236"/>
      <c r="N165" s="223"/>
      <c r="O165" s="223"/>
      <c r="P165" s="223"/>
      <c r="Q165" s="223"/>
      <c r="R165" s="223"/>
      <c r="S165" s="223"/>
      <c r="T165" s="224"/>
      <c r="U165" s="223"/>
      <c r="V165" s="213"/>
      <c r="W165" s="213"/>
      <c r="X165" s="213"/>
      <c r="Y165" s="213"/>
      <c r="Z165" s="213"/>
      <c r="AA165" s="213"/>
      <c r="AB165" s="213"/>
      <c r="AC165" s="213"/>
      <c r="AD165" s="213"/>
      <c r="AE165" s="213" t="s">
        <v>146</v>
      </c>
      <c r="AF165" s="213"/>
      <c r="AG165" s="213"/>
      <c r="AH165" s="213"/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213"/>
      <c r="AS165" s="213"/>
      <c r="AT165" s="213"/>
      <c r="AU165" s="213"/>
      <c r="AV165" s="213"/>
      <c r="AW165" s="213"/>
      <c r="AX165" s="213"/>
      <c r="AY165" s="213"/>
      <c r="AZ165" s="213"/>
      <c r="BA165" s="213"/>
      <c r="BB165" s="213"/>
      <c r="BC165" s="213"/>
      <c r="BD165" s="213"/>
      <c r="BE165" s="213"/>
      <c r="BF165" s="213"/>
      <c r="BG165" s="213"/>
      <c r="BH165" s="213"/>
    </row>
    <row r="166" spans="1:60" ht="101.25" outlineLevel="1" x14ac:dyDescent="0.2">
      <c r="A166" s="214"/>
      <c r="B166" s="221"/>
      <c r="C166" s="274" t="s">
        <v>301</v>
      </c>
      <c r="D166" s="228"/>
      <c r="E166" s="233"/>
      <c r="F166" s="238"/>
      <c r="G166" s="239"/>
      <c r="H166" s="236"/>
      <c r="I166" s="236"/>
      <c r="J166" s="236"/>
      <c r="K166" s="236"/>
      <c r="L166" s="236"/>
      <c r="M166" s="236"/>
      <c r="N166" s="223"/>
      <c r="O166" s="223"/>
      <c r="P166" s="223"/>
      <c r="Q166" s="223"/>
      <c r="R166" s="223"/>
      <c r="S166" s="223"/>
      <c r="T166" s="224"/>
      <c r="U166" s="223"/>
      <c r="V166" s="213"/>
      <c r="W166" s="213"/>
      <c r="X166" s="213"/>
      <c r="Y166" s="213"/>
      <c r="Z166" s="213"/>
      <c r="AA166" s="213"/>
      <c r="AB166" s="213"/>
      <c r="AC166" s="213"/>
      <c r="AD166" s="213"/>
      <c r="AE166" s="213" t="s">
        <v>146</v>
      </c>
      <c r="AF166" s="213"/>
      <c r="AG166" s="213"/>
      <c r="AH166" s="213"/>
      <c r="AI166" s="213"/>
      <c r="AJ166" s="213"/>
      <c r="AK166" s="213"/>
      <c r="AL166" s="213"/>
      <c r="AM166" s="213"/>
      <c r="AN166" s="213"/>
      <c r="AO166" s="213"/>
      <c r="AP166" s="213"/>
      <c r="AQ166" s="213"/>
      <c r="AR166" s="213"/>
      <c r="AS166" s="213"/>
      <c r="AT166" s="213"/>
      <c r="AU166" s="213"/>
      <c r="AV166" s="213"/>
      <c r="AW166" s="213"/>
      <c r="AX166" s="213"/>
      <c r="AY166" s="213"/>
      <c r="AZ166" s="213"/>
      <c r="BA166" s="216" t="str">
        <f>C166</f>
        <v>Položka zahrnuje veškeré náklady a činnosti související s vybudováním, provozem a likvidací staveniště, zajištění připojení na elektrickou energii, vodu a odvodnění staveniště,  provádění každodenního hrubého úklidu staveniště a  průběžnou likvidaci vznikajících odpadů oprávněnou osobou. Součástí této položky jsou standardní prvky BOZP (mobilní oplocení, výstražné značení, přechody výkopů, oplocení, zábradlí, atd - včetně jejich dodávky, montáže, údržby a demontáže, respektive likvidace) a plnění povinosti vyplývajících z plánu BOZP včetně připomínek příslušných úřadů. Součástí položky Zařízení staveniště je poskytnutí části zařízení staveniště (včetně stolu a 4 židlí) pro umožnění činnosti TDS, AD a SÚ za účelem konání kontrolním dnů a všech dalších svolávaných jednání (předpokládá se čistý prostor - např. stavební buňka či jiná kancelář stavby).</v>
      </c>
      <c r="BB166" s="213"/>
      <c r="BC166" s="213"/>
      <c r="BD166" s="213"/>
      <c r="BE166" s="213"/>
      <c r="BF166" s="213"/>
      <c r="BG166" s="213"/>
      <c r="BH166" s="213"/>
    </row>
    <row r="167" spans="1:60" outlineLevel="1" x14ac:dyDescent="0.2">
      <c r="A167" s="214">
        <v>56</v>
      </c>
      <c r="B167" s="221" t="s">
        <v>302</v>
      </c>
      <c r="C167" s="271" t="s">
        <v>303</v>
      </c>
      <c r="D167" s="223" t="s">
        <v>292</v>
      </c>
      <c r="E167" s="230">
        <v>1</v>
      </c>
      <c r="F167" s="235">
        <f>H167+J167</f>
        <v>0</v>
      </c>
      <c r="G167" s="236">
        <f>ROUND(E167*F167,2)</f>
        <v>0</v>
      </c>
      <c r="H167" s="236"/>
      <c r="I167" s="236">
        <f>ROUND(E167*H167,2)</f>
        <v>0</v>
      </c>
      <c r="J167" s="236"/>
      <c r="K167" s="236">
        <f>ROUND(E167*J167,2)</f>
        <v>0</v>
      </c>
      <c r="L167" s="236">
        <v>21</v>
      </c>
      <c r="M167" s="236">
        <f>G167*(1+L167/100)</f>
        <v>0</v>
      </c>
      <c r="N167" s="223">
        <v>0</v>
      </c>
      <c r="O167" s="223">
        <f>ROUND(E167*N167,5)</f>
        <v>0</v>
      </c>
      <c r="P167" s="223">
        <v>0</v>
      </c>
      <c r="Q167" s="223">
        <f>ROUND(E167*P167,5)</f>
        <v>0</v>
      </c>
      <c r="R167" s="223"/>
      <c r="S167" s="223"/>
      <c r="T167" s="224">
        <v>0</v>
      </c>
      <c r="U167" s="223">
        <f>ROUND(E167*T167,2)</f>
        <v>0</v>
      </c>
      <c r="V167" s="213"/>
      <c r="W167" s="213"/>
      <c r="X167" s="213"/>
      <c r="Y167" s="213"/>
      <c r="Z167" s="213"/>
      <c r="AA167" s="213"/>
      <c r="AB167" s="213"/>
      <c r="AC167" s="213"/>
      <c r="AD167" s="213"/>
      <c r="AE167" s="213" t="s">
        <v>110</v>
      </c>
      <c r="AF167" s="213"/>
      <c r="AG167" s="213"/>
      <c r="AH167" s="213"/>
      <c r="AI167" s="213"/>
      <c r="AJ167" s="213"/>
      <c r="AK167" s="213"/>
      <c r="AL167" s="213"/>
      <c r="AM167" s="213"/>
      <c r="AN167" s="213"/>
      <c r="AO167" s="213"/>
      <c r="AP167" s="213"/>
      <c r="AQ167" s="213"/>
      <c r="AR167" s="213"/>
      <c r="AS167" s="213"/>
      <c r="AT167" s="213"/>
      <c r="AU167" s="213"/>
      <c r="AV167" s="213"/>
      <c r="AW167" s="213"/>
      <c r="AX167" s="213"/>
      <c r="AY167" s="213"/>
      <c r="AZ167" s="213"/>
      <c r="BA167" s="213"/>
      <c r="BB167" s="213"/>
      <c r="BC167" s="213"/>
      <c r="BD167" s="213"/>
      <c r="BE167" s="213"/>
      <c r="BF167" s="213"/>
      <c r="BG167" s="213"/>
      <c r="BH167" s="213"/>
    </row>
    <row r="168" spans="1:60" ht="33.75" outlineLevel="1" x14ac:dyDescent="0.2">
      <c r="A168" s="214"/>
      <c r="B168" s="221"/>
      <c r="C168" s="274" t="s">
        <v>304</v>
      </c>
      <c r="D168" s="228"/>
      <c r="E168" s="233"/>
      <c r="F168" s="238"/>
      <c r="G168" s="239"/>
      <c r="H168" s="236"/>
      <c r="I168" s="236"/>
      <c r="J168" s="236"/>
      <c r="K168" s="236"/>
      <c r="L168" s="236"/>
      <c r="M168" s="236"/>
      <c r="N168" s="223"/>
      <c r="O168" s="223"/>
      <c r="P168" s="223"/>
      <c r="Q168" s="223"/>
      <c r="R168" s="223"/>
      <c r="S168" s="223"/>
      <c r="T168" s="224"/>
      <c r="U168" s="223"/>
      <c r="V168" s="213"/>
      <c r="W168" s="213"/>
      <c r="X168" s="213"/>
      <c r="Y168" s="213"/>
      <c r="Z168" s="213"/>
      <c r="AA168" s="213"/>
      <c r="AB168" s="213"/>
      <c r="AC168" s="213"/>
      <c r="AD168" s="213"/>
      <c r="AE168" s="213" t="s">
        <v>146</v>
      </c>
      <c r="AF168" s="213"/>
      <c r="AG168" s="213"/>
      <c r="AH168" s="213"/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3"/>
      <c r="AT168" s="213"/>
      <c r="AU168" s="213"/>
      <c r="AV168" s="213"/>
      <c r="AW168" s="213"/>
      <c r="AX168" s="213"/>
      <c r="AY168" s="213"/>
      <c r="AZ168" s="213"/>
      <c r="BA168" s="216" t="str">
        <f>C168</f>
        <v>Shromáždění dokladů o vlastnostech materiálů, o provedených zkouškách a měření, o výchozích kontrolách provozuschopnosti, o zaškolení obsluhy, revizní zprávy s výsledkem-bez závad, doklady o oprávnění k provádění prací, doklady o likvidaci odpadů, návody k obsluze, kopie záručních listů.</v>
      </c>
      <c r="BB168" s="213"/>
      <c r="BC168" s="213"/>
      <c r="BD168" s="213"/>
      <c r="BE168" s="213"/>
      <c r="BF168" s="213"/>
      <c r="BG168" s="213"/>
      <c r="BH168" s="213"/>
    </row>
    <row r="169" spans="1:60" outlineLevel="1" x14ac:dyDescent="0.2">
      <c r="A169" s="214">
        <v>57</v>
      </c>
      <c r="B169" s="221" t="s">
        <v>305</v>
      </c>
      <c r="C169" s="271" t="s">
        <v>306</v>
      </c>
      <c r="D169" s="223" t="s">
        <v>292</v>
      </c>
      <c r="E169" s="230">
        <v>1</v>
      </c>
      <c r="F169" s="235">
        <f>H169+J169</f>
        <v>0</v>
      </c>
      <c r="G169" s="236">
        <f>ROUND(E169*F169,2)</f>
        <v>0</v>
      </c>
      <c r="H169" s="236"/>
      <c r="I169" s="236">
        <f>ROUND(E169*H169,2)</f>
        <v>0</v>
      </c>
      <c r="J169" s="236"/>
      <c r="K169" s="236">
        <f>ROUND(E169*J169,2)</f>
        <v>0</v>
      </c>
      <c r="L169" s="236">
        <v>21</v>
      </c>
      <c r="M169" s="236">
        <f>G169*(1+L169/100)</f>
        <v>0</v>
      </c>
      <c r="N169" s="223">
        <v>0</v>
      </c>
      <c r="O169" s="223">
        <f>ROUND(E169*N169,5)</f>
        <v>0</v>
      </c>
      <c r="P169" s="223">
        <v>0</v>
      </c>
      <c r="Q169" s="223">
        <f>ROUND(E169*P169,5)</f>
        <v>0</v>
      </c>
      <c r="R169" s="223"/>
      <c r="S169" s="223"/>
      <c r="T169" s="224">
        <v>0</v>
      </c>
      <c r="U169" s="223">
        <f>ROUND(E169*T169,2)</f>
        <v>0</v>
      </c>
      <c r="V169" s="213"/>
      <c r="W169" s="213"/>
      <c r="X169" s="213"/>
      <c r="Y169" s="213"/>
      <c r="Z169" s="213"/>
      <c r="AA169" s="213"/>
      <c r="AB169" s="213"/>
      <c r="AC169" s="213"/>
      <c r="AD169" s="213"/>
      <c r="AE169" s="213" t="s">
        <v>110</v>
      </c>
      <c r="AF169" s="213"/>
      <c r="AG169" s="213"/>
      <c r="AH169" s="213"/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3"/>
      <c r="AT169" s="213"/>
      <c r="AU169" s="213"/>
      <c r="AV169" s="213"/>
      <c r="AW169" s="213"/>
      <c r="AX169" s="213"/>
      <c r="AY169" s="213"/>
      <c r="AZ169" s="213"/>
      <c r="BA169" s="213"/>
      <c r="BB169" s="213"/>
      <c r="BC169" s="213"/>
      <c r="BD169" s="213"/>
      <c r="BE169" s="213"/>
      <c r="BF169" s="213"/>
      <c r="BG169" s="213"/>
      <c r="BH169" s="213"/>
    </row>
    <row r="170" spans="1:60" ht="56.25" outlineLevel="1" x14ac:dyDescent="0.2">
      <c r="A170" s="214"/>
      <c r="B170" s="221"/>
      <c r="C170" s="274" t="s">
        <v>307</v>
      </c>
      <c r="D170" s="228"/>
      <c r="E170" s="233"/>
      <c r="F170" s="238"/>
      <c r="G170" s="239"/>
      <c r="H170" s="236"/>
      <c r="I170" s="236"/>
      <c r="J170" s="236"/>
      <c r="K170" s="236"/>
      <c r="L170" s="236"/>
      <c r="M170" s="236"/>
      <c r="N170" s="223"/>
      <c r="O170" s="223"/>
      <c r="P170" s="223"/>
      <c r="Q170" s="223"/>
      <c r="R170" s="223"/>
      <c r="S170" s="223"/>
      <c r="T170" s="224"/>
      <c r="U170" s="223"/>
      <c r="V170" s="213"/>
      <c r="W170" s="213"/>
      <c r="X170" s="213"/>
      <c r="Y170" s="213"/>
      <c r="Z170" s="213"/>
      <c r="AA170" s="213"/>
      <c r="AB170" s="213"/>
      <c r="AC170" s="213"/>
      <c r="AD170" s="213"/>
      <c r="AE170" s="213" t="s">
        <v>146</v>
      </c>
      <c r="AF170" s="213"/>
      <c r="AG170" s="213"/>
      <c r="AH170" s="213"/>
      <c r="AI170" s="213"/>
      <c r="AJ170" s="213"/>
      <c r="AK170" s="213"/>
      <c r="AL170" s="213"/>
      <c r="AM170" s="213"/>
      <c r="AN170" s="213"/>
      <c r="AO170" s="213"/>
      <c r="AP170" s="213"/>
      <c r="AQ170" s="213"/>
      <c r="AR170" s="213"/>
      <c r="AS170" s="213"/>
      <c r="AT170" s="213"/>
      <c r="AU170" s="213"/>
      <c r="AV170" s="213"/>
      <c r="AW170" s="213"/>
      <c r="AX170" s="213"/>
      <c r="AY170" s="213"/>
      <c r="AZ170" s="213"/>
      <c r="BA170" s="216" t="str">
        <f>C170</f>
        <v>Základní rozdělení průvodních činností a nákladů provozní vlivy. Tato kategorie nákladů vyjadřuje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v okolí stavby ovlivňující stavební práce (ochrana kolem vstupu do budovy).</v>
      </c>
      <c r="BB170" s="213"/>
      <c r="BC170" s="213"/>
      <c r="BD170" s="213"/>
      <c r="BE170" s="213"/>
      <c r="BF170" s="213"/>
      <c r="BG170" s="213"/>
      <c r="BH170" s="213"/>
    </row>
    <row r="171" spans="1:60" ht="45" outlineLevel="1" x14ac:dyDescent="0.2">
      <c r="A171" s="248"/>
      <c r="B171" s="249"/>
      <c r="C171" s="276" t="s">
        <v>308</v>
      </c>
      <c r="D171" s="250"/>
      <c r="E171" s="251"/>
      <c r="F171" s="252"/>
      <c r="G171" s="253"/>
      <c r="H171" s="254"/>
      <c r="I171" s="254"/>
      <c r="J171" s="254"/>
      <c r="K171" s="254"/>
      <c r="L171" s="254"/>
      <c r="M171" s="254"/>
      <c r="N171" s="255"/>
      <c r="O171" s="255"/>
      <c r="P171" s="255"/>
      <c r="Q171" s="255"/>
      <c r="R171" s="255"/>
      <c r="S171" s="255"/>
      <c r="T171" s="256"/>
      <c r="U171" s="255"/>
      <c r="V171" s="213"/>
      <c r="W171" s="213"/>
      <c r="X171" s="213"/>
      <c r="Y171" s="213"/>
      <c r="Z171" s="213"/>
      <c r="AA171" s="213"/>
      <c r="AB171" s="213"/>
      <c r="AC171" s="213"/>
      <c r="AD171" s="213"/>
      <c r="AE171" s="213" t="s">
        <v>146</v>
      </c>
      <c r="AF171" s="213"/>
      <c r="AG171" s="213"/>
      <c r="AH171" s="213"/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3"/>
      <c r="AT171" s="213"/>
      <c r="AU171" s="213"/>
      <c r="AV171" s="213"/>
      <c r="AW171" s="213"/>
      <c r="AX171" s="213"/>
      <c r="AY171" s="213"/>
      <c r="AZ171" s="213"/>
      <c r="BA171" s="216" t="str">
        <f>C171</f>
        <v>Do této položky patří náklady na ztížené provádění stavebních prací v důsledku provozu budovy po dobu stavby (nutnost ochranných konstrukcí, ochranných zábradlí a hrazení, záchytných sítí mimo sítě na lešení, stříšek, apod.). Objekt může být částečnš investorem užíván po celou dobu stavby ke svému obvyklému účelu a náklady s tím spojené jsou součástí této položky.</v>
      </c>
      <c r="BB171" s="213"/>
      <c r="BC171" s="213"/>
      <c r="BD171" s="213"/>
      <c r="BE171" s="213"/>
      <c r="BF171" s="213"/>
      <c r="BG171" s="213"/>
      <c r="BH171" s="213"/>
    </row>
    <row r="172" spans="1:60" x14ac:dyDescent="0.2">
      <c r="A172" s="6"/>
      <c r="B172" s="7" t="s">
        <v>300</v>
      </c>
      <c r="C172" s="277" t="s">
        <v>300</v>
      </c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AC172">
        <v>12</v>
      </c>
      <c r="AD172">
        <v>21</v>
      </c>
    </row>
    <row r="173" spans="1:60" x14ac:dyDescent="0.2">
      <c r="A173" s="257"/>
      <c r="B173" s="258" t="s">
        <v>28</v>
      </c>
      <c r="C173" s="278" t="s">
        <v>300</v>
      </c>
      <c r="D173" s="259"/>
      <c r="E173" s="259"/>
      <c r="F173" s="259"/>
      <c r="G173" s="270">
        <f>G8+G15+G32+G35+G52+G83+G103+G114+G129+G135+G156</f>
        <v>0</v>
      </c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AC173">
        <f>SUMIF(L7:L171,AC172,G7:G171)</f>
        <v>0</v>
      </c>
      <c r="AD173">
        <f>SUMIF(L7:L171,AD172,G7:G171)</f>
        <v>0</v>
      </c>
      <c r="AE173" t="s">
        <v>309</v>
      </c>
    </row>
    <row r="174" spans="1:60" x14ac:dyDescent="0.2">
      <c r="A174" s="6"/>
      <c r="B174" s="7" t="s">
        <v>300</v>
      </c>
      <c r="C174" s="277" t="s">
        <v>300</v>
      </c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60" x14ac:dyDescent="0.2">
      <c r="A175" s="6"/>
      <c r="B175" s="7" t="s">
        <v>300</v>
      </c>
      <c r="C175" s="277" t="s">
        <v>300</v>
      </c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60" x14ac:dyDescent="0.2">
      <c r="A176" s="260" t="s">
        <v>310</v>
      </c>
      <c r="B176" s="260"/>
      <c r="C176" s="279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:31" x14ac:dyDescent="0.2">
      <c r="A177" s="261"/>
      <c r="B177" s="262"/>
      <c r="C177" s="280"/>
      <c r="D177" s="262"/>
      <c r="E177" s="262"/>
      <c r="F177" s="262"/>
      <c r="G177" s="263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AE177" t="s">
        <v>311</v>
      </c>
    </row>
    <row r="178" spans="1:31" x14ac:dyDescent="0.2">
      <c r="A178" s="264"/>
      <c r="B178" s="265"/>
      <c r="C178" s="281"/>
      <c r="D178" s="265"/>
      <c r="E178" s="265"/>
      <c r="F178" s="265"/>
      <c r="G178" s="26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:31" x14ac:dyDescent="0.2">
      <c r="A179" s="264"/>
      <c r="B179" s="265"/>
      <c r="C179" s="281"/>
      <c r="D179" s="265"/>
      <c r="E179" s="265"/>
      <c r="F179" s="265"/>
      <c r="G179" s="26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31" x14ac:dyDescent="0.2">
      <c r="A180" s="264"/>
      <c r="B180" s="265"/>
      <c r="C180" s="281"/>
      <c r="D180" s="265"/>
      <c r="E180" s="265"/>
      <c r="F180" s="265"/>
      <c r="G180" s="26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1:31" x14ac:dyDescent="0.2">
      <c r="A181" s="267"/>
      <c r="B181" s="268"/>
      <c r="C181" s="282"/>
      <c r="D181" s="268"/>
      <c r="E181" s="268"/>
      <c r="F181" s="268"/>
      <c r="G181" s="269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 spans="1:31" x14ac:dyDescent="0.2">
      <c r="A182" s="6"/>
      <c r="B182" s="7" t="s">
        <v>300</v>
      </c>
      <c r="C182" s="277" t="s">
        <v>300</v>
      </c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1:31" x14ac:dyDescent="0.2">
      <c r="C183" s="283"/>
      <c r="AE183" t="s">
        <v>312</v>
      </c>
    </row>
  </sheetData>
  <mergeCells count="31">
    <mergeCell ref="A177:G181"/>
    <mergeCell ref="C164:G164"/>
    <mergeCell ref="C166:G166"/>
    <mergeCell ref="C168:G168"/>
    <mergeCell ref="C170:G170"/>
    <mergeCell ref="C171:G171"/>
    <mergeCell ref="A176:C176"/>
    <mergeCell ref="C158:G158"/>
    <mergeCell ref="C159:G159"/>
    <mergeCell ref="C160:G160"/>
    <mergeCell ref="C161:G161"/>
    <mergeCell ref="C162:G162"/>
    <mergeCell ref="C163:G163"/>
    <mergeCell ref="C142:G142"/>
    <mergeCell ref="C143:G143"/>
    <mergeCell ref="C144:G144"/>
    <mergeCell ref="C145:G145"/>
    <mergeCell ref="C146:G146"/>
    <mergeCell ref="C147:G147"/>
    <mergeCell ref="C56:G56"/>
    <mergeCell ref="C69:G69"/>
    <mergeCell ref="C95:G95"/>
    <mergeCell ref="C131:G131"/>
    <mergeCell ref="C140:G140"/>
    <mergeCell ref="C141:G141"/>
    <mergeCell ref="A1:G1"/>
    <mergeCell ref="C2:G2"/>
    <mergeCell ref="C3:G3"/>
    <mergeCell ref="C4:G4"/>
    <mergeCell ref="C41:G41"/>
    <mergeCell ref="C44:G44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Skála</dc:creator>
  <cp:lastModifiedBy>Jaroslav Skála</cp:lastModifiedBy>
  <cp:lastPrinted>2014-02-28T09:52:57Z</cp:lastPrinted>
  <dcterms:created xsi:type="dcterms:W3CDTF">2009-04-08T07:15:50Z</dcterms:created>
  <dcterms:modified xsi:type="dcterms:W3CDTF">2025-02-10T13:47:54Z</dcterms:modified>
</cp:coreProperties>
</file>