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nkova\Documents\2025\1_A veřejné zakázky 2025\ZUŠ\Zadávací dokumentace\"/>
    </mc:Choice>
  </mc:AlternateContent>
  <xr:revisionPtr revIDLastSave="0" documentId="8_{06B82718-DEBF-4C26-9CAF-C13E847C88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ba" sheetId="1" r:id="rId1"/>
    <sheet name="VzorPolozky" sheetId="10" state="hidden" r:id="rId2"/>
    <sheet name="Pokyny pro vyplnění" sheetId="11" r:id="rId3"/>
    <sheet name="25-50-951 25-50-951 Pol" sheetId="12" r:id="rId4"/>
  </sheets>
  <externalReferences>
    <externalReference r:id="rId5"/>
  </externalReferences>
  <definedNames>
    <definedName name="CelkemDPHVypocet" localSheetId="0">Stavba!$H$43</definedName>
    <definedName name="CenaCelkem">Stavba!$G$29</definedName>
    <definedName name="CenaCelkemBezDPH">Stavba!$G$28</definedName>
    <definedName name="CenaCelkemVypocet" localSheetId="0">Stavba!$I$43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3">'25-50-951 25-50-951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3">'25-50-951 25-50-951 Pol'!$A$1:$Y$275</definedName>
    <definedName name="_xlnm.Print_Area" localSheetId="0">Stavba!$A$1:$J$73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Stavba!$F$43</definedName>
    <definedName name="ZakladDPHZakl">Stavba!$G$25</definedName>
    <definedName name="ZakladDPHZaklVypocet" localSheetId="0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2" i="1" l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274" i="12"/>
  <c r="BA272" i="12"/>
  <c r="BA270" i="12"/>
  <c r="BA269" i="12"/>
  <c r="BA265" i="12"/>
  <c r="BA258" i="12"/>
  <c r="BA256" i="12"/>
  <c r="BA254" i="12"/>
  <c r="BA234" i="12"/>
  <c r="BA178" i="12"/>
  <c r="BA176" i="12"/>
  <c r="BA174" i="12"/>
  <c r="BA172" i="12"/>
  <c r="BA170" i="12"/>
  <c r="BA168" i="12"/>
  <c r="BA166" i="12"/>
  <c r="BA111" i="12"/>
  <c r="BA107" i="12"/>
  <c r="BA106" i="12"/>
  <c r="BA99" i="12"/>
  <c r="BA97" i="12"/>
  <c r="BA96" i="12"/>
  <c r="BA79" i="12"/>
  <c r="BA56" i="12"/>
  <c r="BA46" i="12"/>
  <c r="BA39" i="12"/>
  <c r="G8" i="12"/>
  <c r="Q8" i="12"/>
  <c r="G9" i="12"/>
  <c r="I9" i="12"/>
  <c r="K9" i="12"/>
  <c r="M9" i="12"/>
  <c r="O9" i="12"/>
  <c r="Q9" i="12"/>
  <c r="V9" i="12"/>
  <c r="V8" i="12" s="1"/>
  <c r="G13" i="12"/>
  <c r="M13" i="12" s="1"/>
  <c r="I13" i="12"/>
  <c r="I8" i="12" s="1"/>
  <c r="K13" i="12"/>
  <c r="K8" i="12" s="1"/>
  <c r="O13" i="12"/>
  <c r="Q13" i="12"/>
  <c r="V13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O8" i="12" s="1"/>
  <c r="Q16" i="12"/>
  <c r="V16" i="12"/>
  <c r="G17" i="12"/>
  <c r="G18" i="12"/>
  <c r="I18" i="12"/>
  <c r="K18" i="12"/>
  <c r="M18" i="12"/>
  <c r="M17" i="12" s="1"/>
  <c r="O18" i="12"/>
  <c r="O17" i="12" s="1"/>
  <c r="Q18" i="12"/>
  <c r="Q17" i="12" s="1"/>
  <c r="V18" i="12"/>
  <c r="V17" i="12" s="1"/>
  <c r="G22" i="12"/>
  <c r="I22" i="12"/>
  <c r="K22" i="12"/>
  <c r="K17" i="12" s="1"/>
  <c r="M22" i="12"/>
  <c r="O22" i="12"/>
  <c r="Q22" i="12"/>
  <c r="V22" i="12"/>
  <c r="G38" i="12"/>
  <c r="I38" i="12"/>
  <c r="K38" i="12"/>
  <c r="M38" i="12"/>
  <c r="O38" i="12"/>
  <c r="Q38" i="12"/>
  <c r="V38" i="12"/>
  <c r="G40" i="12"/>
  <c r="I40" i="12"/>
  <c r="I17" i="12" s="1"/>
  <c r="K40" i="12"/>
  <c r="M40" i="12"/>
  <c r="O40" i="12"/>
  <c r="Q40" i="12"/>
  <c r="V40" i="12"/>
  <c r="G45" i="12"/>
  <c r="M45" i="12" s="1"/>
  <c r="I45" i="12"/>
  <c r="K45" i="12"/>
  <c r="O45" i="12"/>
  <c r="Q45" i="12"/>
  <c r="V45" i="12"/>
  <c r="G50" i="12"/>
  <c r="I50" i="12"/>
  <c r="K50" i="12"/>
  <c r="M50" i="12"/>
  <c r="O50" i="12"/>
  <c r="Q50" i="12"/>
  <c r="V50" i="12"/>
  <c r="G52" i="12"/>
  <c r="G53" i="12"/>
  <c r="I53" i="12"/>
  <c r="K53" i="12"/>
  <c r="K52" i="12" s="1"/>
  <c r="M53" i="12"/>
  <c r="M52" i="12" s="1"/>
  <c r="O53" i="12"/>
  <c r="O52" i="12" s="1"/>
  <c r="Q53" i="12"/>
  <c r="Q52" i="12" s="1"/>
  <c r="V53" i="12"/>
  <c r="V52" i="12" s="1"/>
  <c r="G54" i="12"/>
  <c r="I54" i="12"/>
  <c r="I52" i="12" s="1"/>
  <c r="K54" i="12"/>
  <c r="M54" i="12"/>
  <c r="O54" i="12"/>
  <c r="Q54" i="12"/>
  <c r="V54" i="12"/>
  <c r="G55" i="12"/>
  <c r="I55" i="12"/>
  <c r="K55" i="12"/>
  <c r="M55" i="12"/>
  <c r="O55" i="12"/>
  <c r="Q55" i="12"/>
  <c r="V55" i="12"/>
  <c r="G60" i="12"/>
  <c r="I60" i="12"/>
  <c r="O60" i="12"/>
  <c r="G61" i="12"/>
  <c r="I61" i="12"/>
  <c r="K61" i="12"/>
  <c r="M61" i="12"/>
  <c r="O61" i="12"/>
  <c r="Q61" i="12"/>
  <c r="V61" i="12"/>
  <c r="V60" i="12" s="1"/>
  <c r="G67" i="12"/>
  <c r="M67" i="12" s="1"/>
  <c r="M60" i="12" s="1"/>
  <c r="I67" i="12"/>
  <c r="K67" i="12"/>
  <c r="K60" i="12" s="1"/>
  <c r="O67" i="12"/>
  <c r="Q67" i="12"/>
  <c r="Q60" i="12" s="1"/>
  <c r="V67" i="12"/>
  <c r="G69" i="12"/>
  <c r="G70" i="12"/>
  <c r="M70" i="12" s="1"/>
  <c r="M69" i="12" s="1"/>
  <c r="I70" i="12"/>
  <c r="I69" i="12" s="1"/>
  <c r="K70" i="12"/>
  <c r="K69" i="12" s="1"/>
  <c r="O70" i="12"/>
  <c r="O69" i="12" s="1"/>
  <c r="Q70" i="12"/>
  <c r="Q69" i="12" s="1"/>
  <c r="V70" i="12"/>
  <c r="V69" i="12" s="1"/>
  <c r="G73" i="12"/>
  <c r="I73" i="12"/>
  <c r="G74" i="12"/>
  <c r="I74" i="12"/>
  <c r="K74" i="12"/>
  <c r="M74" i="12"/>
  <c r="M73" i="12" s="1"/>
  <c r="O74" i="12"/>
  <c r="O73" i="12" s="1"/>
  <c r="Q74" i="12"/>
  <c r="Q73" i="12" s="1"/>
  <c r="V74" i="12"/>
  <c r="V73" i="12" s="1"/>
  <c r="G78" i="12"/>
  <c r="I78" i="12"/>
  <c r="K78" i="12"/>
  <c r="K73" i="12" s="1"/>
  <c r="M78" i="12"/>
  <c r="O78" i="12"/>
  <c r="Q78" i="12"/>
  <c r="V78" i="12"/>
  <c r="G81" i="12"/>
  <c r="I81" i="12"/>
  <c r="K81" i="12"/>
  <c r="M81" i="12"/>
  <c r="O81" i="12"/>
  <c r="Q81" i="12"/>
  <c r="V81" i="12"/>
  <c r="I84" i="12"/>
  <c r="O84" i="12"/>
  <c r="Q84" i="12"/>
  <c r="G85" i="12"/>
  <c r="M85" i="12" s="1"/>
  <c r="M84" i="12" s="1"/>
  <c r="I85" i="12"/>
  <c r="K85" i="12"/>
  <c r="O85" i="12"/>
  <c r="Q85" i="12"/>
  <c r="V85" i="12"/>
  <c r="G87" i="12"/>
  <c r="I87" i="12"/>
  <c r="K87" i="12"/>
  <c r="K84" i="12" s="1"/>
  <c r="M87" i="12"/>
  <c r="O87" i="12"/>
  <c r="Q87" i="12"/>
  <c r="V87" i="12"/>
  <c r="V84" i="12" s="1"/>
  <c r="G89" i="12"/>
  <c r="M89" i="12" s="1"/>
  <c r="I89" i="12"/>
  <c r="K89" i="12"/>
  <c r="O89" i="12"/>
  <c r="Q89" i="12"/>
  <c r="V89" i="12"/>
  <c r="G91" i="12"/>
  <c r="O91" i="12"/>
  <c r="Q91" i="12"/>
  <c r="G92" i="12"/>
  <c r="I92" i="12"/>
  <c r="I91" i="12" s="1"/>
  <c r="K92" i="12"/>
  <c r="K91" i="12" s="1"/>
  <c r="M92" i="12"/>
  <c r="M91" i="12" s="1"/>
  <c r="O92" i="12"/>
  <c r="Q92" i="12"/>
  <c r="V92" i="12"/>
  <c r="G94" i="12"/>
  <c r="I94" i="12"/>
  <c r="K94" i="12"/>
  <c r="M94" i="12"/>
  <c r="O94" i="12"/>
  <c r="Q94" i="12"/>
  <c r="V94" i="12"/>
  <c r="V91" i="12" s="1"/>
  <c r="G109" i="12"/>
  <c r="I109" i="12"/>
  <c r="K109" i="12"/>
  <c r="O109" i="12"/>
  <c r="Q109" i="12"/>
  <c r="G110" i="12"/>
  <c r="M110" i="12" s="1"/>
  <c r="M109" i="12" s="1"/>
  <c r="I110" i="12"/>
  <c r="K110" i="12"/>
  <c r="O110" i="12"/>
  <c r="Q110" i="12"/>
  <c r="V110" i="12"/>
  <c r="V109" i="12" s="1"/>
  <c r="K113" i="12"/>
  <c r="Q113" i="12"/>
  <c r="V113" i="12"/>
  <c r="G114" i="12"/>
  <c r="M114" i="12" s="1"/>
  <c r="I114" i="12"/>
  <c r="K114" i="12"/>
  <c r="O114" i="12"/>
  <c r="Q114" i="12"/>
  <c r="V114" i="12"/>
  <c r="G116" i="12"/>
  <c r="I116" i="12"/>
  <c r="K116" i="12"/>
  <c r="M116" i="12"/>
  <c r="O116" i="12"/>
  <c r="O113" i="12" s="1"/>
  <c r="Q116" i="12"/>
  <c r="V116" i="12"/>
  <c r="G118" i="12"/>
  <c r="AF274" i="12" s="1"/>
  <c r="I118" i="12"/>
  <c r="I113" i="12" s="1"/>
  <c r="K118" i="12"/>
  <c r="O118" i="12"/>
  <c r="Q118" i="12"/>
  <c r="V118" i="12"/>
  <c r="G121" i="12"/>
  <c r="I121" i="12"/>
  <c r="K121" i="12"/>
  <c r="K120" i="12" s="1"/>
  <c r="M121" i="12"/>
  <c r="O121" i="12"/>
  <c r="O120" i="12" s="1"/>
  <c r="Q121" i="12"/>
  <c r="V121" i="12"/>
  <c r="G139" i="12"/>
  <c r="I139" i="12"/>
  <c r="K139" i="12"/>
  <c r="M139" i="12"/>
  <c r="O139" i="12"/>
  <c r="Q139" i="12"/>
  <c r="V139" i="12"/>
  <c r="G144" i="12"/>
  <c r="G120" i="12" s="1"/>
  <c r="I144" i="12"/>
  <c r="I120" i="12" s="1"/>
  <c r="K144" i="12"/>
  <c r="O144" i="12"/>
  <c r="Q144" i="12"/>
  <c r="Q120" i="12" s="1"/>
  <c r="V144" i="12"/>
  <c r="G146" i="12"/>
  <c r="M146" i="12" s="1"/>
  <c r="I146" i="12"/>
  <c r="K146" i="12"/>
  <c r="O146" i="12"/>
  <c r="Q146" i="12"/>
  <c r="V146" i="12"/>
  <c r="G148" i="12"/>
  <c r="I148" i="12"/>
  <c r="K148" i="12"/>
  <c r="M148" i="12"/>
  <c r="O148" i="12"/>
  <c r="Q148" i="12"/>
  <c r="V148" i="12"/>
  <c r="V120" i="12" s="1"/>
  <c r="G150" i="12"/>
  <c r="M150" i="12" s="1"/>
  <c r="I150" i="12"/>
  <c r="K150" i="12"/>
  <c r="O150" i="12"/>
  <c r="Q150" i="12"/>
  <c r="V150" i="12"/>
  <c r="G152" i="12"/>
  <c r="I152" i="12"/>
  <c r="K152" i="12"/>
  <c r="M152" i="12"/>
  <c r="O152" i="12"/>
  <c r="Q152" i="12"/>
  <c r="V152" i="12"/>
  <c r="G155" i="12"/>
  <c r="I155" i="12"/>
  <c r="K155" i="12"/>
  <c r="M155" i="12"/>
  <c r="O155" i="12"/>
  <c r="Q155" i="12"/>
  <c r="V155" i="12"/>
  <c r="G157" i="12"/>
  <c r="I157" i="12"/>
  <c r="K157" i="12"/>
  <c r="M157" i="12"/>
  <c r="O157" i="12"/>
  <c r="Q157" i="12"/>
  <c r="V157" i="12"/>
  <c r="G159" i="12"/>
  <c r="I159" i="12"/>
  <c r="K159" i="12"/>
  <c r="M159" i="12"/>
  <c r="O159" i="12"/>
  <c r="Q159" i="12"/>
  <c r="V159" i="12"/>
  <c r="G161" i="12"/>
  <c r="G160" i="12" s="1"/>
  <c r="I161" i="12"/>
  <c r="I160" i="12" s="1"/>
  <c r="K161" i="12"/>
  <c r="K160" i="12" s="1"/>
  <c r="O161" i="12"/>
  <c r="Q161" i="12"/>
  <c r="Q160" i="12" s="1"/>
  <c r="V161" i="12"/>
  <c r="V160" i="12" s="1"/>
  <c r="G162" i="12"/>
  <c r="M162" i="12" s="1"/>
  <c r="I162" i="12"/>
  <c r="K162" i="12"/>
  <c r="O162" i="12"/>
  <c r="Q162" i="12"/>
  <c r="V162" i="12"/>
  <c r="G163" i="12"/>
  <c r="I163" i="12"/>
  <c r="K163" i="12"/>
  <c r="M163" i="12"/>
  <c r="O163" i="12"/>
  <c r="O160" i="12" s="1"/>
  <c r="Q163" i="12"/>
  <c r="V163" i="12"/>
  <c r="G164" i="12"/>
  <c r="G165" i="12"/>
  <c r="M165" i="12" s="1"/>
  <c r="I165" i="12"/>
  <c r="K165" i="12"/>
  <c r="O165" i="12"/>
  <c r="O164" i="12" s="1"/>
  <c r="Q165" i="12"/>
  <c r="Q164" i="12" s="1"/>
  <c r="V165" i="12"/>
  <c r="V164" i="12" s="1"/>
  <c r="G167" i="12"/>
  <c r="I167" i="12"/>
  <c r="K167" i="12"/>
  <c r="K164" i="12" s="1"/>
  <c r="M167" i="12"/>
  <c r="O167" i="12"/>
  <c r="Q167" i="12"/>
  <c r="V167" i="12"/>
  <c r="G169" i="12"/>
  <c r="I169" i="12"/>
  <c r="K169" i="12"/>
  <c r="M169" i="12"/>
  <c r="O169" i="12"/>
  <c r="Q169" i="12"/>
  <c r="V169" i="12"/>
  <c r="G171" i="12"/>
  <c r="M171" i="12" s="1"/>
  <c r="I171" i="12"/>
  <c r="I164" i="12" s="1"/>
  <c r="K171" i="12"/>
  <c r="O171" i="12"/>
  <c r="Q171" i="12"/>
  <c r="V171" i="12"/>
  <c r="G173" i="12"/>
  <c r="M173" i="12" s="1"/>
  <c r="I173" i="12"/>
  <c r="K173" i="12"/>
  <c r="O173" i="12"/>
  <c r="Q173" i="12"/>
  <c r="V173" i="12"/>
  <c r="G175" i="12"/>
  <c r="I175" i="12"/>
  <c r="K175" i="12"/>
  <c r="M175" i="12"/>
  <c r="O175" i="12"/>
  <c r="Q175" i="12"/>
  <c r="V175" i="12"/>
  <c r="G177" i="12"/>
  <c r="M177" i="12" s="1"/>
  <c r="I177" i="12"/>
  <c r="K177" i="12"/>
  <c r="O177" i="12"/>
  <c r="Q177" i="12"/>
  <c r="V177" i="12"/>
  <c r="G180" i="12"/>
  <c r="I180" i="12"/>
  <c r="I179" i="12" s="1"/>
  <c r="K180" i="12"/>
  <c r="K179" i="12" s="1"/>
  <c r="M180" i="12"/>
  <c r="O180" i="12"/>
  <c r="Q180" i="12"/>
  <c r="V180" i="12"/>
  <c r="V179" i="12" s="1"/>
  <c r="G181" i="12"/>
  <c r="I181" i="12"/>
  <c r="K181" i="12"/>
  <c r="M181" i="12"/>
  <c r="O181" i="12"/>
  <c r="Q181" i="12"/>
  <c r="V181" i="12"/>
  <c r="G182" i="12"/>
  <c r="G179" i="12" s="1"/>
  <c r="I182" i="12"/>
  <c r="K182" i="12"/>
  <c r="M182" i="12"/>
  <c r="O182" i="12"/>
  <c r="O179" i="12" s="1"/>
  <c r="Q182" i="12"/>
  <c r="V182" i="12"/>
  <c r="G183" i="12"/>
  <c r="I183" i="12"/>
  <c r="K183" i="12"/>
  <c r="M183" i="12"/>
  <c r="O183" i="12"/>
  <c r="Q183" i="12"/>
  <c r="V183" i="12"/>
  <c r="G184" i="12"/>
  <c r="M184" i="12" s="1"/>
  <c r="I184" i="12"/>
  <c r="K184" i="12"/>
  <c r="O184" i="12"/>
  <c r="Q184" i="12"/>
  <c r="Q179" i="12" s="1"/>
  <c r="V184" i="12"/>
  <c r="G185" i="12"/>
  <c r="M185" i="12" s="1"/>
  <c r="I185" i="12"/>
  <c r="K185" i="12"/>
  <c r="O185" i="12"/>
  <c r="Q185" i="12"/>
  <c r="V185" i="12"/>
  <c r="G186" i="12"/>
  <c r="I186" i="12"/>
  <c r="K186" i="12"/>
  <c r="M186" i="12"/>
  <c r="O186" i="12"/>
  <c r="Q186" i="12"/>
  <c r="V186" i="12"/>
  <c r="G187" i="12"/>
  <c r="M187" i="12" s="1"/>
  <c r="I187" i="12"/>
  <c r="K187" i="12"/>
  <c r="O187" i="12"/>
  <c r="Q187" i="12"/>
  <c r="V187" i="12"/>
  <c r="G188" i="12"/>
  <c r="M188" i="12" s="1"/>
  <c r="I188" i="12"/>
  <c r="K188" i="12"/>
  <c r="O188" i="12"/>
  <c r="Q188" i="12"/>
  <c r="V188" i="12"/>
  <c r="G189" i="12"/>
  <c r="I189" i="12"/>
  <c r="K189" i="12"/>
  <c r="M189" i="12"/>
  <c r="O189" i="12"/>
  <c r="Q189" i="12"/>
  <c r="V189" i="12"/>
  <c r="G190" i="12"/>
  <c r="I190" i="12"/>
  <c r="K190" i="12"/>
  <c r="M190" i="12"/>
  <c r="O190" i="12"/>
  <c r="Q190" i="12"/>
  <c r="V190" i="12"/>
  <c r="G191" i="12"/>
  <c r="M191" i="12" s="1"/>
  <c r="I191" i="12"/>
  <c r="K191" i="12"/>
  <c r="O191" i="12"/>
  <c r="Q191" i="12"/>
  <c r="V191" i="12"/>
  <c r="G192" i="12"/>
  <c r="M192" i="12" s="1"/>
  <c r="I192" i="12"/>
  <c r="K192" i="12"/>
  <c r="O192" i="12"/>
  <c r="Q192" i="12"/>
  <c r="V192" i="12"/>
  <c r="G193" i="12"/>
  <c r="I193" i="12"/>
  <c r="K193" i="12"/>
  <c r="M193" i="12"/>
  <c r="O193" i="12"/>
  <c r="Q193" i="12"/>
  <c r="V193" i="12"/>
  <c r="G194" i="12"/>
  <c r="M194" i="12" s="1"/>
  <c r="I194" i="12"/>
  <c r="K194" i="12"/>
  <c r="O194" i="12"/>
  <c r="Q194" i="12"/>
  <c r="V194" i="12"/>
  <c r="G195" i="12"/>
  <c r="I195" i="12"/>
  <c r="K195" i="12"/>
  <c r="M195" i="12"/>
  <c r="O195" i="12"/>
  <c r="Q195" i="12"/>
  <c r="V195" i="12"/>
  <c r="I196" i="12"/>
  <c r="G197" i="12"/>
  <c r="I197" i="12"/>
  <c r="K197" i="12"/>
  <c r="M197" i="12"/>
  <c r="O197" i="12"/>
  <c r="O196" i="12" s="1"/>
  <c r="Q197" i="12"/>
  <c r="Q196" i="12" s="1"/>
  <c r="V197" i="12"/>
  <c r="V196" i="12" s="1"/>
  <c r="G198" i="12"/>
  <c r="G196" i="12" s="1"/>
  <c r="I198" i="12"/>
  <c r="K198" i="12"/>
  <c r="M198" i="12"/>
  <c r="O198" i="12"/>
  <c r="Q198" i="12"/>
  <c r="V198" i="12"/>
  <c r="G199" i="12"/>
  <c r="I199" i="12"/>
  <c r="K199" i="12"/>
  <c r="M199" i="12"/>
  <c r="O199" i="12"/>
  <c r="Q199" i="12"/>
  <c r="V199" i="12"/>
  <c r="G200" i="12"/>
  <c r="M200" i="12" s="1"/>
  <c r="I200" i="12"/>
  <c r="K200" i="12"/>
  <c r="K196" i="12" s="1"/>
  <c r="O200" i="12"/>
  <c r="Q200" i="12"/>
  <c r="V200" i="12"/>
  <c r="G201" i="12"/>
  <c r="M201" i="12" s="1"/>
  <c r="I201" i="12"/>
  <c r="K201" i="12"/>
  <c r="O201" i="12"/>
  <c r="Q201" i="12"/>
  <c r="V201" i="12"/>
  <c r="G202" i="12"/>
  <c r="I202" i="12"/>
  <c r="K202" i="12"/>
  <c r="M202" i="12"/>
  <c r="O202" i="12"/>
  <c r="Q202" i="12"/>
  <c r="V202" i="12"/>
  <c r="G203" i="12"/>
  <c r="M203" i="12" s="1"/>
  <c r="I203" i="12"/>
  <c r="K203" i="12"/>
  <c r="O203" i="12"/>
  <c r="Q203" i="12"/>
  <c r="V203" i="12"/>
  <c r="G204" i="12"/>
  <c r="M204" i="12" s="1"/>
  <c r="I204" i="12"/>
  <c r="K204" i="12"/>
  <c r="O204" i="12"/>
  <c r="Q204" i="12"/>
  <c r="V204" i="12"/>
  <c r="G205" i="12"/>
  <c r="I205" i="12"/>
  <c r="K205" i="12"/>
  <c r="M205" i="12"/>
  <c r="O205" i="12"/>
  <c r="Q205" i="12"/>
  <c r="V205" i="12"/>
  <c r="G206" i="12"/>
  <c r="I206" i="12"/>
  <c r="K206" i="12"/>
  <c r="M206" i="12"/>
  <c r="O206" i="12"/>
  <c r="Q206" i="12"/>
  <c r="V206" i="12"/>
  <c r="G207" i="12"/>
  <c r="M207" i="12" s="1"/>
  <c r="I207" i="12"/>
  <c r="K207" i="12"/>
  <c r="O207" i="12"/>
  <c r="Q207" i="12"/>
  <c r="V207" i="12"/>
  <c r="G208" i="12"/>
  <c r="M208" i="12" s="1"/>
  <c r="I208" i="12"/>
  <c r="K208" i="12"/>
  <c r="O208" i="12"/>
  <c r="Q208" i="12"/>
  <c r="V208" i="12"/>
  <c r="V209" i="12"/>
  <c r="G210" i="12"/>
  <c r="M210" i="12" s="1"/>
  <c r="M209" i="12" s="1"/>
  <c r="I210" i="12"/>
  <c r="I209" i="12" s="1"/>
  <c r="K210" i="12"/>
  <c r="O210" i="12"/>
  <c r="O209" i="12" s="1"/>
  <c r="Q210" i="12"/>
  <c r="V210" i="12"/>
  <c r="G211" i="12"/>
  <c r="I211" i="12"/>
  <c r="K211" i="12"/>
  <c r="M211" i="12"/>
  <c r="O211" i="12"/>
  <c r="Q211" i="12"/>
  <c r="Q209" i="12" s="1"/>
  <c r="V211" i="12"/>
  <c r="G212" i="12"/>
  <c r="I212" i="12"/>
  <c r="K212" i="12"/>
  <c r="K209" i="12" s="1"/>
  <c r="M212" i="12"/>
  <c r="O212" i="12"/>
  <c r="Q212" i="12"/>
  <c r="V212" i="12"/>
  <c r="G213" i="12"/>
  <c r="I213" i="12"/>
  <c r="K213" i="12"/>
  <c r="M213" i="12"/>
  <c r="O213" i="12"/>
  <c r="Q213" i="12"/>
  <c r="V213" i="12"/>
  <c r="G214" i="12"/>
  <c r="I214" i="12"/>
  <c r="K214" i="12"/>
  <c r="M214" i="12"/>
  <c r="O214" i="12"/>
  <c r="Q214" i="12"/>
  <c r="V214" i="12"/>
  <c r="G216" i="12"/>
  <c r="G215" i="12" s="1"/>
  <c r="I216" i="12"/>
  <c r="I215" i="12" s="1"/>
  <c r="K216" i="12"/>
  <c r="K215" i="12" s="1"/>
  <c r="O216" i="12"/>
  <c r="Q216" i="12"/>
  <c r="Q215" i="12" s="1"/>
  <c r="V216" i="12"/>
  <c r="V215" i="12" s="1"/>
  <c r="G217" i="12"/>
  <c r="M217" i="12" s="1"/>
  <c r="I217" i="12"/>
  <c r="K217" i="12"/>
  <c r="O217" i="12"/>
  <c r="Q217" i="12"/>
  <c r="V217" i="12"/>
  <c r="G218" i="12"/>
  <c r="I218" i="12"/>
  <c r="K218" i="12"/>
  <c r="M218" i="12"/>
  <c r="O218" i="12"/>
  <c r="O215" i="12" s="1"/>
  <c r="Q218" i="12"/>
  <c r="V218" i="12"/>
  <c r="G219" i="12"/>
  <c r="M219" i="12" s="1"/>
  <c r="I219" i="12"/>
  <c r="K219" i="12"/>
  <c r="O219" i="12"/>
  <c r="Q219" i="12"/>
  <c r="V219" i="12"/>
  <c r="G220" i="12"/>
  <c r="M220" i="12" s="1"/>
  <c r="I220" i="12"/>
  <c r="K220" i="12"/>
  <c r="O220" i="12"/>
  <c r="Q220" i="12"/>
  <c r="V220" i="12"/>
  <c r="G221" i="12"/>
  <c r="I221" i="12"/>
  <c r="K221" i="12"/>
  <c r="M221" i="12"/>
  <c r="O221" i="12"/>
  <c r="Q221" i="12"/>
  <c r="V221" i="12"/>
  <c r="G222" i="12"/>
  <c r="I222" i="12"/>
  <c r="K222" i="12"/>
  <c r="M222" i="12"/>
  <c r="O222" i="12"/>
  <c r="Q222" i="12"/>
  <c r="V222" i="12"/>
  <c r="G223" i="12"/>
  <c r="M223" i="12" s="1"/>
  <c r="I223" i="12"/>
  <c r="K223" i="12"/>
  <c r="O223" i="12"/>
  <c r="Q223" i="12"/>
  <c r="V223" i="12"/>
  <c r="G224" i="12"/>
  <c r="M224" i="12" s="1"/>
  <c r="I224" i="12"/>
  <c r="K224" i="12"/>
  <c r="O224" i="12"/>
  <c r="Q224" i="12"/>
  <c r="V224" i="12"/>
  <c r="G225" i="12"/>
  <c r="I225" i="12"/>
  <c r="K225" i="12"/>
  <c r="M225" i="12"/>
  <c r="O225" i="12"/>
  <c r="Q225" i="12"/>
  <c r="V225" i="12"/>
  <c r="G226" i="12"/>
  <c r="I226" i="12"/>
  <c r="V226" i="12"/>
  <c r="G227" i="12"/>
  <c r="I227" i="12"/>
  <c r="K227" i="12"/>
  <c r="K226" i="12" s="1"/>
  <c r="M227" i="12"/>
  <c r="M226" i="12" s="1"/>
  <c r="O227" i="12"/>
  <c r="O226" i="12" s="1"/>
  <c r="Q227" i="12"/>
  <c r="Q226" i="12" s="1"/>
  <c r="V227" i="12"/>
  <c r="I228" i="12"/>
  <c r="K228" i="12"/>
  <c r="G229" i="12"/>
  <c r="I229" i="12"/>
  <c r="K229" i="12"/>
  <c r="M229" i="12"/>
  <c r="O229" i="12"/>
  <c r="O228" i="12" s="1"/>
  <c r="Q229" i="12"/>
  <c r="Q228" i="12" s="1"/>
  <c r="V229" i="12"/>
  <c r="V228" i="12" s="1"/>
  <c r="G230" i="12"/>
  <c r="G228" i="12" s="1"/>
  <c r="I230" i="12"/>
  <c r="K230" i="12"/>
  <c r="M230" i="12"/>
  <c r="M228" i="12" s="1"/>
  <c r="O230" i="12"/>
  <c r="Q230" i="12"/>
  <c r="V230" i="12"/>
  <c r="G233" i="12"/>
  <c r="I233" i="12"/>
  <c r="K233" i="12"/>
  <c r="M233" i="12"/>
  <c r="O233" i="12"/>
  <c r="Q233" i="12"/>
  <c r="V233" i="12"/>
  <c r="G236" i="12"/>
  <c r="M236" i="12" s="1"/>
  <c r="I236" i="12"/>
  <c r="K236" i="12"/>
  <c r="O236" i="12"/>
  <c r="Q236" i="12"/>
  <c r="V236" i="12"/>
  <c r="G237" i="12"/>
  <c r="M237" i="12" s="1"/>
  <c r="I237" i="12"/>
  <c r="K237" i="12"/>
  <c r="O237" i="12"/>
  <c r="Q237" i="12"/>
  <c r="V237" i="12"/>
  <c r="G239" i="12"/>
  <c r="G238" i="12" s="1"/>
  <c r="I239" i="12"/>
  <c r="I238" i="12" s="1"/>
  <c r="K239" i="12"/>
  <c r="K238" i="12" s="1"/>
  <c r="O239" i="12"/>
  <c r="Q239" i="12"/>
  <c r="Q238" i="12" s="1"/>
  <c r="V239" i="12"/>
  <c r="G240" i="12"/>
  <c r="M240" i="12" s="1"/>
  <c r="I240" i="12"/>
  <c r="K240" i="12"/>
  <c r="O240" i="12"/>
  <c r="Q240" i="12"/>
  <c r="V240" i="12"/>
  <c r="V238" i="12" s="1"/>
  <c r="G241" i="12"/>
  <c r="I241" i="12"/>
  <c r="K241" i="12"/>
  <c r="M241" i="12"/>
  <c r="O241" i="12"/>
  <c r="O238" i="12" s="1"/>
  <c r="Q241" i="12"/>
  <c r="V241" i="12"/>
  <c r="G242" i="12"/>
  <c r="I242" i="12"/>
  <c r="K242" i="12"/>
  <c r="M242" i="12"/>
  <c r="O242" i="12"/>
  <c r="Q242" i="12"/>
  <c r="V242" i="12"/>
  <c r="G243" i="12"/>
  <c r="M243" i="12" s="1"/>
  <c r="I243" i="12"/>
  <c r="K243" i="12"/>
  <c r="O243" i="12"/>
  <c r="Q243" i="12"/>
  <c r="V243" i="12"/>
  <c r="G245" i="12"/>
  <c r="M245" i="12" s="1"/>
  <c r="I245" i="12"/>
  <c r="K245" i="12"/>
  <c r="O245" i="12"/>
  <c r="Q245" i="12"/>
  <c r="V245" i="12"/>
  <c r="G246" i="12"/>
  <c r="I246" i="12"/>
  <c r="K246" i="12"/>
  <c r="M246" i="12"/>
  <c r="O246" i="12"/>
  <c r="Q246" i="12"/>
  <c r="V246" i="12"/>
  <c r="G249" i="12"/>
  <c r="M249" i="12" s="1"/>
  <c r="I249" i="12"/>
  <c r="K249" i="12"/>
  <c r="O249" i="12"/>
  <c r="Q249" i="12"/>
  <c r="V249" i="12"/>
  <c r="G253" i="12"/>
  <c r="I253" i="12"/>
  <c r="I252" i="12" s="1"/>
  <c r="K253" i="12"/>
  <c r="K252" i="12" s="1"/>
  <c r="M253" i="12"/>
  <c r="M252" i="12" s="1"/>
  <c r="O253" i="12"/>
  <c r="Q253" i="12"/>
  <c r="V253" i="12"/>
  <c r="V252" i="12" s="1"/>
  <c r="G255" i="12"/>
  <c r="I255" i="12"/>
  <c r="K255" i="12"/>
  <c r="M255" i="12"/>
  <c r="O255" i="12"/>
  <c r="Q255" i="12"/>
  <c r="V255" i="12"/>
  <c r="G257" i="12"/>
  <c r="G252" i="12" s="1"/>
  <c r="I257" i="12"/>
  <c r="K257" i="12"/>
  <c r="M257" i="12"/>
  <c r="O257" i="12"/>
  <c r="O252" i="12" s="1"/>
  <c r="Q257" i="12"/>
  <c r="Q252" i="12" s="1"/>
  <c r="V257" i="12"/>
  <c r="G259" i="12"/>
  <c r="I259" i="12"/>
  <c r="K259" i="12"/>
  <c r="M259" i="12"/>
  <c r="O259" i="12"/>
  <c r="Q259" i="12"/>
  <c r="V259" i="12"/>
  <c r="Q261" i="12"/>
  <c r="V261" i="12"/>
  <c r="G262" i="12"/>
  <c r="M262" i="12" s="1"/>
  <c r="I262" i="12"/>
  <c r="K262" i="12"/>
  <c r="O262" i="12"/>
  <c r="Q262" i="12"/>
  <c r="V262" i="12"/>
  <c r="G264" i="12"/>
  <c r="I264" i="12"/>
  <c r="K264" i="12"/>
  <c r="M264" i="12"/>
  <c r="O264" i="12"/>
  <c r="O261" i="12" s="1"/>
  <c r="Q264" i="12"/>
  <c r="V264" i="12"/>
  <c r="G266" i="12"/>
  <c r="M266" i="12" s="1"/>
  <c r="I266" i="12"/>
  <c r="I261" i="12" s="1"/>
  <c r="K266" i="12"/>
  <c r="K261" i="12" s="1"/>
  <c r="O266" i="12"/>
  <c r="Q266" i="12"/>
  <c r="V266" i="12"/>
  <c r="G268" i="12"/>
  <c r="M268" i="12" s="1"/>
  <c r="I268" i="12"/>
  <c r="K268" i="12"/>
  <c r="O268" i="12"/>
  <c r="Q268" i="12"/>
  <c r="V268" i="12"/>
  <c r="G271" i="12"/>
  <c r="I271" i="12"/>
  <c r="K271" i="12"/>
  <c r="M271" i="12"/>
  <c r="O271" i="12"/>
  <c r="Q271" i="12"/>
  <c r="V271" i="12"/>
  <c r="AE274" i="12"/>
  <c r="I20" i="1"/>
  <c r="I19" i="1"/>
  <c r="I18" i="1"/>
  <c r="I17" i="1"/>
  <c r="I16" i="1"/>
  <c r="I73" i="1"/>
  <c r="J72" i="1" s="1"/>
  <c r="F43" i="1"/>
  <c r="G23" i="1" s="1"/>
  <c r="G43" i="1"/>
  <c r="G25" i="1" s="1"/>
  <c r="A25" i="1" s="1"/>
  <c r="H42" i="1"/>
  <c r="I42" i="1" s="1"/>
  <c r="H41" i="1"/>
  <c r="I41" i="1" s="1"/>
  <c r="H40" i="1"/>
  <c r="H39" i="1"/>
  <c r="H43" i="1" s="1"/>
  <c r="J28" i="1"/>
  <c r="J26" i="1"/>
  <c r="G38" i="1"/>
  <c r="F38" i="1"/>
  <c r="J23" i="1"/>
  <c r="J24" i="1"/>
  <c r="J25" i="1"/>
  <c r="J27" i="1"/>
  <c r="E24" i="1"/>
  <c r="E26" i="1"/>
  <c r="J68" i="1" l="1"/>
  <c r="J67" i="1"/>
  <c r="J58" i="1"/>
  <c r="J59" i="1"/>
  <c r="J61" i="1"/>
  <c r="J70" i="1"/>
  <c r="J56" i="1"/>
  <c r="J60" i="1"/>
  <c r="J64" i="1"/>
  <c r="J53" i="1"/>
  <c r="J65" i="1"/>
  <c r="J62" i="1"/>
  <c r="J57" i="1"/>
  <c r="J66" i="1"/>
  <c r="J69" i="1"/>
  <c r="J55" i="1"/>
  <c r="J71" i="1"/>
  <c r="J54" i="1"/>
  <c r="J63" i="1"/>
  <c r="A26" i="1"/>
  <c r="G26" i="1"/>
  <c r="A23" i="1"/>
  <c r="G28" i="1"/>
  <c r="M261" i="12"/>
  <c r="M196" i="12"/>
  <c r="M8" i="12"/>
  <c r="M179" i="12"/>
  <c r="M164" i="12"/>
  <c r="M239" i="12"/>
  <c r="M238" i="12" s="1"/>
  <c r="M118" i="12"/>
  <c r="M113" i="12" s="1"/>
  <c r="M144" i="12"/>
  <c r="M120" i="12" s="1"/>
  <c r="M216" i="12"/>
  <c r="M215" i="12" s="1"/>
  <c r="M161" i="12"/>
  <c r="M160" i="12" s="1"/>
  <c r="G84" i="12"/>
  <c r="G113" i="12"/>
  <c r="G209" i="12"/>
  <c r="G261" i="12"/>
  <c r="I21" i="1"/>
  <c r="I39" i="1"/>
  <c r="I43" i="1" s="1"/>
  <c r="J73" i="1" l="1"/>
  <c r="G24" i="1"/>
  <c r="A27" i="1" s="1"/>
  <c r="A24" i="1"/>
  <c r="J42" i="1"/>
  <c r="J41" i="1"/>
  <c r="J39" i="1"/>
  <c r="J43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Lenka Říhová</author>
  </authors>
  <commentList>
    <comment ref="S6" authorId="0" shapeId="0" xr:uid="{685498E2-69DB-48AA-8055-97F4CE82539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4C37FF4-8C17-4DCC-BECD-418796B415F4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<sst xmlns="http://schemas.openxmlformats.org/spreadsheetml/2006/main" count="1496" uniqueCount="500">
  <si>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</si>
  <si>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</si>
  <si>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</si>
  <si>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</si>
  <si>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</si>
  <si>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</si>
  <si>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</si>
  <si>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</si>
  <si>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</si>
  <si>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</si>
  <si>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</si>
  <si>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</si>
  <si>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</si>
  <si>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</si>
  <si>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</si>
  <si>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</si>
  <si>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</si>
  <si>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</si>
  <si>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</si>
  <si>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</si>
  <si>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</si>
  <si>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</si>
  <si>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</si>
  <si>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</si>
  <si>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</si>
  <si>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</si>
  <si>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</si>
  <si>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</si>
  <si>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</si>
  <si>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</si>
  <si>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</si>
  <si>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</si>
  <si>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</si>
  <si>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</si>
  <si>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</si>
  <si>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</si>
  <si>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</si>
  <si>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</si>
  <si>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</si>
  <si>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</si>
  <si>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</si>
  <si>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</si>
  <si>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</si>
  <si>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25-50-951</t>
  </si>
  <si>
    <t>ZUŠ Světlá nad Sázavou - rekonstrukce elektroinstalace</t>
  </si>
  <si>
    <t>Objekt:</t>
  </si>
  <si>
    <t>Rozpočet:</t>
  </si>
  <si>
    <t>Město Světlá nad Sázavou</t>
  </si>
  <si>
    <t>náměstí Trčků z Lípy 18</t>
  </si>
  <si>
    <t>Světlá nad Sázavou</t>
  </si>
  <si>
    <t>58291</t>
  </si>
  <si>
    <t>00268321</t>
  </si>
  <si>
    <t>CZ00268321</t>
  </si>
  <si>
    <t>Stavba</t>
  </si>
  <si>
    <t>Stavební objekt</t>
  </si>
  <si>
    <t>Celkem za stavbu</t>
  </si>
  <si>
    <t>CZK</t>
  </si>
  <si>
    <t>#POPS</t>
  </si>
  <si>
    <t>Popis stavby: 25-50-951 - ZUŠ Světlá nad Sázavou - rekonstrukce elektroinstalace</t>
  </si>
  <si>
    <t>#POPO</t>
  </si>
  <si>
    <t>Popis objektu: 25-50-951 - ZUŠ Světlá nad Sázavou - rekonstrukce elektroinstalace</t>
  </si>
  <si>
    <t>#POPR</t>
  </si>
  <si>
    <t>Popis rozpočtu: 25-50-951 - ZUŠ Světlá nad Sázavou - rekonstrukce elektroinstalace</t>
  </si>
  <si>
    <t>Rekapitulace dílů</t>
  </si>
  <si>
    <t>Typ dílu</t>
  </si>
  <si>
    <t>3</t>
  </si>
  <si>
    <t>Svislé a kompletní konstrukce</t>
  </si>
  <si>
    <t>61</t>
  </si>
  <si>
    <t>Úpravy povrchů vnitřní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</si>
  <si>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</si>
  <si>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</si>
  <si>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</si>
  <si>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</si>
  <si>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</si>
  <si>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</si>
  <si>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</si>
  <si>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</si>
  <si>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</si>
  <si>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</si>
  <si>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714</t>
  </si>
  <si>
    <t>Izolace akustické a protiotřesové</t>
  </si>
  <si>
    <t>784</t>
  </si>
  <si>
    <t>Malby</t>
  </si>
  <si>
    <t>M21 - 100</t>
  </si>
  <si>
    <t>Rozvaděče</t>
  </si>
  <si>
    <t>M21 - 200</t>
  </si>
  <si>
    <t>Osvětlovací tělesa</t>
  </si>
  <si>
    <t>M21 - 300</t>
  </si>
  <si>
    <t>Koncové elementy, vč.příp.kotvícího materiálu-referenční výrobky ABB Tango</t>
  </si>
  <si>
    <t>M21 - 400</t>
  </si>
  <si>
    <t>Kabelové rozvody</t>
  </si>
  <si>
    <t>M21 - 500</t>
  </si>
  <si>
    <t xml:space="preserve">Kabelové trasy, montážní materiál </t>
  </si>
  <si>
    <t>M21 - 600</t>
  </si>
  <si>
    <t>Videotelefon, vč. montážního a kotvícího materiálu, příslušenství</t>
  </si>
  <si>
    <t>M21 - 700</t>
  </si>
  <si>
    <t>Elektroinstalace - demontáže</t>
  </si>
  <si>
    <t>M21 - 800</t>
  </si>
  <si>
    <t>Elektroinstalace - ostatní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</si>
  <si>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</si>
  <si>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</si>
  <si>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</si>
  <si>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</si>
  <si>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</si>
  <si>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</si>
  <si>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</si>
  <si>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</si>
  <si>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</si>
  <si>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</si>
  <si>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</si>
  <si>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</si>
  <si>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</si>
  <si>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</si>
  <si>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</si>
  <si>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</si>
  <si>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</si>
  <si>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</si>
  <si>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</si>
  <si>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</si>
  <si>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</si>
  <si>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</si>
  <si>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</si>
  <si>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</si>
  <si>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</si>
  <si>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</si>
  <si>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</si>
  <si>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</si>
  <si>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</si>
  <si>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</si>
  <si>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</si>
  <si>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</si>
  <si>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</si>
  <si>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</si>
  <si>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310238211RT1</t>
  </si>
  <si>
    <t>Zazdívka otvorů o ploše přes 0,25 m2 do 1 m2 ve zdivu nadzákladovém cihlami pálenými pro jakoukoliv maltu vápenocementovou</t>
  </si>
  <si>
    <t>m3</t>
  </si>
  <si>
    <t>801-4</t>
  </si>
  <si>
    <t>RTS 25/ I</t>
  </si>
  <si>
    <t>Práce</t>
  </si>
  <si>
    <t>Běžná</t>
  </si>
  <si>
    <t>POL1_</t>
  </si>
  <si>
    <t>včetně pomocného pracovního lešení</t>
  </si>
  <si>
    <t>SPI</t>
  </si>
  <si>
    <t>0,7*0,85*0,2</t>
  </si>
  <si>
    <t>VV</t>
  </si>
  <si>
    <t>0,6*1,2*0,2</t>
  </si>
  <si>
    <t>317121351RT7</t>
  </si>
  <si>
    <t>Montáž ŽB překladů dodatečně do připravených rýh včetně dodávky železobetonových prefabrikátů  délky 2990 mm, šířky 120 mm, výšky 190 mm</t>
  </si>
  <si>
    <t>kus</t>
  </si>
  <si>
    <t>593211110R</t>
  </si>
  <si>
    <t>Překlad prefabrikovaný betonový jednoduchý; vylehčený dutinou; dl = 2 990 mm; š = 115 mm; v = 190 mm</t>
  </si>
  <si>
    <t>SPCM</t>
  </si>
  <si>
    <t>Specifikace</t>
  </si>
  <si>
    <t>POL3_</t>
  </si>
  <si>
    <t>Spec.3.1</t>
  </si>
  <si>
    <t>Překlad betonový 300/10/20 P</t>
  </si>
  <si>
    <t>Vlastní</t>
  </si>
  <si>
    <t>Indiv</t>
  </si>
  <si>
    <t>612421321R00</t>
  </si>
  <si>
    <t>Oprava vnitřních vápenných omítek stěn v množství opravované plochy přes 10 do 30 %, hladkých</t>
  </si>
  <si>
    <t>m2</t>
  </si>
  <si>
    <t>Včetně pomocného pracovního lešení o výšce podlahy do 1900 mm a pro zatížení do 1,5 kPa.</t>
  </si>
  <si>
    <t>POP</t>
  </si>
  <si>
    <t>m.č.102 : 5*3,15-0,9*2,05-1,6*1,2+(2,5+2,05)*0,1</t>
  </si>
  <si>
    <t>m.č.103 : 3*3,27-0,9*2,05-1,6*1,2+(2,5+2,05)*0,1</t>
  </si>
  <si>
    <t>612421221R00</t>
  </si>
  <si>
    <t>Oprava vnitřních vápenných omítek stěn v množství opravované plochy přes 5 do 10 %, hladkých</t>
  </si>
  <si>
    <t>m.č.106 : (11+2,2+1,85*2)*2*2,98</t>
  </si>
  <si>
    <t>-1,16*2,16*2-1,16*2,13-0,8*1,97-0,9*2,1-0,9*1,95</t>
  </si>
  <si>
    <t>-1,85*2,75*2-1,75*2,75*2-1,45*2-2,7*2,98</t>
  </si>
  <si>
    <t>m.č.109 : (2,7+5,89*2)*3,48+(1,17*1,75*2)*0,45</t>
  </si>
  <si>
    <t>-1,17*1,75+2,7*0,5</t>
  </si>
  <si>
    <t>m.č.111 : (2,5+1,7*2)*2*3,3-0,7*1,95*2-1,5*2,15</t>
  </si>
  <si>
    <t>-1,45*2*3+(1,5+2,15*2)*0,25</t>
  </si>
  <si>
    <t>m.č.205 : (3,55+2,9)*2*3,3+0,35*2,35*2</t>
  </si>
  <si>
    <t>-1,16*2,15*2-1,45*2,35-0,9*1,95</t>
  </si>
  <si>
    <t>(7,2+1,85)*2*3,3+0,65*2,35*2</t>
  </si>
  <si>
    <t>-1,16*2,15*2-1,08*2,15-1,45*2,35*2-2,7*3,3</t>
  </si>
  <si>
    <t>(2,5+1,7)*2*3,3+(1,17*1,75*2)*0,25</t>
  </si>
  <si>
    <t>-(0,7*1,95)*2-1,17*1,75-1,45*2,35</t>
  </si>
  <si>
    <t>m.č.208 : (2,7+5,83*2)*3,48+(1,17*1,75*2)*0,45</t>
  </si>
  <si>
    <t>-1,17*1,75+2,7*0,3</t>
  </si>
  <si>
    <t>612401391RT2</t>
  </si>
  <si>
    <t>Omítky malých ploch vnitřních stěn přes 0,25 do 1 m2, vápennou štukovou omítkou</t>
  </si>
  <si>
    <t>jakoukoliv maltou, z pomocného pracovního lešení o výšce podlahy do 1900 mm a pro zatížení do 1,5 kPa,</t>
  </si>
  <si>
    <t>602021141RT1</t>
  </si>
  <si>
    <t xml:space="preserve">Omítka stěn z hotových směsí vrstva štuková, vápenná,  , tloušťka vrstvy 2 mm,  </t>
  </si>
  <si>
    <t>801-1</t>
  </si>
  <si>
    <t>po jednotlivých vrstvách</t>
  </si>
  <si>
    <t>Odkaz na mn. položky pořadí 5 : 18,94000</t>
  </si>
  <si>
    <t>Odkaz na mn. položky pořadí 29 : 333,38663</t>
  </si>
  <si>
    <t>Odkaz na mn. položky pořadí 30 : 133,91970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</si>
  <si>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</si>
  <si>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</si>
  <si>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</si>
  <si>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>1,17*1,75*6+1,2*0,9+0,9*2,05+1,6*1,2+1,16*2,15</t>
  </si>
  <si>
    <t>0,8*1,97+0,7*1,95*4+1,5*2,15+0,9*2,1+0,9*1,95*2</t>
  </si>
  <si>
    <t>1,08*2,15+2,7*3,3*2</t>
  </si>
  <si>
    <t>612409991RT2</t>
  </si>
  <si>
    <t>Začištění omítek kolem oken, dveří a obkladů apod. s použitím suché maltové směsi</t>
  </si>
  <si>
    <t>m</t>
  </si>
  <si>
    <t>(2,5+2,05)*2</t>
  </si>
  <si>
    <t>64-M.1</t>
  </si>
  <si>
    <t>Montáž hliníkových dveří a oken</t>
  </si>
  <si>
    <t>soubor</t>
  </si>
  <si>
    <t>64-M.2</t>
  </si>
  <si>
    <t>Doprava hliníkových dveří a oken</t>
  </si>
  <si>
    <t>Spec.64.1</t>
  </si>
  <si>
    <t>Hliníková vnitřní akustická sestava - celkový rozměr 2500 x 2050mm</t>
  </si>
  <si>
    <t xml:space="preserve">ks    </t>
  </si>
  <si>
    <t>Vnitřní sestava hliníková, celkový stavební rozměr 2500 x 2050 mm - jednokřídlé dveře 900x2050mm (průchozí šířka 800 mm a výška 2000mm), klika/klika + fixní okno 1600x1200 mm - dvojité akustické zasklení 8,8stratophone-16-6matelux 40db</t>
  </si>
  <si>
    <t>zámková vložka BT3 x 1</t>
  </si>
  <si>
    <t>Povrch rámů i křídel lakovaný, barevný odstín (RAL)</t>
  </si>
  <si>
    <t>Kotveno systémovými plechovými pozinkovanými kotvami nebo turbošrouby.</t>
  </si>
  <si>
    <t>941955004R00</t>
  </si>
  <si>
    <t>Lešení lehké pracovní pomocné pomocné, o výšce lešeňové podlahy přes 2,5 do 3,5 m</t>
  </si>
  <si>
    <t>800-3</t>
  </si>
  <si>
    <t>1.NP : 26,78+21+6,75+4,05+6,56+21,54+24,89</t>
  </si>
  <si>
    <t>19,95+2,95+4,25+2,95</t>
  </si>
  <si>
    <t>2.NP : 27,7+20,5+12,25+8,27+28,91+25,92+19,95</t>
  </si>
  <si>
    <t>3,15+2,95</t>
  </si>
  <si>
    <t>1.PP : 9,24+16,09</t>
  </si>
  <si>
    <t>941955102R00</t>
  </si>
  <si>
    <t>Lešení lehké pracovní pomocné ve schodišti, o výšce lešeňové podlahy přes 1,5 do 3,5 m</t>
  </si>
  <si>
    <t>15,71*2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</si>
  <si>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</si>
  <si>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</si>
  <si>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Odkaz na mn. položky pořadí 14 : 316,60000</t>
  </si>
  <si>
    <t>Odkaz na mn. položky pořadí 15 : 31,42000</t>
  </si>
  <si>
    <t>971033641R00</t>
  </si>
  <si>
    <t>Vybourání otvorů ve zdivu cihelném z jakýchkoliv cihel pálených  na jakoukoliv maltu vápenou nebo vápenocementovou, plochy do 4 m2, tloušťky do 300 mm</t>
  </si>
  <si>
    <t>801-3</t>
  </si>
  <si>
    <t>základovém nebo nadzákladovém,</t>
  </si>
  <si>
    <t>Včetně pomocného lešení o výšce podlahy do 1900 mm a pro zatížení do 1,5 kPa  (150 kg/m2).</t>
  </si>
  <si>
    <t>(0,9*2,05+1,6*1,2-0,7*2,05+3*0,2)*0,2</t>
  </si>
  <si>
    <t>964011211R00</t>
  </si>
  <si>
    <t>Vybourání železobetonových prefabrikovaných překladů délky do 3 mm, hmotnosti do 50 kg/m</t>
  </si>
  <si>
    <t>uložených ve zdivu, včetně pomocného lešení o výšce podlahy do 1900 mm a pro zatížení do 1,5 kPa  (150 kg/m2),</t>
  </si>
  <si>
    <t>0,2*0,2*1</t>
  </si>
  <si>
    <t>968062455R00</t>
  </si>
  <si>
    <t>Vybourání dřevěných rámů dveřních zárubní, plochy do 2 m2</t>
  </si>
  <si>
    <t>včetně pomocného lešení o výšce podlahy do 1900 mm a pro zatížení do 1,5 kPa  (150 kg/m2),</t>
  </si>
  <si>
    <t>0,7*2,05</t>
  </si>
  <si>
    <t>999281148R00</t>
  </si>
  <si>
    <t>Přesun hmot pro opravy a údržbu objektů pro opravy a údržbu dosavadních objektů včetně vnějších plášťů  výšky do 12 m, nošením</t>
  </si>
  <si>
    <t>t</t>
  </si>
  <si>
    <t>Přesun hmot</t>
  </si>
  <si>
    <t>POL7_</t>
  </si>
  <si>
    <t>oborů 801, 803, 811 a 812</t>
  </si>
  <si>
    <t>999281196R00</t>
  </si>
  <si>
    <t>Přesun hmot pro opravy a údržbu objektů pro opravy a údržbu dosavadních objektů včetně vnějších plášťů  příplatek za zvětšený přesun přes vymezenou největší dopravní vzdálenost  do 5000 m</t>
  </si>
  <si>
    <t>999281199R00</t>
  </si>
  <si>
    <t>Přesun hmot pro opravy a údržbu objektů pro opravy a údržbu dosavadních objektů včetně vnějších plášťů  příplatek za zvětšený přesun přes vymezenou největší dopravní vzdálenost  za každých dalších  i započatých 5000 m</t>
  </si>
  <si>
    <t>714110801R00</t>
  </si>
  <si>
    <t>Demontáž akustických obkladů dřevěných panelů</t>
  </si>
  <si>
    <t>800-714</t>
  </si>
  <si>
    <t>5*1,1</t>
  </si>
  <si>
    <t>714111101R00</t>
  </si>
  <si>
    <t>Montáž akustických obkladů s lištovanými spárami</t>
  </si>
  <si>
    <t>pohltivých z dřevěných panelů bez obkladového roštu</t>
  </si>
  <si>
    <t>- obkladové desky vyrobené z křemenného písku pojeného epoxidovou kompozicí s rovinnou lícovou stranou se zkosenými hranami s dutinou na rubové straně, opatřené na dvou bočních stranách montážní drážkou</t>
  </si>
  <si>
    <t>- obklad se vyznačuje vysokými hodnotami činitele zvukové pohltivosti v širokém kmitočtovém pásmu, nehořlavostí, velmi dobrou mechanickou odolností, dlouhodobou životností a snadnou údržbou</t>
  </si>
  <si>
    <t>- všechny desky budou mít speciální úpravu rubové strany</t>
  </si>
  <si>
    <t>- ve vzduchové mezeře mezi obkladem a stěnou bude doplňkový absorbér – minerální vata zabalená v tenké PE folii</t>
  </si>
  <si>
    <t>- rozměr: 300 × 300 × 30 mm</t>
  </si>
  <si>
    <t>- hmotnost s nosnou kcí cca 40 kg/m2</t>
  </si>
  <si>
    <t>- lícová strana obkladu bude cca 10 cm od obkládané stěny</t>
  </si>
  <si>
    <t>- minimální standard viz referenční výrobek Soning Sonit D30</t>
  </si>
  <si>
    <t>- celková skladebná tloušťka obkladu je 105 mm</t>
  </si>
  <si>
    <t>- barevné řešení obkladu - barva dle výběru stavebníka</t>
  </si>
  <si>
    <t>- obklad se montuje na kovovou nosnou konstrukci, která je součástí dodávky – rastr z kovových Z a H profilů, povrchová úprava žárový zinek</t>
  </si>
  <si>
    <t>- ukončení obkladu volně na stěně … ukončení provedeno lakovanou obložkou z lamina; povrchová úprava PU lak, odstín dle volby stavebníka</t>
  </si>
  <si>
    <t>4,8*0,9</t>
  </si>
  <si>
    <t>648991111RT3</t>
  </si>
  <si>
    <t>Osazení parapetních desek z plastických hmot Dodávka a osazení parapetních desek z plastických hmot šířky 150 mm</t>
  </si>
  <si>
    <t>a poloplastických hmot na montážní pěnu, zapravení omítky pod parapetem, těsnění spáry mezi parapetem a rámem okna, dodávka silikonu.</t>
  </si>
  <si>
    <t>2,55*2</t>
  </si>
  <si>
    <t>998714101R00</t>
  </si>
  <si>
    <t>Přesun hmot v objektech výšky do 6 m</t>
  </si>
  <si>
    <t>50 m vodorovně měřeno od těžiště půdorysné plochy skládky do těžiště půdorysné plochy objektu</t>
  </si>
  <si>
    <t>998714194R00</t>
  </si>
  <si>
    <t>Přesun hmot příplatek k ceně za zvětšený přesun přes vymezenou největší dopravní vzdálenost  do 1000 m</t>
  </si>
  <si>
    <t>998714199R00</t>
  </si>
  <si>
    <t>Přesun hmot příplatek k ceně za zvětšený přesun přes vymezenou největší dopravní vzdálenost  za každých dalších i započatých 1000 m přes 1000 m</t>
  </si>
  <si>
    <t>784402801R00</t>
  </si>
  <si>
    <t>Odstranění maleb oškrabáním, v místnostech do 3,8 m</t>
  </si>
  <si>
    <t>800-784</t>
  </si>
  <si>
    <t>m.č.102 : (5+4,2)*2*3,15+(5*4,2)+(1,17+1,75*2)*0,4*2</t>
  </si>
  <si>
    <t>(2,5+2,05*2)*0,1+(1,16+2,13*2)*0,3+0,85*0,15*4</t>
  </si>
  <si>
    <t>-(1,17*1,75)*2-0,9*2,05-1,6*1,2-1,6*2,13-5*2-1,45*1,2</t>
  </si>
  <si>
    <t>m.č.103 : (3+2,25)*2*3,27+(3*2,25)+(1,17+1,75*2)*0,4</t>
  </si>
  <si>
    <t>(2,5+2,05*2)*0,1+0,85*0,15*2</t>
  </si>
  <si>
    <t>-1,17*1,75-1,2*0,9-0,9*2,05-1,6*1,2</t>
  </si>
  <si>
    <t>m.č.106 : (11+2,2+1,85*2)*2*2,98+(2,55*2,2+8,45*1,85)*1,15</t>
  </si>
  <si>
    <t>m.č.111 : (2,5+1,7*2)*2*3,3+2,5*1,7-0,7*1,95*2-1,5*2,15</t>
  </si>
  <si>
    <t>m.č.205 : (3,55+2,9)*2*3,3+3,55*2,9+0,35*2,35*2</t>
  </si>
  <si>
    <t>(7,2+1,85)*2*3,3+7,2*1,85+0,65*2,35*2</t>
  </si>
  <si>
    <t>(2,5+1,7)*2*3,3+2,5*1,7+(1,17*1,75*2)*0,25</t>
  </si>
  <si>
    <t>784402804R00</t>
  </si>
  <si>
    <t>Odstranění maleb oškrabáním, na schodišti o výšce podlaží do 3,8 m</t>
  </si>
  <si>
    <t>m.č.109 : (2,7+5,89*2)*3,48+2,7*5,89+(1,17*1,75*2)*0,45</t>
  </si>
  <si>
    <t>m.č.208 : (2,7+5,83*2)*3,48+2,7*5,89+(1,17*1,75*2)*0,45</t>
  </si>
  <si>
    <t>784401801R00</t>
  </si>
  <si>
    <t>Odstranění maleb obroušením s oprášením, v místnostech do 3,8 m</t>
  </si>
  <si>
    <t>784401804R00</t>
  </si>
  <si>
    <t>Odstranění maleb obroušením s oprášením, na schodišti o výšce podlaží do 3,8 m</t>
  </si>
  <si>
    <t>784403801R00</t>
  </si>
  <si>
    <t>Odstranění maleb úplným omytím na sádrové omítce, v místnostech do 3,8 m</t>
  </si>
  <si>
    <t>784403804R00</t>
  </si>
  <si>
    <t>Odstranění maleb úplným omytím na sádrové omítce, na schodišti o výšce podlaží do 3,8 m</t>
  </si>
  <si>
    <t>784121201R00</t>
  </si>
  <si>
    <t>Příprava povrchu Penetrace (napouštění) podkladu vápená, jednonásobná</t>
  </si>
  <si>
    <t>784122112R00</t>
  </si>
  <si>
    <t>Malby vápenné se začištěním  , bílé, dvojnásobné</t>
  </si>
  <si>
    <t>Odkaz na mn. položky pořadí 35 : 467,30633</t>
  </si>
  <si>
    <t>784390020R00</t>
  </si>
  <si>
    <t>Ostatní práce příplatek, za práci ve schodišťovém prostoru</t>
  </si>
  <si>
    <t>784011211RT3</t>
  </si>
  <si>
    <t>Ostatní práce olepování vnitřních ploch,  , včetně maskovací pásky 50 mm</t>
  </si>
  <si>
    <t>M21 - 100 - 01</t>
  </si>
  <si>
    <t>Rozvaděč RS1, viz schema zapojení - montáž + dodávka</t>
  </si>
  <si>
    <t>POL1_1</t>
  </si>
  <si>
    <t>M21 - 100 - 02</t>
  </si>
  <si>
    <t>Rozvaděč RS2, viz schema zapojení - montáž + dodávka</t>
  </si>
  <si>
    <t>M21 - 100 - 03</t>
  </si>
  <si>
    <t>Hlavní ochranná přípojnice MET - montáž + dodávka</t>
  </si>
  <si>
    <t>M21 - 200 - 01</t>
  </si>
  <si>
    <t>A - LED svítidlo přisazené/nástěnné, 24W, 2473lm, 4000K, IP65 - montáž + dodávka</t>
  </si>
  <si>
    <t>ks</t>
  </si>
  <si>
    <t>Osvětlovací tělesa, vč. zdrojů a příslušenství, kotvícího materiálu, příp. závěsů, nosných lišt, recyklačních poplatků.</t>
  </si>
  <si>
    <t>M21 - 200 - 02</t>
  </si>
  <si>
    <t>B - LED svítidlo přisazené, 25W, 1900lm, 4000K, IP20, EMG 1h - montáž + dodávka</t>
  </si>
  <si>
    <t>M21 - 200 - 03</t>
  </si>
  <si>
    <t>C - LED svítidlo nástěnné s pohybovým čidlem, 13W, 320lm, 3000K IP65 - montáž + dodávka</t>
  </si>
  <si>
    <t>M21 - 200 - 04</t>
  </si>
  <si>
    <t>D - Svítidlo přisazené, 1xE27/100W, IP44 - montáž + dodávka</t>
  </si>
  <si>
    <t>M21 - 200 - 05</t>
  </si>
  <si>
    <t>NO - LED svítidlo nouzové, 3W, 6500K, IP65, corridor, EMG 1h - montáž + dodávka</t>
  </si>
  <si>
    <t>M21 - 200 - 06</t>
  </si>
  <si>
    <t>NO1 - LED svítidlo nouzové venkovní, 3W, 6500K, IP65, EMG 1h - montáž + dodávka</t>
  </si>
  <si>
    <t>M21 - 200 - 07</t>
  </si>
  <si>
    <t>NP1 - LED svítidlo nouzové, 1W, 6500K, IP65, piktogram, EMG 1h - montáž + dodávka</t>
  </si>
  <si>
    <t>M21 - 300 - 01</t>
  </si>
  <si>
    <t>Spínač řaz. 1, zapuštěný, IP20, 250V/10A, vč. rámečků, vícerámečků, instalačních krabic., montáž+ dodávka</t>
  </si>
  <si>
    <t>M21 - 300 - 02</t>
  </si>
  <si>
    <t>Spínač řaz. 5, zapuštěný, IP20, 250V/10A, vč. rámečků, vícerámečků, instalačních krabic., montáž+ dodávka</t>
  </si>
  <si>
    <t>M21 - 300 - 03</t>
  </si>
  <si>
    <t>Spínač řaz. 6, zapuštěný, IP20, 250V/10A, vč. rámečků, vícerámečků, instalačních krabic., montáž+ dodávka</t>
  </si>
  <si>
    <t>M21 - 300 - 04</t>
  </si>
  <si>
    <t>Spínač tlačítkový, zapuštěný, IP20, 250V/10A vč. rámečků, vícerámečků, instalačních krabic, montáž+ dodávka</t>
  </si>
  <si>
    <t>M21 - 300 - 05</t>
  </si>
  <si>
    <t>Spínač tlačítkový, zapuštěný, IP20, 250V/10A + doběhové relé, vč. rámečků, vícerámečků,instal.krabic, ref. KPR 68 - montáž+ dodávka</t>
  </si>
  <si>
    <t>M21 - 300 - 06</t>
  </si>
  <si>
    <t>Spínač 3 pólový, zapuštěný, IP20, 400V/16A vč. instalačních krabic, montáž+ dodávka</t>
  </si>
  <si>
    <t>M21 - 300 - 07</t>
  </si>
  <si>
    <t>Pohybové čidlo 270°, dosah min. 9m, IP20, montáž+ dodávka</t>
  </si>
  <si>
    <t>M21 - 300 - 08</t>
  </si>
  <si>
    <t>Pohybové čidlo 360°, dosah min. 9m, IP20, montáž+ dodávka</t>
  </si>
  <si>
    <t>M21 - 300 - 09</t>
  </si>
  <si>
    <t>Zásuvka 2P+PE (jednonásobná), zapuštěná, IP20, 250V/16A, vč. rámečků, vícerámečků, instal. krabic, montáž+ dodávka</t>
  </si>
  <si>
    <t>M21 - 300 - 10</t>
  </si>
  <si>
    <t>Zásuvka 2P+PE (jednonásobná), do parapetního žlabu, IP20, 250V/16A, vč. rámečků, vícerámečků,instal., krabic do parapetního žlabu - montáž+ dodávka</t>
  </si>
  <si>
    <t>M21 - 300 - 11</t>
  </si>
  <si>
    <t>Zásuvka 2P+PE, IP44, 230V/16A, montáž+ dodávka</t>
  </si>
  <si>
    <t>M21 - 300 - 12</t>
  </si>
  <si>
    <t>Zásuvka 3P+PE+N, IP44, 400V/16A, montáž+ dodávka</t>
  </si>
  <si>
    <t>M21 - 300 - 13</t>
  </si>
  <si>
    <t>Tlačítko CENTRAL/TOTAL STOP s aretací, přisazené, červené, pod sklem, montáž+ dodávka</t>
  </si>
  <si>
    <t>M21 - 300 - 14</t>
  </si>
  <si>
    <t>Akumulační kamna 2kW, 400V, 30dB, tepelný výkon 820W, 6 sad cihel, montáž+ dodávka</t>
  </si>
  <si>
    <t>M21 - 300 - 15</t>
  </si>
  <si>
    <t>Akumulační kamna 3kW, 400V, 32dB, tepelný výkon 1180W, 9 sad cihel, montáž+ dodávka</t>
  </si>
  <si>
    <t>M21 - 300 - 16</t>
  </si>
  <si>
    <t>M21 - 400 - 01</t>
  </si>
  <si>
    <t>Kabel s Cu jádrem CYKY-O 3x1,5, montáž + dodávka</t>
  </si>
  <si>
    <t>M21 - 400 - 02</t>
  </si>
  <si>
    <t>Kabel s Cu jádrem CYKY-J 3x1,5, montáž + dodávka</t>
  </si>
  <si>
    <t>M21 - 400 - 03</t>
  </si>
  <si>
    <t>Kabel s Cu jádrem CYKY-J 3x2,5, montáž + dodávka</t>
  </si>
  <si>
    <t>M21 - 400 - 04</t>
  </si>
  <si>
    <t>Kabel s Cu jádrem CYKY-J 5x1,5, montáž + dodávka</t>
  </si>
  <si>
    <t>M21 - 400 - 05</t>
  </si>
  <si>
    <t>Kabel s Cu jádrem CYKY-J 5x2,5, montáž + dodávka</t>
  </si>
  <si>
    <t>M21 - 400 - 06</t>
  </si>
  <si>
    <t>Kabel s Cu jádrem CYKY-J 3x4, montáž + dodávka</t>
  </si>
  <si>
    <t>M21 - 400 - 07</t>
  </si>
  <si>
    <t>Kabel s Cu jádrem CYKY-J 5x6, montáž + dodávka</t>
  </si>
  <si>
    <t>M21 - 400 - 08</t>
  </si>
  <si>
    <t>Kabel s Cu jádrem CYKY-J 5x25, montáž + dodávka</t>
  </si>
  <si>
    <t>M21 - 400 - 09</t>
  </si>
  <si>
    <t>Kabel s Cu jádrem CYKY-J 4x50, montáž + dodávka</t>
  </si>
  <si>
    <t>M21 - 400 - 10</t>
  </si>
  <si>
    <t>Kabel s Cu jádrem H07RN-F 5x2,5, montáž + dodávka</t>
  </si>
  <si>
    <t>M21 - 400 - 11</t>
  </si>
  <si>
    <t>Kabel s Cu jádrem CXKH-V-O P60-R 3x1,5, vč. požární trasy dle ZP 27/2008, montáž + dodávka</t>
  </si>
  <si>
    <t>M21 - 400 - 12</t>
  </si>
  <si>
    <t>Celoplastový vodič s Cu jádrem, CY 25mm2 zž, montáž + dodávka</t>
  </si>
  <si>
    <t>M21 - 500 - 01</t>
  </si>
  <si>
    <t>Instalační krabice rozbočné, včetně svorek a víček, vč. příp. kotvícího materiálu.</t>
  </si>
  <si>
    <t>M21 - 500 - 02</t>
  </si>
  <si>
    <t>Instalační krabice rozbočné, IP44, včetně svorek a víček, vč. příp. kotvícího materiálu.</t>
  </si>
  <si>
    <t>M21 - 500 - 03</t>
  </si>
  <si>
    <t>Instalační lišta PVC 20x20mm, vč. víka, příslušenství, kotvení, montáž + dodávka</t>
  </si>
  <si>
    <t>M21 - 500 - 04</t>
  </si>
  <si>
    <t>Instalační lišta PVC 40x20mm, vč. víka, příslušenství, kotvení, mechanické namáhání.</t>
  </si>
  <si>
    <t>M21 - 500 - 05</t>
  </si>
  <si>
    <t>PVC parapetní kanál, bílý, 110x65mm, vč. příslušenství (kolena, spojky, víka, T-kus, spojovací díl, koncový kryt) kotvícího materiálu - montáž + dodávka</t>
  </si>
  <si>
    <t>M21 - 600 - 01</t>
  </si>
  <si>
    <t>Venkovní jednotka videotelefonu - audio/video modul, modul 2 tlačítka, modul bezkontaktní čtečky,, instalační krabice, rámeček, kryt - montáž + dodávka</t>
  </si>
  <si>
    <t>M21 - 600 - 02</t>
  </si>
  <si>
    <t>Bezkontaktní přívěšek 125kHz, dodávka</t>
  </si>
  <si>
    <t>M21 - 600 - 03</t>
  </si>
  <si>
    <t>Napájecí zdroj s filtrem, 24VDC-2,5A, 10 DIN, montáž + dodávka</t>
  </si>
  <si>
    <t>M21 - 600 - 04</t>
  </si>
  <si>
    <t>Zapuštěný zámek dveří10-24V (elektrický otvírač dveří), montáž + dodávka</t>
  </si>
  <si>
    <t>M21 - 600 - 05</t>
  </si>
  <si>
    <t>Videotelefon pro povrchovou instalaci,  4,3", rozlišení 480x272 TV řádků, ovládání zámku, montáž + dodávka</t>
  </si>
  <si>
    <t>M21 - 600 - 06</t>
  </si>
  <si>
    <t>Konektor pro instalaci monitoru, montáž + dodávka</t>
  </si>
  <si>
    <t>M21 - 600 - 07</t>
  </si>
  <si>
    <t>M21 - 600 - 08</t>
  </si>
  <si>
    <t>Kabel s Cu jádrem J-Y(ST)Y 2x2x0,8, montáž + dodávka</t>
  </si>
  <si>
    <t>M21 - 600 - 09</t>
  </si>
  <si>
    <t>Zakončení sběrnice, montáž + dodávka</t>
  </si>
  <si>
    <t>M21 - 600 - 10</t>
  </si>
  <si>
    <t>Instalační ohebná trubka, PVC, d=20mm, vč.příchytek,kotvícího materiálu. Střední mechanické namáhání, montáž + dodávka</t>
  </si>
  <si>
    <t>M21 -700 - 01</t>
  </si>
  <si>
    <t>Demontáž stávající elektroinstalace</t>
  </si>
  <si>
    <t>M21 - 800 - 01</t>
  </si>
  <si>
    <t>Naprogramování a oživení slaboproudých systémů</t>
  </si>
  <si>
    <t>900      R23</t>
  </si>
  <si>
    <t>Hodinové zúčtovací sazby elektromontér, tarifní třída 6</t>
  </si>
  <si>
    <t>h</t>
  </si>
  <si>
    <t>Stavební přípomoce, drážkování, vrtání otvorů do průměru 150 mm.</t>
  </si>
  <si>
    <t>4*8*2</t>
  </si>
  <si>
    <t>900      R24</t>
  </si>
  <si>
    <t>Hodinové zúčtovací sazby elektromontér, tarifní třída 7</t>
  </si>
  <si>
    <t>Položka použita pro vypracování provozních manuálů, manuálů údržby a zaškolení obsluhy. Závěrečná měření, nastavení a uvedení do provozu, protokoly, popisy prvků a tras.</t>
  </si>
  <si>
    <t>2*8*2</t>
  </si>
  <si>
    <t>M21 - 800 - 02</t>
  </si>
  <si>
    <t>Drobný montážní materiál (stahovací pásky, sádra, hmoždinky, šrouby, hřebíky, izolační pásky,...)</t>
  </si>
  <si>
    <t>M21 - 800 - 03</t>
  </si>
  <si>
    <t>Doprava všech materiálů a vybavení</t>
  </si>
  <si>
    <t>979011211R00</t>
  </si>
  <si>
    <t>Svislá doprava suti a vybouraných hmot nošením za prvé podlaží nad základním podlažím</t>
  </si>
  <si>
    <t>Přesun suti</t>
  </si>
  <si>
    <t>POL8_</t>
  </si>
  <si>
    <t>979011121R00</t>
  </si>
  <si>
    <t>Svislá doprava suti a vybouraných hmot příplatek za každé další podlaží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</si>
  <si>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</si>
  <si>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</si>
  <si>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</si>
  <si>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</si>
  <si>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</si>
  <si>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</si>
  <si>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</si>
  <si>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</si>
  <si>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</si>
  <si>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979990107R00</t>
  </si>
  <si>
    <t>Poplatek za uložení, směs betonu, cihel a dřeva,  , skupina 17 09 04 z Katalogu odpadů</t>
  </si>
  <si>
    <t>kategorie 17 09 04 smíšené stavební a demoliční odpady</t>
  </si>
  <si>
    <t>1,27708+0,84115</t>
  </si>
  <si>
    <t>979990146R00</t>
  </si>
  <si>
    <t>Poplatek za uložení, čistý polystyren, čistá minerální a skelná vata,  , skupina 17 06 04 z Katalogu odpadů</t>
  </si>
  <si>
    <t>Položka použita pro uložení kabelů, elekromateriály, akustický obklad atd.</t>
  </si>
  <si>
    <t>0,1925+1,4</t>
  </si>
  <si>
    <t>005121010R</t>
  </si>
  <si>
    <t>Vybudování zařízení staveniště</t>
  </si>
  <si>
    <t>Soubor</t>
  </si>
  <si>
    <t>VRN</t>
  </si>
  <si>
    <t>POL99_2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</si>
  <si>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</si>
  <si>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</si>
  <si>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</si>
  <si>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</si>
  <si>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</si>
  <si>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</si>
  <si>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</si>
  <si>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005124010R</t>
  </si>
  <si>
    <t>Koordinační činnost</t>
  </si>
  <si>
    <t>Koordinace stavebních a technologických dodávek stavby.</t>
  </si>
  <si>
    <t>005211010R</t>
  </si>
  <si>
    <t>Předání a převzetí staveniště</t>
  </si>
  <si>
    <t>POL99_8</t>
  </si>
  <si>
    <t>Náklady spojené s účastí zhotovitele na předání a převzetí staveniště.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</si>
  <si>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</si>
  <si>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</si>
  <si>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</si>
  <si>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005211080R1</t>
  </si>
  <si>
    <t>Bezpečnostní a hygienická opatření na staveništi</t>
  </si>
  <si>
    <t>Zajištění pronájmu buňky TOI-TOI, dovoz, pronájem a odvoz.</t>
  </si>
  <si>
    <t>005231010R</t>
  </si>
  <si>
    <t>Revize</t>
  </si>
  <si>
    <t>Revize, technologické a komplexní zkoušky všech systémů elektroinstalace a ostatní potřebná stanoviska, revize a zkoušky.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</si>
  <si>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</si>
  <si>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</si>
  <si>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</si>
  <si>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SUM</t>
  </si>
  <si>
    <t>Náklady spojené s provedením všech technickými normami předepsaných zkoušek a revizí stavebních konstrukcí nebo stavebních prací.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</si>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</sst>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3" fillId="2" borderId="0" xfId="0" applyFont="1" applyFill="1" applyAlignment="1">
      <alignment horizontal="left" wrapTex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6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7" t="s">
        <v>41</v>
      </c>
      <c r="C1" s="228"/>
      <c r="D1" s="228"/>
      <c r="E1" s="228"/>
      <c r="F1" s="228"/>
      <c r="G1" s="228"/>
      <c r="H1" s="228"/>
      <c r="I1" s="228"/>
      <c r="J1" s="229"/>
    </row>
    <row r="2" spans="1:15" ht="36" customHeight="1" x14ac:dyDescent="0.2">
      <c r="A2" s="2"/>
      <c r="B2" s="78" t="s">
        <v>22</v>
      </c>
      <c r="C2" s="79"/>
      <c r="D2" s="80" t="s">
        <v>43</v>
      </c>
      <c r="E2" s="233" t="s">
        <v>44</v>
      </c>
      <c r="F2" s="234"/>
      <c r="G2" s="234"/>
      <c r="H2" s="234"/>
      <c r="I2" s="234"/>
      <c r="J2" s="235"/>
      <c r="O2" s="1"/>
    </row>
    <row r="3" spans="1:15" ht="27" customHeight="1" x14ac:dyDescent="0.2">
      <c r="A3" s="2"/>
      <c r="B3" s="81" t="s">
        <v>45</v>
      </c>
      <c r="C3" s="79"/>
      <c r="D3" s="82" t="s">
        <v>43</v>
      </c>
      <c r="E3" s="236" t="s">
        <v>44</v>
      </c>
      <c r="F3" s="237"/>
      <c r="G3" s="237"/>
      <c r="H3" s="237"/>
      <c r="I3" s="237"/>
      <c r="J3" s="238"/>
    </row>
    <row r="4" spans="1:15" ht="23.25" customHeight="1" x14ac:dyDescent="0.2">
      <c r="A4" s="76">
        <v>392</v>
      </c>
      <c r="B4" s="83" t="s">
        <v>46</v>
      </c>
      <c r="C4" s="84"/>
      <c r="D4" s="85" t="s">
        <v>43</v>
      </c>
      <c r="E4" s="216" t="s">
        <v>44</v>
      </c>
      <c r="F4" s="217"/>
      <c r="G4" s="217"/>
      <c r="H4" s="217"/>
      <c r="I4" s="217"/>
      <c r="J4" s="218"/>
    </row>
    <row r="5" spans="1:15" ht="24" customHeight="1" x14ac:dyDescent="0.2">
      <c r="A5" s="2"/>
      <c r="B5" s="31" t="s">
        <v>42</v>
      </c>
      <c r="D5" s="221" t="s">
        <v>47</v>
      </c>
      <c r="E5" s="222"/>
      <c r="F5" s="222"/>
      <c r="G5" s="222"/>
      <c r="H5" s="18" t="s">
        <v>40</v>
      </c>
      <c r="I5" s="86" t="s">
        <v>51</v>
      </c>
      <c r="J5" s="8"/>
    </row>
    <row r="6" spans="1:15" ht="15.75" customHeight="1" x14ac:dyDescent="0.2">
      <c r="A6" s="2"/>
      <c r="B6" s="28"/>
      <c r="C6" s="55"/>
      <c r="D6" s="223" t="s">
        <v>48</v>
      </c>
      <c r="E6" s="224"/>
      <c r="F6" s="224"/>
      <c r="G6" s="224"/>
      <c r="H6" s="18" t="s">
        <v>34</v>
      </c>
      <c r="I6" s="86" t="s">
        <v>52</v>
      </c>
      <c r="J6" s="8"/>
    </row>
    <row r="7" spans="1:15" ht="15.75" customHeight="1" x14ac:dyDescent="0.2">
      <c r="A7" s="2"/>
      <c r="B7" s="29"/>
      <c r="C7" s="56"/>
      <c r="D7" s="77" t="s">
        <v>50</v>
      </c>
      <c r="E7" s="225" t="s">
        <v>49</v>
      </c>
      <c r="F7" s="226"/>
      <c r="G7" s="22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0"/>
      <c r="E11" s="240"/>
      <c r="F11" s="240"/>
      <c r="G11" s="240"/>
      <c r="H11" s="18" t="s">
        <v>40</v>
      </c>
      <c r="I11" s="87"/>
      <c r="J11" s="8"/>
    </row>
    <row r="12" spans="1:15" ht="15.75" customHeight="1" x14ac:dyDescent="0.2">
      <c r="A12" s="2"/>
      <c r="B12" s="28"/>
      <c r="C12" s="55"/>
      <c r="D12" s="215"/>
      <c r="E12" s="215"/>
      <c r="F12" s="215"/>
      <c r="G12" s="215"/>
      <c r="H12" s="18" t="s">
        <v>34</v>
      </c>
      <c r="I12" s="87"/>
      <c r="J12" s="8"/>
    </row>
    <row r="13" spans="1:15" ht="15.75" customHeight="1" x14ac:dyDescent="0.2">
      <c r="A13" s="2"/>
      <c r="B13" s="29"/>
      <c r="C13" s="56"/>
      <c r="D13" s="88"/>
      <c r="E13" s="219"/>
      <c r="F13" s="220"/>
      <c r="G13" s="22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39"/>
      <c r="F15" s="239"/>
      <c r="G15" s="241"/>
      <c r="H15" s="241"/>
      <c r="I15" s="241" t="s">
        <v>29</v>
      </c>
      <c r="J15" s="242"/>
    </row>
    <row r="16" spans="1:15" ht="23.25" customHeight="1" x14ac:dyDescent="0.2">
      <c r="A16" s="141" t="s">
        <v>24</v>
      </c>
      <c r="B16" s="38" t="s">
        <v>24</v>
      </c>
      <c r="C16" s="62"/>
      <c r="D16" s="63"/>
      <c r="E16" s="204"/>
      <c r="F16" s="205"/>
      <c r="G16" s="204"/>
      <c r="H16" s="205"/>
      <c r="I16" s="204">
        <f>SUMIF(F53:F72,A16,I53:I72)+SUMIF(F53:F72,"PSU",I53:I72)</f>
        <v>0</v>
      </c>
      <c r="J16" s="206"/>
    </row>
    <row r="17" spans="1:10" ht="23.25" customHeight="1" x14ac:dyDescent="0.2">
      <c r="A17" s="141" t="s">
        <v>25</v>
      </c>
      <c r="B17" s="38" t="s">
        <v>25</v>
      </c>
      <c r="C17" s="62"/>
      <c r="D17" s="63"/>
      <c r="E17" s="204"/>
      <c r="F17" s="205"/>
      <c r="G17" s="204"/>
      <c r="H17" s="205"/>
      <c r="I17" s="204">
        <f>SUMIF(F53:F72,A17,I53:I72)</f>
        <v>0</v>
      </c>
      <c r="J17" s="206"/>
    </row>
    <row r="18" spans="1:10" ht="23.25" customHeight="1" x14ac:dyDescent="0.2">
      <c r="A18" s="141" t="s">
        <v>26</v>
      </c>
      <c r="B18" s="38" t="s">
        <v>26</v>
      </c>
      <c r="C18" s="62"/>
      <c r="D18" s="63"/>
      <c r="E18" s="204"/>
      <c r="F18" s="205"/>
      <c r="G18" s="204"/>
      <c r="H18" s="205"/>
      <c r="I18" s="204">
        <f>SUMIF(F53:F72,A18,I53:I72)</f>
        <v>0</v>
      </c>
      <c r="J18" s="206"/>
    </row>
    <row r="19" spans="1:10" ht="23.25" customHeight="1" x14ac:dyDescent="0.2">
      <c r="A19" s="141" t="s">
        <v>102</v>
      </c>
      <c r="B19" s="38" t="s">
        <v>27</v>
      </c>
      <c r="C19" s="62"/>
      <c r="D19" s="63"/>
      <c r="E19" s="204"/>
      <c r="F19" s="205"/>
      <c r="G19" s="204"/>
      <c r="H19" s="205"/>
      <c r="I19" s="204">
        <f>SUMIF(F53:F72,A19,I53:I72)</f>
        <v>0</v>
      </c>
      <c r="J19" s="206"/>
    </row>
    <row r="20" spans="1:10" ht="23.25" customHeight="1" x14ac:dyDescent="0.2">
      <c r="A20" s="141" t="s">
        <v>103</v>
      </c>
      <c r="B20" s="38" t="s">
        <v>28</v>
      </c>
      <c r="C20" s="62"/>
      <c r="D20" s="63"/>
      <c r="E20" s="204"/>
      <c r="F20" s="205"/>
      <c r="G20" s="204"/>
      <c r="H20" s="205"/>
      <c r="I20" s="204">
        <f>SUMIF(F53:F72,A20,I53:I72)</f>
        <v>0</v>
      </c>
      <c r="J20" s="206"/>
    </row>
    <row r="21" spans="1:10" ht="23.25" customHeight="1" x14ac:dyDescent="0.2">
      <c r="A21" s="2"/>
      <c r="B21" s="48" t="s">
        <v>29</v>
      </c>
      <c r="C21" s="64"/>
      <c r="D21" s="65"/>
      <c r="E21" s="207"/>
      <c r="F21" s="243"/>
      <c r="G21" s="207"/>
      <c r="H21" s="243"/>
      <c r="I21" s="207">
        <f>SUM(I16:J20)</f>
        <v>0</v>
      </c>
      <c r="J21" s="208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02">
        <f>ZakladDPHSniVypocet</f>
        <v>0</v>
      </c>
      <c r="H23" s="203"/>
      <c r="I23" s="203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200">
        <f>A23</f>
        <v>0</v>
      </c>
      <c r="H24" s="201"/>
      <c r="I24" s="201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02">
        <f>ZakladDPHZaklVypocet</f>
        <v>0</v>
      </c>
      <c r="H25" s="203"/>
      <c r="I25" s="203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30">
        <f>A25</f>
        <v>0</v>
      </c>
      <c r="H26" s="231"/>
      <c r="I26" s="23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32">
        <f>CenaCelkem-(ZakladDPHSni+DPHSni+ZakladDPHZakl+DPHZakl)</f>
        <v>0</v>
      </c>
      <c r="H27" s="232"/>
      <c r="I27" s="232"/>
      <c r="J27" s="41" t="str">
        <f t="shared" si="0"/>
        <v>CZK</v>
      </c>
    </row>
    <row r="28" spans="1:10" ht="27.75" hidden="1" customHeight="1" thickBot="1" x14ac:dyDescent="0.25">
      <c r="A28" s="2"/>
      <c r="B28" s="114" t="s">
        <v>23</v>
      </c>
      <c r="C28" s="115"/>
      <c r="D28" s="115"/>
      <c r="E28" s="116"/>
      <c r="F28" s="117"/>
      <c r="G28" s="210">
        <f>ZakladDPHSniVypocet+ZakladDPHZaklVypocet</f>
        <v>0</v>
      </c>
      <c r="H28" s="210"/>
      <c r="I28" s="210"/>
      <c r="J28" s="11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4" t="s">
        <v>35</v>
      </c>
      <c r="C29" s="119"/>
      <c r="D29" s="119"/>
      <c r="E29" s="119"/>
      <c r="F29" s="120"/>
      <c r="G29" s="209">
        <f>A27</f>
        <v>0</v>
      </c>
      <c r="H29" s="209"/>
      <c r="I29" s="209"/>
      <c r="J29" s="121" t="s">
        <v>56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1"/>
      <c r="E34" s="212"/>
      <c r="G34" s="213"/>
      <c r="H34" s="214"/>
      <c r="I34" s="214"/>
      <c r="J34" s="25"/>
    </row>
    <row r="35" spans="1:10" ht="12.75" customHeight="1" x14ac:dyDescent="0.2">
      <c r="A35" s="2"/>
      <c r="B35" s="2"/>
      <c r="D35" s="199" t="s">
        <v>2</v>
      </c>
      <c r="E35" s="199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1" t="s">
        <v>16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">
      <c r="A38" s="90" t="s">
        <v>37</v>
      </c>
      <c r="B38" s="95" t="s">
        <v>17</v>
      </c>
      <c r="C38" s="96" t="s">
        <v>5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18</v>
      </c>
      <c r="I38" s="98" t="s">
        <v>1</v>
      </c>
      <c r="J38" s="99" t="s">
        <v>0</v>
      </c>
    </row>
    <row r="39" spans="1:10" ht="25.5" hidden="1" customHeight="1" x14ac:dyDescent="0.2">
      <c r="A39" s="90">
        <v>1</v>
      </c>
      <c r="B39" s="100" t="s">
        <v>53</v>
      </c>
      <c r="C39" s="194"/>
      <c r="D39" s="194"/>
      <c r="E39" s="194"/>
      <c r="F39" s="101">
        <f>'25-50-951 25-50-951 Pol'!AE274</f>
        <v>0</v>
      </c>
      <c r="G39" s="102">
        <f>'25-50-951 25-50-951 Pol'!AF274</f>
        <v>0</v>
      </c>
      <c r="H39" s="103">
        <f>(F39*SazbaDPH1/100)+(G39*SazbaDPH2/100)</f>
        <v>0</v>
      </c>
      <c r="I39" s="103">
        <f>F39+G39+H39</f>
        <v>0</v>
      </c>
      <c r="J39" s="104" t="str">
        <f>IF(_xlfn.SINGLE(CenaCelkemVypocet)=0,"",I39/_xlfn.SINGLE(CenaCelkemVypocet)*100)</f>
        <v/>
      </c>
    </row>
    <row r="40" spans="1:10" ht="25.5" hidden="1" customHeight="1" x14ac:dyDescent="0.2">
      <c r="A40" s="90">
        <v>2</v>
      </c>
      <c r="B40" s="105"/>
      <c r="C40" s="195" t="s">
        <v>54</v>
      </c>
      <c r="D40" s="195"/>
      <c r="E40" s="195"/>
      <c r="F40" s="106"/>
      <c r="G40" s="107"/>
      <c r="H40" s="107">
        <f>(F40*SazbaDPH1/100)+(G40*SazbaDPH2/100)</f>
        <v>0</v>
      </c>
      <c r="I40" s="107"/>
      <c r="J40" s="108"/>
    </row>
    <row r="41" spans="1:10" ht="25.5" hidden="1" customHeight="1" x14ac:dyDescent="0.2">
      <c r="A41" s="90">
        <v>2</v>
      </c>
      <c r="B41" s="105" t="s">
        <v>43</v>
      </c>
      <c r="C41" s="195" t="s">
        <v>44</v>
      </c>
      <c r="D41" s="195"/>
      <c r="E41" s="195"/>
      <c r="F41" s="106">
        <f>'25-50-951 25-50-951 Pol'!AE274</f>
        <v>0</v>
      </c>
      <c r="G41" s="107">
        <f>'25-50-951 25-50-951 Pol'!AF274</f>
        <v>0</v>
      </c>
      <c r="H41" s="107">
        <f>(F41*SazbaDPH1/100)+(G41*SazbaDPH2/100)</f>
        <v>0</v>
      </c>
      <c r="I41" s="107">
        <f>F41+G41+H41</f>
        <v>0</v>
      </c>
      <c r="J41" s="108" t="str">
        <f>IF(_xlfn.SINGLE(CenaCelkemVypocet)=0,"",I41/_xlfn.SINGLE(CenaCelkemVypocet)*100)</f>
        <v/>
      </c>
    </row>
    <row r="42" spans="1:10" ht="25.5" hidden="1" customHeight="1" x14ac:dyDescent="0.2">
      <c r="A42" s="90">
        <v>3</v>
      </c>
      <c r="B42" s="109" t="s">
        <v>43</v>
      </c>
      <c r="C42" s="194" t="s">
        <v>44</v>
      </c>
      <c r="D42" s="194"/>
      <c r="E42" s="194"/>
      <c r="F42" s="110">
        <f>'25-50-951 25-50-951 Pol'!AE274</f>
        <v>0</v>
      </c>
      <c r="G42" s="103">
        <f>'25-50-951 25-50-951 Pol'!AF274</f>
        <v>0</v>
      </c>
      <c r="H42" s="103">
        <f>(F42*SazbaDPH1/100)+(G42*SazbaDPH2/100)</f>
        <v>0</v>
      </c>
      <c r="I42" s="103">
        <f>F42+G42+H42</f>
        <v>0</v>
      </c>
      <c r="J42" s="104" t="str">
        <f>IF(_xlfn.SINGLE(CenaCelkemVypocet)=0,"",I42/_xlfn.SINGLE(CenaCelkemVypocet)*100)</f>
        <v/>
      </c>
    </row>
    <row r="43" spans="1:10" ht="25.5" hidden="1" customHeight="1" x14ac:dyDescent="0.2">
      <c r="A43" s="90"/>
      <c r="B43" s="196" t="s">
        <v>55</v>
      </c>
      <c r="C43" s="197"/>
      <c r="D43" s="197"/>
      <c r="E43" s="198"/>
      <c r="F43" s="111">
        <f>SUMIF(A39:A42,"=1",F39:F42)</f>
        <v>0</v>
      </c>
      <c r="G43" s="112">
        <f>SUMIF(A39:A42,"=1",G39:G42)</f>
        <v>0</v>
      </c>
      <c r="H43" s="112">
        <f>SUMIF(A39:A42,"=1",H39:H42)</f>
        <v>0</v>
      </c>
      <c r="I43" s="112">
        <f>SUMIF(A39:A42,"=1",I39:I42)</f>
        <v>0</v>
      </c>
      <c r="J43" s="113">
        <f>SUMIF(A39:A42,"=1",J39:J42)</f>
        <v>0</v>
      </c>
    </row>
    <row r="45" spans="1:10" x14ac:dyDescent="0.2">
      <c r="A45" t="s">
        <v>57</v>
      </c>
      <c r="B45" t="s">
        <v>58</v>
      </c>
    </row>
    <row r="46" spans="1:10" x14ac:dyDescent="0.2">
      <c r="A46" t="s">
        <v>59</v>
      </c>
      <c r="B46" t="s">
        <v>60</v>
      </c>
    </row>
    <row r="47" spans="1:10" x14ac:dyDescent="0.2">
      <c r="A47" t="s">
        <v>61</v>
      </c>
      <c r="B47" t="s">
        <v>62</v>
      </c>
    </row>
    <row r="50" spans="1:10" ht="15.75" x14ac:dyDescent="0.25">
      <c r="B50" s="122" t="s">
        <v>63</v>
      </c>
    </row>
    <row r="52" spans="1:10" ht="25.5" customHeight="1" x14ac:dyDescent="0.2">
      <c r="A52" s="124"/>
      <c r="B52" s="127" t="s">
        <v>17</v>
      </c>
      <c r="C52" s="127" t="s">
        <v>5</v>
      </c>
      <c r="D52" s="128"/>
      <c r="E52" s="128"/>
      <c r="F52" s="129" t="s">
        <v>64</v>
      </c>
      <c r="G52" s="129"/>
      <c r="H52" s="129"/>
      <c r="I52" s="129" t="s">
        <v>29</v>
      </c>
      <c r="J52" s="129" t="s">
        <v>0</v>
      </c>
    </row>
    <row r="53" spans="1:10" ht="36.75" customHeight="1" x14ac:dyDescent="0.2">
      <c r="A53" s="125"/>
      <c r="B53" s="130" t="s">
        <v>65</v>
      </c>
      <c r="C53" s="192" t="s">
        <v>66</v>
      </c>
      <c r="D53" s="193"/>
      <c r="E53" s="193"/>
      <c r="F53" s="137" t="s">
        <v>24</v>
      </c>
      <c r="G53" s="138"/>
      <c r="H53" s="138"/>
      <c r="I53" s="138">
        <f>'25-50-951 25-50-951 Pol'!G8</f>
        <v>0</v>
      </c>
      <c r="J53" s="134" t="str">
        <f>IF(I73=0,"",I53/I73*100)</f>
        <v/>
      </c>
    </row>
    <row r="54" spans="1:10" ht="36.75" customHeight="1" x14ac:dyDescent="0.2">
      <c r="A54" s="125"/>
      <c r="B54" s="130" t="s">
        <v>67</v>
      </c>
      <c r="C54" s="192" t="s">
        <v>68</v>
      </c>
      <c r="D54" s="193"/>
      <c r="E54" s="193"/>
      <c r="F54" s="137" t="s">
        <v>24</v>
      </c>
      <c r="G54" s="138"/>
      <c r="H54" s="138"/>
      <c r="I54" s="138">
        <f>'25-50-951 25-50-951 Pol'!G17</f>
        <v>0</v>
      </c>
      <c r="J54" s="134" t="str">
        <f>IF(I73=0,"",I54/I73*100)</f>
        <v/>
      </c>
    </row>
    <row r="55" spans="1:10" ht="36.75" customHeight="1" x14ac:dyDescent="0.2">
      <c r="A55" s="125"/>
      <c r="B55" s="130" t="s">
        <v>69</v>
      </c>
      <c r="C55" s="192" t="s">
        <v>70</v>
      </c>
      <c r="D55" s="193"/>
      <c r="E55" s="193"/>
      <c r="F55" s="137" t="s">
        <v>24</v>
      </c>
      <c r="G55" s="138"/>
      <c r="H55" s="138"/>
      <c r="I55" s="138">
        <f>'25-50-951 25-50-951 Pol'!G52+'25-50-951 25-50-951 Pol'!G109</f>
        <v>0</v>
      </c>
      <c r="J55" s="134" t="str">
        <f>IF(I73=0,"",I55/I73*100)</f>
        <v/>
      </c>
    </row>
    <row r="56" spans="1:10" ht="36.75" customHeight="1" x14ac:dyDescent="0.2">
      <c r="A56" s="125"/>
      <c r="B56" s="130" t="s">
        <v>71</v>
      </c>
      <c r="C56" s="192" t="s">
        <v>72</v>
      </c>
      <c r="D56" s="193"/>
      <c r="E56" s="193"/>
      <c r="F56" s="137" t="s">
        <v>24</v>
      </c>
      <c r="G56" s="138"/>
      <c r="H56" s="138"/>
      <c r="I56" s="138">
        <f>'25-50-951 25-50-951 Pol'!G60</f>
        <v>0</v>
      </c>
      <c r="J56" s="134" t="str">
        <f>IF(I73=0,"",I56/I73*100)</f>
        <v/>
      </c>
    </row>
    <row r="57" spans="1:10" ht="36.75" customHeight="1" x14ac:dyDescent="0.2">
      <c r="A57" s="125"/>
      <c r="B57" s="130" t="s">
        <v>73</v>
      </c>
      <c r="C57" s="192" t="s">
        <v>74</v>
      </c>
      <c r="D57" s="193"/>
      <c r="E57" s="193"/>
      <c r="F57" s="137" t="s">
        <v>24</v>
      </c>
      <c r="G57" s="138"/>
      <c r="H57" s="138"/>
      <c r="I57" s="138">
        <f>'25-50-951 25-50-951 Pol'!G69</f>
        <v>0</v>
      </c>
      <c r="J57" s="134" t="str">
        <f>IF(I73=0,"",I57/I73*100)</f>
        <v/>
      </c>
    </row>
    <row r="58" spans="1:10" ht="36.75" customHeight="1" x14ac:dyDescent="0.2">
      <c r="A58" s="125"/>
      <c r="B58" s="130" t="s">
        <v>75</v>
      </c>
      <c r="C58" s="192" t="s">
        <v>76</v>
      </c>
      <c r="D58" s="193"/>
      <c r="E58" s="193"/>
      <c r="F58" s="137" t="s">
        <v>24</v>
      </c>
      <c r="G58" s="138"/>
      <c r="H58" s="138"/>
      <c r="I58" s="138">
        <f>'25-50-951 25-50-951 Pol'!G73</f>
        <v>0</v>
      </c>
      <c r="J58" s="134" t="str">
        <f>IF(I73=0,"",I58/I73*100)</f>
        <v/>
      </c>
    </row>
    <row r="59" spans="1:10" ht="36.75" customHeight="1" x14ac:dyDescent="0.2">
      <c r="A59" s="125"/>
      <c r="B59" s="130" t="s">
        <v>77</v>
      </c>
      <c r="C59" s="192" t="s">
        <v>78</v>
      </c>
      <c r="D59" s="193"/>
      <c r="E59" s="193"/>
      <c r="F59" s="137" t="s">
        <v>24</v>
      </c>
      <c r="G59" s="138"/>
      <c r="H59" s="138"/>
      <c r="I59" s="138">
        <f>'25-50-951 25-50-951 Pol'!G84</f>
        <v>0</v>
      </c>
      <c r="J59" s="134" t="str">
        <f>IF(I73=0,"",I59/I73*100)</f>
        <v/>
      </c>
    </row>
    <row r="60" spans="1:10" ht="36.75" customHeight="1" x14ac:dyDescent="0.2">
      <c r="A60" s="125"/>
      <c r="B60" s="130" t="s">
        <v>79</v>
      </c>
      <c r="C60" s="192" t="s">
        <v>80</v>
      </c>
      <c r="D60" s="193"/>
      <c r="E60" s="193"/>
      <c r="F60" s="137" t="s">
        <v>25</v>
      </c>
      <c r="G60" s="138"/>
      <c r="H60" s="138"/>
      <c r="I60" s="138">
        <f>'25-50-951 25-50-951 Pol'!G91+'25-50-951 25-50-951 Pol'!G113</f>
        <v>0</v>
      </c>
      <c r="J60" s="134" t="str">
        <f>IF(I73=0,"",I60/I73*100)</f>
        <v/>
      </c>
    </row>
    <row r="61" spans="1:10" ht="36.75" customHeight="1" x14ac:dyDescent="0.2">
      <c r="A61" s="125"/>
      <c r="B61" s="130" t="s">
        <v>81</v>
      </c>
      <c r="C61" s="192" t="s">
        <v>82</v>
      </c>
      <c r="D61" s="193"/>
      <c r="E61" s="193"/>
      <c r="F61" s="137" t="s">
        <v>25</v>
      </c>
      <c r="G61" s="138"/>
      <c r="H61" s="138"/>
      <c r="I61" s="138">
        <f>'25-50-951 25-50-951 Pol'!G120</f>
        <v>0</v>
      </c>
      <c r="J61" s="134" t="str">
        <f>IF(I73=0,"",I61/I73*100)</f>
        <v/>
      </c>
    </row>
    <row r="62" spans="1:10" ht="36.75" customHeight="1" x14ac:dyDescent="0.2">
      <c r="A62" s="125"/>
      <c r="B62" s="130" t="s">
        <v>83</v>
      </c>
      <c r="C62" s="192" t="s">
        <v>84</v>
      </c>
      <c r="D62" s="193"/>
      <c r="E62" s="193"/>
      <c r="F62" s="137" t="s">
        <v>26</v>
      </c>
      <c r="G62" s="138"/>
      <c r="H62" s="138"/>
      <c r="I62" s="138">
        <f>'25-50-951 25-50-951 Pol'!G160</f>
        <v>0</v>
      </c>
      <c r="J62" s="134" t="str">
        <f>IF(I73=0,"",I62/I73*100)</f>
        <v/>
      </c>
    </row>
    <row r="63" spans="1:10" ht="36.75" customHeight="1" x14ac:dyDescent="0.2">
      <c r="A63" s="125"/>
      <c r="B63" s="130" t="s">
        <v>85</v>
      </c>
      <c r="C63" s="192" t="s">
        <v>86</v>
      </c>
      <c r="D63" s="193"/>
      <c r="E63" s="193"/>
      <c r="F63" s="137" t="s">
        <v>26</v>
      </c>
      <c r="G63" s="138"/>
      <c r="H63" s="138"/>
      <c r="I63" s="138">
        <f>'25-50-951 25-50-951 Pol'!G164</f>
        <v>0</v>
      </c>
      <c r="J63" s="134" t="str">
        <f>IF(I73=0,"",I63/I73*100)</f>
        <v/>
      </c>
    </row>
    <row r="64" spans="1:10" ht="36.75" customHeight="1" x14ac:dyDescent="0.2">
      <c r="A64" s="125"/>
      <c r="B64" s="130" t="s">
        <v>87</v>
      </c>
      <c r="C64" s="192" t="s">
        <v>88</v>
      </c>
      <c r="D64" s="193"/>
      <c r="E64" s="193"/>
      <c r="F64" s="137" t="s">
        <v>26</v>
      </c>
      <c r="G64" s="138"/>
      <c r="H64" s="138"/>
      <c r="I64" s="138">
        <f>'25-50-951 25-50-951 Pol'!G179</f>
        <v>0</v>
      </c>
      <c r="J64" s="134" t="str">
        <f>IF(I73=0,"",I64/I73*100)</f>
        <v/>
      </c>
    </row>
    <row r="65" spans="1:10" ht="36.75" customHeight="1" x14ac:dyDescent="0.2">
      <c r="A65" s="125"/>
      <c r="B65" s="130" t="s">
        <v>89</v>
      </c>
      <c r="C65" s="192" t="s">
        <v>90</v>
      </c>
      <c r="D65" s="193"/>
      <c r="E65" s="193"/>
      <c r="F65" s="137" t="s">
        <v>26</v>
      </c>
      <c r="G65" s="138"/>
      <c r="H65" s="138"/>
      <c r="I65" s="138">
        <f>'25-50-951 25-50-951 Pol'!G196</f>
        <v>0</v>
      </c>
      <c r="J65" s="134" t="str">
        <f>IF(I73=0,"",I65/I73*100)</f>
        <v/>
      </c>
    </row>
    <row r="66" spans="1:10" ht="36.75" customHeight="1" x14ac:dyDescent="0.2">
      <c r="A66" s="125"/>
      <c r="B66" s="130" t="s">
        <v>91</v>
      </c>
      <c r="C66" s="192" t="s">
        <v>92</v>
      </c>
      <c r="D66" s="193"/>
      <c r="E66" s="193"/>
      <c r="F66" s="137" t="s">
        <v>26</v>
      </c>
      <c r="G66" s="138"/>
      <c r="H66" s="138"/>
      <c r="I66" s="138">
        <f>'25-50-951 25-50-951 Pol'!G209</f>
        <v>0</v>
      </c>
      <c r="J66" s="134" t="str">
        <f>IF(I73=0,"",I66/I73*100)</f>
        <v/>
      </c>
    </row>
    <row r="67" spans="1:10" ht="36.75" customHeight="1" x14ac:dyDescent="0.2">
      <c r="A67" s="125"/>
      <c r="B67" s="130" t="s">
        <v>93</v>
      </c>
      <c r="C67" s="192" t="s">
        <v>94</v>
      </c>
      <c r="D67" s="193"/>
      <c r="E67" s="193"/>
      <c r="F67" s="137" t="s">
        <v>26</v>
      </c>
      <c r="G67" s="138"/>
      <c r="H67" s="138"/>
      <c r="I67" s="138">
        <f>'25-50-951 25-50-951 Pol'!G215</f>
        <v>0</v>
      </c>
      <c r="J67" s="134" t="str">
        <f>IF(I73=0,"",I67/I73*100)</f>
        <v/>
      </c>
    </row>
    <row r="68" spans="1:10" ht="36.75" customHeight="1" x14ac:dyDescent="0.2">
      <c r="A68" s="125"/>
      <c r="B68" s="130" t="s">
        <v>95</v>
      </c>
      <c r="C68" s="192" t="s">
        <v>96</v>
      </c>
      <c r="D68" s="193"/>
      <c r="E68" s="193"/>
      <c r="F68" s="137" t="s">
        <v>26</v>
      </c>
      <c r="G68" s="138"/>
      <c r="H68" s="138"/>
      <c r="I68" s="138">
        <f>'25-50-951 25-50-951 Pol'!G226</f>
        <v>0</v>
      </c>
      <c r="J68" s="134" t="str">
        <f>IF(I73=0,"",I68/I73*100)</f>
        <v/>
      </c>
    </row>
    <row r="69" spans="1:10" ht="36.75" customHeight="1" x14ac:dyDescent="0.2">
      <c r="A69" s="125"/>
      <c r="B69" s="130" t="s">
        <v>97</v>
      </c>
      <c r="C69" s="192" t="s">
        <v>98</v>
      </c>
      <c r="D69" s="193"/>
      <c r="E69" s="193"/>
      <c r="F69" s="137" t="s">
        <v>26</v>
      </c>
      <c r="G69" s="138"/>
      <c r="H69" s="138"/>
      <c r="I69" s="138">
        <f>'25-50-951 25-50-951 Pol'!G228</f>
        <v>0</v>
      </c>
      <c r="J69" s="134" t="str">
        <f>IF(I73=0,"",I69/I73*100)</f>
        <v/>
      </c>
    </row>
    <row r="70" spans="1:10" ht="36.75" customHeight="1" x14ac:dyDescent="0.2">
      <c r="A70" s="125"/>
      <c r="B70" s="130" t="s">
        <v>99</v>
      </c>
      <c r="C70" s="192" t="s">
        <v>100</v>
      </c>
      <c r="D70" s="193"/>
      <c r="E70" s="193"/>
      <c r="F70" s="137" t="s">
        <v>101</v>
      </c>
      <c r="G70" s="138"/>
      <c r="H70" s="138"/>
      <c r="I70" s="138">
        <f>'25-50-951 25-50-951 Pol'!G238</f>
        <v>0</v>
      </c>
      <c r="J70" s="134" t="str">
        <f>IF(I73=0,"",I70/I73*100)</f>
        <v/>
      </c>
    </row>
    <row r="71" spans="1:10" ht="36.75" customHeight="1" x14ac:dyDescent="0.2">
      <c r="A71" s="125"/>
      <c r="B71" s="130" t="s">
        <v>102</v>
      </c>
      <c r="C71" s="192" t="s">
        <v>27</v>
      </c>
      <c r="D71" s="193"/>
      <c r="E71" s="193"/>
      <c r="F71" s="137" t="s">
        <v>102</v>
      </c>
      <c r="G71" s="138"/>
      <c r="H71" s="138"/>
      <c r="I71" s="138">
        <f>'25-50-951 25-50-951 Pol'!G252</f>
        <v>0</v>
      </c>
      <c r="J71" s="134" t="str">
        <f>IF(I73=0,"",I71/I73*100)</f>
        <v/>
      </c>
    </row>
    <row r="72" spans="1:10" ht="36.75" customHeight="1" x14ac:dyDescent="0.2">
      <c r="A72" s="125"/>
      <c r="B72" s="130" t="s">
        <v>103</v>
      </c>
      <c r="C72" s="192" t="s">
        <v>28</v>
      </c>
      <c r="D72" s="193"/>
      <c r="E72" s="193"/>
      <c r="F72" s="137" t="s">
        <v>103</v>
      </c>
      <c r="G72" s="138"/>
      <c r="H72" s="138"/>
      <c r="I72" s="138">
        <f>'25-50-951 25-50-951 Pol'!G261</f>
        <v>0</v>
      </c>
      <c r="J72" s="134" t="str">
        <f>IF(I73=0,"",I72/I73*100)</f>
        <v/>
      </c>
    </row>
    <row r="73" spans="1:10" ht="25.5" customHeight="1" x14ac:dyDescent="0.2">
      <c r="A73" s="126"/>
      <c r="B73" s="131" t="s">
        <v>1</v>
      </c>
      <c r="C73" s="132"/>
      <c r="D73" s="133"/>
      <c r="E73" s="133"/>
      <c r="F73" s="139"/>
      <c r="G73" s="140"/>
      <c r="H73" s="140"/>
      <c r="I73" s="140">
        <f>SUM(I53:I72)</f>
        <v>0</v>
      </c>
      <c r="J73" s="135">
        <f>SUM(J53:J72)</f>
        <v>0</v>
      </c>
    </row>
    <row r="74" spans="1:10" x14ac:dyDescent="0.2">
      <c r="F74" s="89"/>
      <c r="G74" s="89"/>
      <c r="H74" s="89"/>
      <c r="I74" s="89"/>
      <c r="J74" s="136"/>
    </row>
    <row r="75" spans="1:10" x14ac:dyDescent="0.2">
      <c r="F75" s="89"/>
      <c r="G75" s="89"/>
      <c r="H75" s="89"/>
      <c r="I75" s="89"/>
      <c r="J75" s="136"/>
    </row>
    <row r="76" spans="1:10" x14ac:dyDescent="0.2">
      <c r="F76" s="89"/>
      <c r="G76" s="89"/>
      <c r="H76" s="89"/>
      <c r="I76" s="89"/>
      <c r="J76" s="136"/>
    </row>
  </sheetData>
  <sheetProtection algorithmName="SHA-512" hashValue="WPJOAxAxqxxVsvq2+QJNsJwxMLgWHw4Q1l2epP7/rsEtD0vdwiS+QFDeNo9kVV1hxeTBOKYXgjscsQ4ieKqtiQ==" saltValue="u9Nf8990APNCgPCa3jwO+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6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4" t="s">
        <v>6</v>
      </c>
      <c r="B1" s="244"/>
      <c r="C1" s="245"/>
      <c r="D1" s="244"/>
      <c r="E1" s="244"/>
      <c r="F1" s="244"/>
      <c r="G1" s="244"/>
    </row>
    <row r="2" spans="1:7" ht="24.95" customHeight="1" x14ac:dyDescent="0.2">
      <c r="A2" s="50" t="s">
        <v>7</v>
      </c>
      <c r="B2" s="49"/>
      <c r="C2" s="246"/>
      <c r="D2" s="246"/>
      <c r="E2" s="246"/>
      <c r="F2" s="246"/>
      <c r="G2" s="247"/>
    </row>
    <row r="3" spans="1:7" ht="24.95" customHeight="1" x14ac:dyDescent="0.2">
      <c r="A3" s="50" t="s">
        <v>8</v>
      </c>
      <c r="B3" s="49"/>
      <c r="C3" s="246"/>
      <c r="D3" s="246"/>
      <c r="E3" s="246"/>
      <c r="F3" s="246"/>
      <c r="G3" s="247"/>
    </row>
    <row r="4" spans="1:7" ht="24.95" customHeight="1" x14ac:dyDescent="0.2">
      <c r="A4" s="50" t="s">
        <v>9</v>
      </c>
      <c r="B4" s="49"/>
      <c r="C4" s="246"/>
      <c r="D4" s="246"/>
      <c r="E4" s="246"/>
      <c r="F4" s="246"/>
      <c r="G4" s="247"/>
    </row>
    <row r="5" spans="1:7" x14ac:dyDescent="0.2">
      <c r="B5" s="4"/>
      <c r="C5" s="5"/>
      <c r="D5" s="6"/>
    </row>
  </sheetData>
  <sheetProtection algorithmName="SHA-512" hashValue="/JNF4aDBoSJpN5WIS36Y5BA1PzkhOXMKzIcM9wJAlfac1qxEh/7gHycBkIZ6bmU4XQSg4hs+4dm+VU4OY0eatw==" saltValue="hrgsbP+wTvPt08ingoPeu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248" t="s">
        <v>39</v>
      </c>
      <c r="B2" s="248"/>
      <c r="C2" s="248"/>
      <c r="D2" s="248"/>
      <c r="E2" s="248"/>
      <c r="F2" s="248"/>
      <c r="G2" s="248"/>
    </row>
  </sheetData>
  <sheetProtection algorithmName="SHA-512" hashValue="DFLvyivBSuiP9j/NgM3Cpt3Nau1vLubkGapkLO0sMIZRSS4623hEZ0oPOwOa+glth20FFA6HNjaVGwMVgA6pbA==" saltValue="3z5z8TbMMbU3RaKMh3u3m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81A77-26DD-44C4-9683-8FA789B49682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3" customWidth="1"/>
    <col min="3" max="3" width="63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5" t="s">
        <v>104</v>
      </c>
      <c r="B1" s="255"/>
      <c r="C1" s="255"/>
      <c r="D1" s="255"/>
      <c r="E1" s="255"/>
      <c r="F1" s="255"/>
      <c r="G1" s="255"/>
      <c r="AG1" t="s">
        <v>105</v>
      </c>
    </row>
    <row r="2" spans="1:60" ht="24.95" customHeight="1" x14ac:dyDescent="0.2">
      <c r="A2" s="50" t="s">
        <v>7</v>
      </c>
      <c r="B2" s="49" t="s">
        <v>43</v>
      </c>
      <c r="C2" s="256" t="s">
        <v>44</v>
      </c>
      <c r="D2" s="257"/>
      <c r="E2" s="257"/>
      <c r="F2" s="257"/>
      <c r="G2" s="258"/>
      <c r="AG2" t="s">
        <v>106</v>
      </c>
    </row>
    <row r="3" spans="1:60" ht="24.95" customHeight="1" x14ac:dyDescent="0.2">
      <c r="A3" s="50" t="s">
        <v>8</v>
      </c>
      <c r="B3" s="49" t="s">
        <v>43</v>
      </c>
      <c r="C3" s="256" t="s">
        <v>44</v>
      </c>
      <c r="D3" s="257"/>
      <c r="E3" s="257"/>
      <c r="F3" s="257"/>
      <c r="G3" s="258"/>
      <c r="AC3" s="123" t="s">
        <v>106</v>
      </c>
      <c r="AG3" t="s">
        <v>107</v>
      </c>
    </row>
    <row r="4" spans="1:60" ht="24.95" customHeight="1" x14ac:dyDescent="0.2">
      <c r="A4" s="142" t="s">
        <v>9</v>
      </c>
      <c r="B4" s="143" t="s">
        <v>43</v>
      </c>
      <c r="C4" s="259" t="s">
        <v>44</v>
      </c>
      <c r="D4" s="260"/>
      <c r="E4" s="260"/>
      <c r="F4" s="260"/>
      <c r="G4" s="261"/>
      <c r="AG4" t="s">
        <v>108</v>
      </c>
    </row>
    <row r="5" spans="1:60" x14ac:dyDescent="0.2">
      <c r="D5" s="10"/>
    </row>
    <row r="6" spans="1:60" ht="38.25" x14ac:dyDescent="0.2">
      <c r="A6" s="145" t="s">
        <v>109</v>
      </c>
      <c r="B6" s="147" t="s">
        <v>110</v>
      </c>
      <c r="C6" s="147" t="s">
        <v>111</v>
      </c>
      <c r="D6" s="146" t="s">
        <v>112</v>
      </c>
      <c r="E6" s="145" t="s">
        <v>113</v>
      </c>
      <c r="F6" s="144" t="s">
        <v>114</v>
      </c>
      <c r="G6" s="145" t="s">
        <v>29</v>
      </c>
      <c r="H6" s="148" t="s">
        <v>30</v>
      </c>
      <c r="I6" s="148" t="s">
        <v>115</v>
      </c>
      <c r="J6" s="148" t="s">
        <v>31</v>
      </c>
      <c r="K6" s="148" t="s">
        <v>116</v>
      </c>
      <c r="L6" s="148" t="s">
        <v>117</v>
      </c>
      <c r="M6" s="148" t="s">
        <v>118</v>
      </c>
      <c r="N6" s="148" t="s">
        <v>119</v>
      </c>
      <c r="O6" s="148" t="s">
        <v>120</v>
      </c>
      <c r="P6" s="148" t="s">
        <v>121</v>
      </c>
      <c r="Q6" s="148" t="s">
        <v>122</v>
      </c>
      <c r="R6" s="148" t="s">
        <v>123</v>
      </c>
      <c r="S6" s="148" t="s">
        <v>124</v>
      </c>
      <c r="T6" s="148" t="s">
        <v>125</v>
      </c>
      <c r="U6" s="148" t="s">
        <v>126</v>
      </c>
      <c r="V6" s="148" t="s">
        <v>127</v>
      </c>
      <c r="W6" s="148" t="s">
        <v>128</v>
      </c>
      <c r="X6" s="148" t="s">
        <v>129</v>
      </c>
      <c r="Y6" s="148" t="s">
        <v>130</v>
      </c>
    </row>
    <row r="7" spans="1:60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60" x14ac:dyDescent="0.2">
      <c r="A8" s="163" t="s">
        <v>131</v>
      </c>
      <c r="B8" s="164" t="s">
        <v>65</v>
      </c>
      <c r="C8" s="185" t="s">
        <v>66</v>
      </c>
      <c r="D8" s="165"/>
      <c r="E8" s="166"/>
      <c r="F8" s="167"/>
      <c r="G8" s="167">
        <f>SUMIF(AG9:AG16,"&lt;&gt;NOR",G9:G16)</f>
        <v>0</v>
      </c>
      <c r="H8" s="167"/>
      <c r="I8" s="167">
        <f>SUM(I9:I16)</f>
        <v>0</v>
      </c>
      <c r="J8" s="167"/>
      <c r="K8" s="167">
        <f>SUM(K9:K16)</f>
        <v>0</v>
      </c>
      <c r="L8" s="167"/>
      <c r="M8" s="167">
        <f>SUM(M9:M16)</f>
        <v>0</v>
      </c>
      <c r="N8" s="166"/>
      <c r="O8" s="166">
        <f>SUM(O9:O16)</f>
        <v>0.79</v>
      </c>
      <c r="P8" s="166"/>
      <c r="Q8" s="166">
        <f>SUM(Q9:Q16)</f>
        <v>0</v>
      </c>
      <c r="R8" s="167"/>
      <c r="S8" s="167"/>
      <c r="T8" s="168"/>
      <c r="U8" s="162"/>
      <c r="V8" s="162">
        <f>SUM(V9:V16)</f>
        <v>2.85</v>
      </c>
      <c r="W8" s="162"/>
      <c r="X8" s="162"/>
      <c r="Y8" s="162"/>
      <c r="AG8" t="s">
        <v>132</v>
      </c>
    </row>
    <row r="9" spans="1:60" ht="22.5" outlineLevel="1" x14ac:dyDescent="0.2">
      <c r="A9" s="170">
        <v>1</v>
      </c>
      <c r="B9" s="171" t="s">
        <v>133</v>
      </c>
      <c r="C9" s="186" t="s">
        <v>134</v>
      </c>
      <c r="D9" s="172" t="s">
        <v>135</v>
      </c>
      <c r="E9" s="173">
        <v>0.26300000000000001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3">
        <v>1.6820299999999999</v>
      </c>
      <c r="O9" s="173">
        <f>ROUND(E9*N9,2)</f>
        <v>0.44</v>
      </c>
      <c r="P9" s="173">
        <v>0</v>
      </c>
      <c r="Q9" s="173">
        <f>ROUND(E9*P9,2)</f>
        <v>0</v>
      </c>
      <c r="R9" s="175" t="s">
        <v>136</v>
      </c>
      <c r="S9" s="175" t="s">
        <v>137</v>
      </c>
      <c r="T9" s="176" t="s">
        <v>137</v>
      </c>
      <c r="U9" s="159">
        <v>4.8899999999999997</v>
      </c>
      <c r="V9" s="159">
        <f>ROUND(E9*U9,2)</f>
        <v>1.29</v>
      </c>
      <c r="W9" s="159"/>
      <c r="X9" s="159" t="s">
        <v>138</v>
      </c>
      <c r="Y9" s="159" t="s">
        <v>139</v>
      </c>
      <c r="Z9" s="149"/>
      <c r="AA9" s="149"/>
      <c r="AB9" s="149"/>
      <c r="AC9" s="149"/>
      <c r="AD9" s="149"/>
      <c r="AE9" s="149"/>
      <c r="AF9" s="149"/>
      <c r="AG9" s="149" t="s">
        <v>140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2" x14ac:dyDescent="0.2">
      <c r="A10" s="156"/>
      <c r="B10" s="157"/>
      <c r="C10" s="253" t="s">
        <v>141</v>
      </c>
      <c r="D10" s="254"/>
      <c r="E10" s="254"/>
      <c r="F10" s="254"/>
      <c r="G10" s="254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9"/>
      <c r="AA10" s="149"/>
      <c r="AB10" s="149"/>
      <c r="AC10" s="149"/>
      <c r="AD10" s="149"/>
      <c r="AE10" s="149"/>
      <c r="AF10" s="149"/>
      <c r="AG10" s="149" t="s">
        <v>142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2" x14ac:dyDescent="0.2">
      <c r="A11" s="156"/>
      <c r="B11" s="157"/>
      <c r="C11" s="187" t="s">
        <v>143</v>
      </c>
      <c r="D11" s="160"/>
      <c r="E11" s="161">
        <v>0.11899999999999999</v>
      </c>
      <c r="F11" s="159"/>
      <c r="G11" s="159"/>
      <c r="H11" s="159"/>
      <c r="I11" s="159"/>
      <c r="J11" s="159"/>
      <c r="K11" s="159"/>
      <c r="L11" s="159"/>
      <c r="M11" s="159"/>
      <c r="N11" s="158"/>
      <c r="O11" s="158"/>
      <c r="P11" s="158"/>
      <c r="Q11" s="158"/>
      <c r="R11" s="159"/>
      <c r="S11" s="159"/>
      <c r="T11" s="159"/>
      <c r="U11" s="159"/>
      <c r="V11" s="159"/>
      <c r="W11" s="159"/>
      <c r="X11" s="159"/>
      <c r="Y11" s="159"/>
      <c r="Z11" s="149"/>
      <c r="AA11" s="149"/>
      <c r="AB11" s="149"/>
      <c r="AC11" s="149"/>
      <c r="AD11" s="149"/>
      <c r="AE11" s="149"/>
      <c r="AF11" s="149"/>
      <c r="AG11" s="149" t="s">
        <v>144</v>
      </c>
      <c r="AH11" s="149">
        <v>0</v>
      </c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3" x14ac:dyDescent="0.2">
      <c r="A12" s="156"/>
      <c r="B12" s="157"/>
      <c r="C12" s="187" t="s">
        <v>145</v>
      </c>
      <c r="D12" s="160"/>
      <c r="E12" s="161">
        <v>0.14399999999999999</v>
      </c>
      <c r="F12" s="159"/>
      <c r="G12" s="159"/>
      <c r="H12" s="159"/>
      <c r="I12" s="159"/>
      <c r="J12" s="159"/>
      <c r="K12" s="159"/>
      <c r="L12" s="159"/>
      <c r="M12" s="159"/>
      <c r="N12" s="158"/>
      <c r="O12" s="158"/>
      <c r="P12" s="158"/>
      <c r="Q12" s="158"/>
      <c r="R12" s="159"/>
      <c r="S12" s="159"/>
      <c r="T12" s="159"/>
      <c r="U12" s="159"/>
      <c r="V12" s="159"/>
      <c r="W12" s="159"/>
      <c r="X12" s="159"/>
      <c r="Y12" s="159"/>
      <c r="Z12" s="149"/>
      <c r="AA12" s="149"/>
      <c r="AB12" s="149"/>
      <c r="AC12" s="149"/>
      <c r="AD12" s="149"/>
      <c r="AE12" s="149"/>
      <c r="AF12" s="149"/>
      <c r="AG12" s="149" t="s">
        <v>144</v>
      </c>
      <c r="AH12" s="149">
        <v>0</v>
      </c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ht="22.5" outlineLevel="1" x14ac:dyDescent="0.2">
      <c r="A13" s="170">
        <v>2</v>
      </c>
      <c r="B13" s="171" t="s">
        <v>146</v>
      </c>
      <c r="C13" s="186" t="s">
        <v>147</v>
      </c>
      <c r="D13" s="172" t="s">
        <v>148</v>
      </c>
      <c r="E13" s="173">
        <v>2</v>
      </c>
      <c r="F13" s="174"/>
      <c r="G13" s="175">
        <f>ROUND(E13*F13,2)</f>
        <v>0</v>
      </c>
      <c r="H13" s="174"/>
      <c r="I13" s="175">
        <f>ROUND(E13*H13,2)</f>
        <v>0</v>
      </c>
      <c r="J13" s="174"/>
      <c r="K13" s="175">
        <f>ROUND(E13*J13,2)</f>
        <v>0</v>
      </c>
      <c r="L13" s="175">
        <v>21</v>
      </c>
      <c r="M13" s="175">
        <f>G13*(1+L13/100)</f>
        <v>0</v>
      </c>
      <c r="N13" s="173">
        <v>0.16485</v>
      </c>
      <c r="O13" s="173">
        <f>ROUND(E13*N13,2)</f>
        <v>0.33</v>
      </c>
      <c r="P13" s="173">
        <v>0</v>
      </c>
      <c r="Q13" s="173">
        <f>ROUND(E13*P13,2)</f>
        <v>0</v>
      </c>
      <c r="R13" s="175" t="s">
        <v>136</v>
      </c>
      <c r="S13" s="175" t="s">
        <v>137</v>
      </c>
      <c r="T13" s="176" t="s">
        <v>137</v>
      </c>
      <c r="U13" s="159">
        <v>0.78200000000000003</v>
      </c>
      <c r="V13" s="159">
        <f>ROUND(E13*U13,2)</f>
        <v>1.56</v>
      </c>
      <c r="W13" s="159"/>
      <c r="X13" s="159" t="s">
        <v>138</v>
      </c>
      <c r="Y13" s="159" t="s">
        <v>139</v>
      </c>
      <c r="Z13" s="149"/>
      <c r="AA13" s="149"/>
      <c r="AB13" s="149"/>
      <c r="AC13" s="149"/>
      <c r="AD13" s="149"/>
      <c r="AE13" s="149"/>
      <c r="AF13" s="149"/>
      <c r="AG13" s="149" t="s">
        <v>140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2" x14ac:dyDescent="0.2">
      <c r="A14" s="156"/>
      <c r="B14" s="157"/>
      <c r="C14" s="253" t="s">
        <v>141</v>
      </c>
      <c r="D14" s="254"/>
      <c r="E14" s="254"/>
      <c r="F14" s="254"/>
      <c r="G14" s="254"/>
      <c r="H14" s="159"/>
      <c r="I14" s="159"/>
      <c r="J14" s="159"/>
      <c r="K14" s="159"/>
      <c r="L14" s="159"/>
      <c r="M14" s="159"/>
      <c r="N14" s="158"/>
      <c r="O14" s="158"/>
      <c r="P14" s="158"/>
      <c r="Q14" s="158"/>
      <c r="R14" s="159"/>
      <c r="S14" s="159"/>
      <c r="T14" s="159"/>
      <c r="U14" s="159"/>
      <c r="V14" s="159"/>
      <c r="W14" s="159"/>
      <c r="X14" s="159"/>
      <c r="Y14" s="159"/>
      <c r="Z14" s="149"/>
      <c r="AA14" s="149"/>
      <c r="AB14" s="149"/>
      <c r="AC14" s="149"/>
      <c r="AD14" s="149"/>
      <c r="AE14" s="149"/>
      <c r="AF14" s="149"/>
      <c r="AG14" s="149" t="s">
        <v>142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ht="22.5" outlineLevel="1" x14ac:dyDescent="0.2">
      <c r="A15" s="177">
        <v>3</v>
      </c>
      <c r="B15" s="178" t="s">
        <v>149</v>
      </c>
      <c r="C15" s="188" t="s">
        <v>150</v>
      </c>
      <c r="D15" s="179" t="s">
        <v>148</v>
      </c>
      <c r="E15" s="180">
        <v>-2</v>
      </c>
      <c r="F15" s="181"/>
      <c r="G15" s="182">
        <f>ROUND(E15*F15,2)</f>
        <v>0</v>
      </c>
      <c r="H15" s="181"/>
      <c r="I15" s="182">
        <f>ROUND(E15*H15,2)</f>
        <v>0</v>
      </c>
      <c r="J15" s="181"/>
      <c r="K15" s="182">
        <f>ROUND(E15*J15,2)</f>
        <v>0</v>
      </c>
      <c r="L15" s="182">
        <v>21</v>
      </c>
      <c r="M15" s="182">
        <f>G15*(1+L15/100)</f>
        <v>0</v>
      </c>
      <c r="N15" s="180">
        <v>0.13</v>
      </c>
      <c r="O15" s="180">
        <f>ROUND(E15*N15,2)</f>
        <v>-0.26</v>
      </c>
      <c r="P15" s="180">
        <v>0</v>
      </c>
      <c r="Q15" s="180">
        <f>ROUND(E15*P15,2)</f>
        <v>0</v>
      </c>
      <c r="R15" s="182" t="s">
        <v>151</v>
      </c>
      <c r="S15" s="182" t="s">
        <v>137</v>
      </c>
      <c r="T15" s="183" t="s">
        <v>137</v>
      </c>
      <c r="U15" s="159">
        <v>0</v>
      </c>
      <c r="V15" s="159">
        <f>ROUND(E15*U15,2)</f>
        <v>0</v>
      </c>
      <c r="W15" s="159"/>
      <c r="X15" s="159" t="s">
        <v>152</v>
      </c>
      <c r="Y15" s="159" t="s">
        <v>139</v>
      </c>
      <c r="Z15" s="149"/>
      <c r="AA15" s="149"/>
      <c r="AB15" s="149"/>
      <c r="AC15" s="149"/>
      <c r="AD15" s="149"/>
      <c r="AE15" s="149"/>
      <c r="AF15" s="149"/>
      <c r="AG15" s="149" t="s">
        <v>153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 x14ac:dyDescent="0.2">
      <c r="A16" s="177">
        <v>4</v>
      </c>
      <c r="B16" s="178" t="s">
        <v>154</v>
      </c>
      <c r="C16" s="188" t="s">
        <v>155</v>
      </c>
      <c r="D16" s="179" t="s">
        <v>148</v>
      </c>
      <c r="E16" s="180">
        <v>2</v>
      </c>
      <c r="F16" s="181"/>
      <c r="G16" s="182">
        <f>ROUND(E16*F16,2)</f>
        <v>0</v>
      </c>
      <c r="H16" s="181"/>
      <c r="I16" s="182">
        <f>ROUND(E16*H16,2)</f>
        <v>0</v>
      </c>
      <c r="J16" s="181"/>
      <c r="K16" s="182">
        <f>ROUND(E16*J16,2)</f>
        <v>0</v>
      </c>
      <c r="L16" s="182">
        <v>21</v>
      </c>
      <c r="M16" s="182">
        <f>G16*(1+L16/100)</f>
        <v>0</v>
      </c>
      <c r="N16" s="180">
        <v>0.13800000000000001</v>
      </c>
      <c r="O16" s="180">
        <f>ROUND(E16*N16,2)</f>
        <v>0.28000000000000003</v>
      </c>
      <c r="P16" s="180">
        <v>0</v>
      </c>
      <c r="Q16" s="180">
        <f>ROUND(E16*P16,2)</f>
        <v>0</v>
      </c>
      <c r="R16" s="182"/>
      <c r="S16" s="182" t="s">
        <v>156</v>
      </c>
      <c r="T16" s="183" t="s">
        <v>157</v>
      </c>
      <c r="U16" s="159">
        <v>0</v>
      </c>
      <c r="V16" s="159">
        <f>ROUND(E16*U16,2)</f>
        <v>0</v>
      </c>
      <c r="W16" s="159"/>
      <c r="X16" s="159" t="s">
        <v>152</v>
      </c>
      <c r="Y16" s="159" t="s">
        <v>139</v>
      </c>
      <c r="Z16" s="149"/>
      <c r="AA16" s="149"/>
      <c r="AB16" s="149"/>
      <c r="AC16" s="149"/>
      <c r="AD16" s="149"/>
      <c r="AE16" s="149"/>
      <c r="AF16" s="149"/>
      <c r="AG16" s="149" t="s">
        <v>153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x14ac:dyDescent="0.2">
      <c r="A17" s="163" t="s">
        <v>131</v>
      </c>
      <c r="B17" s="164" t="s">
        <v>67</v>
      </c>
      <c r="C17" s="185" t="s">
        <v>68</v>
      </c>
      <c r="D17" s="165"/>
      <c r="E17" s="166"/>
      <c r="F17" s="167"/>
      <c r="G17" s="167">
        <f>SUMIF(AG18:AG51,"&lt;&gt;NOR",G18:G51)</f>
        <v>0</v>
      </c>
      <c r="H17" s="167"/>
      <c r="I17" s="167">
        <f>SUM(I18:I51)</f>
        <v>0</v>
      </c>
      <c r="J17" s="167"/>
      <c r="K17" s="167">
        <f>SUM(K18:K51)</f>
        <v>0</v>
      </c>
      <c r="L17" s="167"/>
      <c r="M17" s="167">
        <f>SUM(M18:M51)</f>
        <v>0</v>
      </c>
      <c r="N17" s="166"/>
      <c r="O17" s="166">
        <f>SUM(O18:O51)</f>
        <v>3.5500000000000003</v>
      </c>
      <c r="P17" s="166"/>
      <c r="Q17" s="166">
        <f>SUM(Q18:Q51)</f>
        <v>0</v>
      </c>
      <c r="R17" s="167"/>
      <c r="S17" s="167"/>
      <c r="T17" s="168"/>
      <c r="U17" s="162"/>
      <c r="V17" s="162">
        <f>SUM(V18:V51)</f>
        <v>159.48999999999998</v>
      </c>
      <c r="W17" s="162"/>
      <c r="X17" s="162"/>
      <c r="Y17" s="162"/>
      <c r="AG17" t="s">
        <v>132</v>
      </c>
    </row>
    <row r="18" spans="1:60" ht="22.5" outlineLevel="1" x14ac:dyDescent="0.2">
      <c r="A18" s="170">
        <v>5</v>
      </c>
      <c r="B18" s="171" t="s">
        <v>158</v>
      </c>
      <c r="C18" s="186" t="s">
        <v>159</v>
      </c>
      <c r="D18" s="172" t="s">
        <v>160</v>
      </c>
      <c r="E18" s="173">
        <v>18.940000000000001</v>
      </c>
      <c r="F18" s="174"/>
      <c r="G18" s="175">
        <f>ROUND(E18*F18,2)</f>
        <v>0</v>
      </c>
      <c r="H18" s="174"/>
      <c r="I18" s="175">
        <f>ROUND(E18*H18,2)</f>
        <v>0</v>
      </c>
      <c r="J18" s="174"/>
      <c r="K18" s="175">
        <f>ROUND(E18*J18,2)</f>
        <v>0</v>
      </c>
      <c r="L18" s="175">
        <v>21</v>
      </c>
      <c r="M18" s="175">
        <f>G18*(1+L18/100)</f>
        <v>0</v>
      </c>
      <c r="N18" s="173">
        <v>1.5810000000000001E-2</v>
      </c>
      <c r="O18" s="173">
        <f>ROUND(E18*N18,2)</f>
        <v>0.3</v>
      </c>
      <c r="P18" s="173">
        <v>0</v>
      </c>
      <c r="Q18" s="173">
        <f>ROUND(E18*P18,2)</f>
        <v>0</v>
      </c>
      <c r="R18" s="175" t="s">
        <v>136</v>
      </c>
      <c r="S18" s="175" t="s">
        <v>137</v>
      </c>
      <c r="T18" s="176" t="s">
        <v>137</v>
      </c>
      <c r="U18" s="159">
        <v>0.24845</v>
      </c>
      <c r="V18" s="159">
        <f>ROUND(E18*U18,2)</f>
        <v>4.71</v>
      </c>
      <c r="W18" s="159"/>
      <c r="X18" s="159" t="s">
        <v>138</v>
      </c>
      <c r="Y18" s="159" t="s">
        <v>139</v>
      </c>
      <c r="Z18" s="149"/>
      <c r="AA18" s="149"/>
      <c r="AB18" s="149"/>
      <c r="AC18" s="149"/>
      <c r="AD18" s="149"/>
      <c r="AE18" s="149"/>
      <c r="AF18" s="149"/>
      <c r="AG18" s="149" t="s">
        <v>140</v>
      </c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2" x14ac:dyDescent="0.2">
      <c r="A19" s="156"/>
      <c r="B19" s="157"/>
      <c r="C19" s="249" t="s">
        <v>161</v>
      </c>
      <c r="D19" s="250"/>
      <c r="E19" s="250"/>
      <c r="F19" s="250"/>
      <c r="G19" s="250"/>
      <c r="H19" s="159"/>
      <c r="I19" s="159"/>
      <c r="J19" s="159"/>
      <c r="K19" s="159"/>
      <c r="L19" s="159"/>
      <c r="M19" s="159"/>
      <c r="N19" s="158"/>
      <c r="O19" s="158"/>
      <c r="P19" s="158"/>
      <c r="Q19" s="158"/>
      <c r="R19" s="159"/>
      <c r="S19" s="159"/>
      <c r="T19" s="159"/>
      <c r="U19" s="159"/>
      <c r="V19" s="159"/>
      <c r="W19" s="159"/>
      <c r="X19" s="159"/>
      <c r="Y19" s="159"/>
      <c r="Z19" s="149"/>
      <c r="AA19" s="149"/>
      <c r="AB19" s="149"/>
      <c r="AC19" s="149"/>
      <c r="AD19" s="149"/>
      <c r="AE19" s="149"/>
      <c r="AF19" s="149"/>
      <c r="AG19" s="149" t="s">
        <v>162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2" x14ac:dyDescent="0.2">
      <c r="A20" s="156"/>
      <c r="B20" s="157"/>
      <c r="C20" s="187" t="s">
        <v>163</v>
      </c>
      <c r="D20" s="160"/>
      <c r="E20" s="161">
        <v>12.44</v>
      </c>
      <c r="F20" s="159"/>
      <c r="G20" s="159"/>
      <c r="H20" s="159"/>
      <c r="I20" s="159"/>
      <c r="J20" s="159"/>
      <c r="K20" s="159"/>
      <c r="L20" s="159"/>
      <c r="M20" s="159"/>
      <c r="N20" s="158"/>
      <c r="O20" s="158"/>
      <c r="P20" s="158"/>
      <c r="Q20" s="158"/>
      <c r="R20" s="159"/>
      <c r="S20" s="159"/>
      <c r="T20" s="159"/>
      <c r="U20" s="159"/>
      <c r="V20" s="159"/>
      <c r="W20" s="159"/>
      <c r="X20" s="159"/>
      <c r="Y20" s="159"/>
      <c r="Z20" s="149"/>
      <c r="AA20" s="149"/>
      <c r="AB20" s="149"/>
      <c r="AC20" s="149"/>
      <c r="AD20" s="149"/>
      <c r="AE20" s="149"/>
      <c r="AF20" s="149"/>
      <c r="AG20" s="149" t="s">
        <v>144</v>
      </c>
      <c r="AH20" s="149">
        <v>0</v>
      </c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3" x14ac:dyDescent="0.2">
      <c r="A21" s="156"/>
      <c r="B21" s="157"/>
      <c r="C21" s="187" t="s">
        <v>164</v>
      </c>
      <c r="D21" s="160"/>
      <c r="E21" s="161">
        <v>6.5</v>
      </c>
      <c r="F21" s="159"/>
      <c r="G21" s="159"/>
      <c r="H21" s="159"/>
      <c r="I21" s="159"/>
      <c r="J21" s="159"/>
      <c r="K21" s="159"/>
      <c r="L21" s="159"/>
      <c r="M21" s="159"/>
      <c r="N21" s="158"/>
      <c r="O21" s="158"/>
      <c r="P21" s="158"/>
      <c r="Q21" s="158"/>
      <c r="R21" s="159"/>
      <c r="S21" s="159"/>
      <c r="T21" s="159"/>
      <c r="U21" s="159"/>
      <c r="V21" s="159"/>
      <c r="W21" s="159"/>
      <c r="X21" s="159"/>
      <c r="Y21" s="159"/>
      <c r="Z21" s="149"/>
      <c r="AA21" s="149"/>
      <c r="AB21" s="149"/>
      <c r="AC21" s="149"/>
      <c r="AD21" s="149"/>
      <c r="AE21" s="149"/>
      <c r="AF21" s="149"/>
      <c r="AG21" s="149" t="s">
        <v>144</v>
      </c>
      <c r="AH21" s="149">
        <v>0</v>
      </c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ht="22.5" outlineLevel="1" x14ac:dyDescent="0.2">
      <c r="A22" s="170">
        <v>6</v>
      </c>
      <c r="B22" s="171" t="s">
        <v>165</v>
      </c>
      <c r="C22" s="186" t="s">
        <v>166</v>
      </c>
      <c r="D22" s="172" t="s">
        <v>160</v>
      </c>
      <c r="E22" s="173">
        <v>279.49695000000003</v>
      </c>
      <c r="F22" s="174"/>
      <c r="G22" s="175">
        <f>ROUND(E22*F22,2)</f>
        <v>0</v>
      </c>
      <c r="H22" s="174"/>
      <c r="I22" s="175">
        <f>ROUND(E22*H22,2)</f>
        <v>0</v>
      </c>
      <c r="J22" s="174"/>
      <c r="K22" s="175">
        <f>ROUND(E22*J22,2)</f>
        <v>0</v>
      </c>
      <c r="L22" s="175">
        <v>21</v>
      </c>
      <c r="M22" s="175">
        <f>G22*(1+L22/100)</f>
        <v>0</v>
      </c>
      <c r="N22" s="173">
        <v>5.3400000000000001E-3</v>
      </c>
      <c r="O22" s="173">
        <f>ROUND(E22*N22,2)</f>
        <v>1.49</v>
      </c>
      <c r="P22" s="173">
        <v>0</v>
      </c>
      <c r="Q22" s="173">
        <f>ROUND(E22*P22,2)</f>
        <v>0</v>
      </c>
      <c r="R22" s="175" t="s">
        <v>136</v>
      </c>
      <c r="S22" s="175" t="s">
        <v>137</v>
      </c>
      <c r="T22" s="176" t="s">
        <v>137</v>
      </c>
      <c r="U22" s="159">
        <v>0.10854999999999999</v>
      </c>
      <c r="V22" s="159">
        <f>ROUND(E22*U22,2)</f>
        <v>30.34</v>
      </c>
      <c r="W22" s="159"/>
      <c r="X22" s="159" t="s">
        <v>138</v>
      </c>
      <c r="Y22" s="159" t="s">
        <v>139</v>
      </c>
      <c r="Z22" s="149"/>
      <c r="AA22" s="149"/>
      <c r="AB22" s="149"/>
      <c r="AC22" s="149"/>
      <c r="AD22" s="149"/>
      <c r="AE22" s="149"/>
      <c r="AF22" s="149"/>
      <c r="AG22" s="149" t="s">
        <v>140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2" x14ac:dyDescent="0.2">
      <c r="A23" s="156"/>
      <c r="B23" s="157"/>
      <c r="C23" s="187" t="s">
        <v>167</v>
      </c>
      <c r="D23" s="160"/>
      <c r="E23" s="161">
        <v>100.724</v>
      </c>
      <c r="F23" s="159"/>
      <c r="G23" s="159"/>
      <c r="H23" s="159"/>
      <c r="I23" s="159"/>
      <c r="J23" s="159"/>
      <c r="K23" s="159"/>
      <c r="L23" s="159"/>
      <c r="M23" s="159"/>
      <c r="N23" s="158"/>
      <c r="O23" s="158"/>
      <c r="P23" s="158"/>
      <c r="Q23" s="158"/>
      <c r="R23" s="159"/>
      <c r="S23" s="159"/>
      <c r="T23" s="159"/>
      <c r="U23" s="159"/>
      <c r="V23" s="159"/>
      <c r="W23" s="159"/>
      <c r="X23" s="159"/>
      <c r="Y23" s="159"/>
      <c r="Z23" s="149"/>
      <c r="AA23" s="149"/>
      <c r="AB23" s="149"/>
      <c r="AC23" s="149"/>
      <c r="AD23" s="149"/>
      <c r="AE23" s="149"/>
      <c r="AF23" s="149"/>
      <c r="AG23" s="149" t="s">
        <v>144</v>
      </c>
      <c r="AH23" s="149">
        <v>0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3" x14ac:dyDescent="0.2">
      <c r="A24" s="156"/>
      <c r="B24" s="157"/>
      <c r="C24" s="187" t="s">
        <v>168</v>
      </c>
      <c r="D24" s="160"/>
      <c r="E24" s="161">
        <v>-12.702999999999999</v>
      </c>
      <c r="F24" s="159"/>
      <c r="G24" s="159"/>
      <c r="H24" s="159"/>
      <c r="I24" s="159"/>
      <c r="J24" s="159"/>
      <c r="K24" s="159"/>
      <c r="L24" s="159"/>
      <c r="M24" s="159"/>
      <c r="N24" s="158"/>
      <c r="O24" s="158"/>
      <c r="P24" s="158"/>
      <c r="Q24" s="158"/>
      <c r="R24" s="159"/>
      <c r="S24" s="159"/>
      <c r="T24" s="159"/>
      <c r="U24" s="159"/>
      <c r="V24" s="159"/>
      <c r="W24" s="159"/>
      <c r="X24" s="159"/>
      <c r="Y24" s="159"/>
      <c r="Z24" s="149"/>
      <c r="AA24" s="149"/>
      <c r="AB24" s="149"/>
      <c r="AC24" s="149"/>
      <c r="AD24" s="149"/>
      <c r="AE24" s="149"/>
      <c r="AF24" s="149"/>
      <c r="AG24" s="149" t="s">
        <v>144</v>
      </c>
      <c r="AH24" s="149">
        <v>0</v>
      </c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3" x14ac:dyDescent="0.2">
      <c r="A25" s="156"/>
      <c r="B25" s="157"/>
      <c r="C25" s="187" t="s">
        <v>169</v>
      </c>
      <c r="D25" s="160"/>
      <c r="E25" s="161">
        <v>-30.745999999999999</v>
      </c>
      <c r="F25" s="159"/>
      <c r="G25" s="159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59"/>
      <c r="Z25" s="149"/>
      <c r="AA25" s="149"/>
      <c r="AB25" s="149"/>
      <c r="AC25" s="149"/>
      <c r="AD25" s="149"/>
      <c r="AE25" s="149"/>
      <c r="AF25" s="149"/>
      <c r="AG25" s="149" t="s">
        <v>144</v>
      </c>
      <c r="AH25" s="149">
        <v>0</v>
      </c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3" x14ac:dyDescent="0.2">
      <c r="A26" s="156"/>
      <c r="B26" s="157"/>
      <c r="C26" s="187" t="s">
        <v>170</v>
      </c>
      <c r="D26" s="160"/>
      <c r="E26" s="161">
        <v>52.233150000000002</v>
      </c>
      <c r="F26" s="159"/>
      <c r="G26" s="159"/>
      <c r="H26" s="159"/>
      <c r="I26" s="159"/>
      <c r="J26" s="159"/>
      <c r="K26" s="159"/>
      <c r="L26" s="159"/>
      <c r="M26" s="159"/>
      <c r="N26" s="158"/>
      <c r="O26" s="158"/>
      <c r="P26" s="158"/>
      <c r="Q26" s="158"/>
      <c r="R26" s="159"/>
      <c r="S26" s="159"/>
      <c r="T26" s="159"/>
      <c r="U26" s="159"/>
      <c r="V26" s="159"/>
      <c r="W26" s="159"/>
      <c r="X26" s="159"/>
      <c r="Y26" s="159"/>
      <c r="Z26" s="149"/>
      <c r="AA26" s="149"/>
      <c r="AB26" s="149"/>
      <c r="AC26" s="149"/>
      <c r="AD26" s="149"/>
      <c r="AE26" s="149"/>
      <c r="AF26" s="149"/>
      <c r="AG26" s="149" t="s">
        <v>144</v>
      </c>
      <c r="AH26" s="149">
        <v>0</v>
      </c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3" x14ac:dyDescent="0.2">
      <c r="A27" s="156"/>
      <c r="B27" s="157"/>
      <c r="C27" s="187" t="s">
        <v>171</v>
      </c>
      <c r="D27" s="160"/>
      <c r="E27" s="161">
        <v>-0.69750000000000001</v>
      </c>
      <c r="F27" s="159"/>
      <c r="G27" s="159"/>
      <c r="H27" s="159"/>
      <c r="I27" s="159"/>
      <c r="J27" s="159"/>
      <c r="K27" s="159"/>
      <c r="L27" s="159"/>
      <c r="M27" s="159"/>
      <c r="N27" s="158"/>
      <c r="O27" s="158"/>
      <c r="P27" s="158"/>
      <c r="Q27" s="158"/>
      <c r="R27" s="159"/>
      <c r="S27" s="159"/>
      <c r="T27" s="159"/>
      <c r="U27" s="159"/>
      <c r="V27" s="159"/>
      <c r="W27" s="159"/>
      <c r="X27" s="159"/>
      <c r="Y27" s="159"/>
      <c r="Z27" s="149"/>
      <c r="AA27" s="149"/>
      <c r="AB27" s="149"/>
      <c r="AC27" s="149"/>
      <c r="AD27" s="149"/>
      <c r="AE27" s="149"/>
      <c r="AF27" s="149"/>
      <c r="AG27" s="149" t="s">
        <v>144</v>
      </c>
      <c r="AH27" s="149">
        <v>0</v>
      </c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outlineLevel="3" x14ac:dyDescent="0.2">
      <c r="A28" s="156"/>
      <c r="B28" s="157"/>
      <c r="C28" s="187" t="s">
        <v>172</v>
      </c>
      <c r="D28" s="160"/>
      <c r="E28" s="161">
        <v>32.984999999999999</v>
      </c>
      <c r="F28" s="159"/>
      <c r="G28" s="159"/>
      <c r="H28" s="159"/>
      <c r="I28" s="159"/>
      <c r="J28" s="159"/>
      <c r="K28" s="159"/>
      <c r="L28" s="159"/>
      <c r="M28" s="159"/>
      <c r="N28" s="158"/>
      <c r="O28" s="158"/>
      <c r="P28" s="158"/>
      <c r="Q28" s="158"/>
      <c r="R28" s="159"/>
      <c r="S28" s="159"/>
      <c r="T28" s="159"/>
      <c r="U28" s="159"/>
      <c r="V28" s="159"/>
      <c r="W28" s="159"/>
      <c r="X28" s="159"/>
      <c r="Y28" s="159"/>
      <c r="Z28" s="149"/>
      <c r="AA28" s="149"/>
      <c r="AB28" s="149"/>
      <c r="AC28" s="149"/>
      <c r="AD28" s="149"/>
      <c r="AE28" s="149"/>
      <c r="AF28" s="149"/>
      <c r="AG28" s="149" t="s">
        <v>144</v>
      </c>
      <c r="AH28" s="149">
        <v>0</v>
      </c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3" x14ac:dyDescent="0.2">
      <c r="A29" s="156"/>
      <c r="B29" s="157"/>
      <c r="C29" s="187" t="s">
        <v>173</v>
      </c>
      <c r="D29" s="160"/>
      <c r="E29" s="161">
        <v>-7.25</v>
      </c>
      <c r="F29" s="159"/>
      <c r="G29" s="159"/>
      <c r="H29" s="159"/>
      <c r="I29" s="159"/>
      <c r="J29" s="159"/>
      <c r="K29" s="159"/>
      <c r="L29" s="159"/>
      <c r="M29" s="159"/>
      <c r="N29" s="158"/>
      <c r="O29" s="158"/>
      <c r="P29" s="158"/>
      <c r="Q29" s="158"/>
      <c r="R29" s="159"/>
      <c r="S29" s="159"/>
      <c r="T29" s="159"/>
      <c r="U29" s="159"/>
      <c r="V29" s="159"/>
      <c r="W29" s="159"/>
      <c r="X29" s="159"/>
      <c r="Y29" s="159"/>
      <c r="Z29" s="149"/>
      <c r="AA29" s="149"/>
      <c r="AB29" s="149"/>
      <c r="AC29" s="149"/>
      <c r="AD29" s="149"/>
      <c r="AE29" s="149"/>
      <c r="AF29" s="149"/>
      <c r="AG29" s="149" t="s">
        <v>144</v>
      </c>
      <c r="AH29" s="149">
        <v>0</v>
      </c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3" x14ac:dyDescent="0.2">
      <c r="A30" s="156"/>
      <c r="B30" s="157"/>
      <c r="C30" s="187" t="s">
        <v>174</v>
      </c>
      <c r="D30" s="160"/>
      <c r="E30" s="161">
        <v>44.215000000000003</v>
      </c>
      <c r="F30" s="159"/>
      <c r="G30" s="159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59"/>
      <c r="Z30" s="149"/>
      <c r="AA30" s="149"/>
      <c r="AB30" s="149"/>
      <c r="AC30" s="149"/>
      <c r="AD30" s="149"/>
      <c r="AE30" s="149"/>
      <c r="AF30" s="149"/>
      <c r="AG30" s="149" t="s">
        <v>144</v>
      </c>
      <c r="AH30" s="149">
        <v>0</v>
      </c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3" x14ac:dyDescent="0.2">
      <c r="A31" s="156"/>
      <c r="B31" s="157"/>
      <c r="C31" s="187" t="s">
        <v>175</v>
      </c>
      <c r="D31" s="160"/>
      <c r="E31" s="161">
        <v>-10.150499999999999</v>
      </c>
      <c r="F31" s="159"/>
      <c r="G31" s="159"/>
      <c r="H31" s="159"/>
      <c r="I31" s="159"/>
      <c r="J31" s="159"/>
      <c r="K31" s="159"/>
      <c r="L31" s="159"/>
      <c r="M31" s="159"/>
      <c r="N31" s="158"/>
      <c r="O31" s="158"/>
      <c r="P31" s="158"/>
      <c r="Q31" s="158"/>
      <c r="R31" s="159"/>
      <c r="S31" s="159"/>
      <c r="T31" s="159"/>
      <c r="U31" s="159"/>
      <c r="V31" s="159"/>
      <c r="W31" s="159"/>
      <c r="X31" s="159"/>
      <c r="Y31" s="159"/>
      <c r="Z31" s="149"/>
      <c r="AA31" s="149"/>
      <c r="AB31" s="149"/>
      <c r="AC31" s="149"/>
      <c r="AD31" s="149"/>
      <c r="AE31" s="149"/>
      <c r="AF31" s="149"/>
      <c r="AG31" s="149" t="s">
        <v>144</v>
      </c>
      <c r="AH31" s="149">
        <v>0</v>
      </c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outlineLevel="3" x14ac:dyDescent="0.2">
      <c r="A32" s="156"/>
      <c r="B32" s="157"/>
      <c r="C32" s="187" t="s">
        <v>176</v>
      </c>
      <c r="D32" s="160"/>
      <c r="E32" s="161">
        <v>62.784999999999997</v>
      </c>
      <c r="F32" s="159"/>
      <c r="G32" s="159"/>
      <c r="H32" s="159"/>
      <c r="I32" s="159"/>
      <c r="J32" s="159"/>
      <c r="K32" s="159"/>
      <c r="L32" s="159"/>
      <c r="M32" s="159"/>
      <c r="N32" s="158"/>
      <c r="O32" s="158"/>
      <c r="P32" s="158"/>
      <c r="Q32" s="158"/>
      <c r="R32" s="159"/>
      <c r="S32" s="159"/>
      <c r="T32" s="159"/>
      <c r="U32" s="159"/>
      <c r="V32" s="159"/>
      <c r="W32" s="159"/>
      <c r="X32" s="159"/>
      <c r="Y32" s="159"/>
      <c r="Z32" s="149"/>
      <c r="AA32" s="149"/>
      <c r="AB32" s="149"/>
      <c r="AC32" s="149"/>
      <c r="AD32" s="149"/>
      <c r="AE32" s="149"/>
      <c r="AF32" s="149"/>
      <c r="AG32" s="149" t="s">
        <v>144</v>
      </c>
      <c r="AH32" s="149">
        <v>0</v>
      </c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3" x14ac:dyDescent="0.2">
      <c r="A33" s="156"/>
      <c r="B33" s="157"/>
      <c r="C33" s="187" t="s">
        <v>177</v>
      </c>
      <c r="D33" s="160"/>
      <c r="E33" s="161">
        <v>-23.035</v>
      </c>
      <c r="F33" s="159"/>
      <c r="G33" s="159"/>
      <c r="H33" s="159"/>
      <c r="I33" s="159"/>
      <c r="J33" s="159"/>
      <c r="K33" s="159"/>
      <c r="L33" s="159"/>
      <c r="M33" s="159"/>
      <c r="N33" s="158"/>
      <c r="O33" s="158"/>
      <c r="P33" s="158"/>
      <c r="Q33" s="158"/>
      <c r="R33" s="159"/>
      <c r="S33" s="159"/>
      <c r="T33" s="159"/>
      <c r="U33" s="159"/>
      <c r="V33" s="159"/>
      <c r="W33" s="159"/>
      <c r="X33" s="159"/>
      <c r="Y33" s="159"/>
      <c r="Z33" s="149"/>
      <c r="AA33" s="149"/>
      <c r="AB33" s="149"/>
      <c r="AC33" s="149"/>
      <c r="AD33" s="149"/>
      <c r="AE33" s="149"/>
      <c r="AF33" s="149"/>
      <c r="AG33" s="149" t="s">
        <v>144</v>
      </c>
      <c r="AH33" s="149">
        <v>0</v>
      </c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3" x14ac:dyDescent="0.2">
      <c r="A34" s="156"/>
      <c r="B34" s="157"/>
      <c r="C34" s="187" t="s">
        <v>178</v>
      </c>
      <c r="D34" s="160"/>
      <c r="E34" s="161">
        <v>28.743749999999999</v>
      </c>
      <c r="F34" s="159"/>
      <c r="G34" s="159"/>
      <c r="H34" s="159"/>
      <c r="I34" s="159"/>
      <c r="J34" s="159"/>
      <c r="K34" s="159"/>
      <c r="L34" s="159"/>
      <c r="M34" s="159"/>
      <c r="N34" s="158"/>
      <c r="O34" s="158"/>
      <c r="P34" s="158"/>
      <c r="Q34" s="158"/>
      <c r="R34" s="159"/>
      <c r="S34" s="159"/>
      <c r="T34" s="159"/>
      <c r="U34" s="159"/>
      <c r="V34" s="159"/>
      <c r="W34" s="159"/>
      <c r="X34" s="159"/>
      <c r="Y34" s="159"/>
      <c r="Z34" s="149"/>
      <c r="AA34" s="149"/>
      <c r="AB34" s="149"/>
      <c r="AC34" s="149"/>
      <c r="AD34" s="149"/>
      <c r="AE34" s="149"/>
      <c r="AF34" s="149"/>
      <c r="AG34" s="149" t="s">
        <v>144</v>
      </c>
      <c r="AH34" s="149">
        <v>0</v>
      </c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3" x14ac:dyDescent="0.2">
      <c r="A35" s="156"/>
      <c r="B35" s="157"/>
      <c r="C35" s="187" t="s">
        <v>179</v>
      </c>
      <c r="D35" s="160"/>
      <c r="E35" s="161">
        <v>-8.1850000000000005</v>
      </c>
      <c r="F35" s="159"/>
      <c r="G35" s="159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59"/>
      <c r="Z35" s="149"/>
      <c r="AA35" s="149"/>
      <c r="AB35" s="149"/>
      <c r="AC35" s="149"/>
      <c r="AD35" s="149"/>
      <c r="AE35" s="149"/>
      <c r="AF35" s="149"/>
      <c r="AG35" s="149" t="s">
        <v>144</v>
      </c>
      <c r="AH35" s="149">
        <v>0</v>
      </c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3" x14ac:dyDescent="0.2">
      <c r="A36" s="156"/>
      <c r="B36" s="157"/>
      <c r="C36" s="187" t="s">
        <v>180</v>
      </c>
      <c r="D36" s="160"/>
      <c r="E36" s="161">
        <v>51.815550000000002</v>
      </c>
      <c r="F36" s="159"/>
      <c r="G36" s="159"/>
      <c r="H36" s="159"/>
      <c r="I36" s="159"/>
      <c r="J36" s="159"/>
      <c r="K36" s="159"/>
      <c r="L36" s="159"/>
      <c r="M36" s="159"/>
      <c r="N36" s="158"/>
      <c r="O36" s="158"/>
      <c r="P36" s="158"/>
      <c r="Q36" s="158"/>
      <c r="R36" s="159"/>
      <c r="S36" s="159"/>
      <c r="T36" s="159"/>
      <c r="U36" s="159"/>
      <c r="V36" s="159"/>
      <c r="W36" s="159"/>
      <c r="X36" s="159"/>
      <c r="Y36" s="159"/>
      <c r="Z36" s="149"/>
      <c r="AA36" s="149"/>
      <c r="AB36" s="149"/>
      <c r="AC36" s="149"/>
      <c r="AD36" s="149"/>
      <c r="AE36" s="149"/>
      <c r="AF36" s="149"/>
      <c r="AG36" s="149" t="s">
        <v>144</v>
      </c>
      <c r="AH36" s="149">
        <v>0</v>
      </c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3" x14ac:dyDescent="0.2">
      <c r="A37" s="156"/>
      <c r="B37" s="157"/>
      <c r="C37" s="187" t="s">
        <v>181</v>
      </c>
      <c r="D37" s="160"/>
      <c r="E37" s="161">
        <v>-1.2375</v>
      </c>
      <c r="F37" s="159"/>
      <c r="G37" s="159"/>
      <c r="H37" s="159"/>
      <c r="I37" s="159"/>
      <c r="J37" s="159"/>
      <c r="K37" s="159"/>
      <c r="L37" s="159"/>
      <c r="M37" s="159"/>
      <c r="N37" s="158"/>
      <c r="O37" s="158"/>
      <c r="P37" s="158"/>
      <c r="Q37" s="158"/>
      <c r="R37" s="159"/>
      <c r="S37" s="159"/>
      <c r="T37" s="159"/>
      <c r="U37" s="159"/>
      <c r="V37" s="159"/>
      <c r="W37" s="159"/>
      <c r="X37" s="159"/>
      <c r="Y37" s="159"/>
      <c r="Z37" s="149"/>
      <c r="AA37" s="149"/>
      <c r="AB37" s="149"/>
      <c r="AC37" s="149"/>
      <c r="AD37" s="149"/>
      <c r="AE37" s="149"/>
      <c r="AF37" s="149"/>
      <c r="AG37" s="149" t="s">
        <v>144</v>
      </c>
      <c r="AH37" s="149">
        <v>0</v>
      </c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1" x14ac:dyDescent="0.2">
      <c r="A38" s="170">
        <v>7</v>
      </c>
      <c r="B38" s="171" t="s">
        <v>182</v>
      </c>
      <c r="C38" s="186" t="s">
        <v>183</v>
      </c>
      <c r="D38" s="172" t="s">
        <v>148</v>
      </c>
      <c r="E38" s="173">
        <v>2</v>
      </c>
      <c r="F38" s="174"/>
      <c r="G38" s="175">
        <f>ROUND(E38*F38,2)</f>
        <v>0</v>
      </c>
      <c r="H38" s="174"/>
      <c r="I38" s="175">
        <f>ROUND(E38*H38,2)</f>
        <v>0</v>
      </c>
      <c r="J38" s="174"/>
      <c r="K38" s="175">
        <f>ROUND(E38*J38,2)</f>
        <v>0</v>
      </c>
      <c r="L38" s="175">
        <v>21</v>
      </c>
      <c r="M38" s="175">
        <f>G38*(1+L38/100)</f>
        <v>0</v>
      </c>
      <c r="N38" s="173">
        <v>3.6119999999999999E-2</v>
      </c>
      <c r="O38" s="173">
        <f>ROUND(E38*N38,2)</f>
        <v>7.0000000000000007E-2</v>
      </c>
      <c r="P38" s="173">
        <v>0</v>
      </c>
      <c r="Q38" s="173">
        <f>ROUND(E38*P38,2)</f>
        <v>0</v>
      </c>
      <c r="R38" s="175" t="s">
        <v>136</v>
      </c>
      <c r="S38" s="175" t="s">
        <v>137</v>
      </c>
      <c r="T38" s="176" t="s">
        <v>137</v>
      </c>
      <c r="U38" s="159">
        <v>0.88</v>
      </c>
      <c r="V38" s="159">
        <f>ROUND(E38*U38,2)</f>
        <v>1.76</v>
      </c>
      <c r="W38" s="159"/>
      <c r="X38" s="159" t="s">
        <v>138</v>
      </c>
      <c r="Y38" s="159" t="s">
        <v>139</v>
      </c>
      <c r="Z38" s="149"/>
      <c r="AA38" s="149"/>
      <c r="AB38" s="149"/>
      <c r="AC38" s="149"/>
      <c r="AD38" s="149"/>
      <c r="AE38" s="149"/>
      <c r="AF38" s="149"/>
      <c r="AG38" s="149" t="s">
        <v>140</v>
      </c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2" x14ac:dyDescent="0.2">
      <c r="A39" s="156"/>
      <c r="B39" s="157"/>
      <c r="C39" s="253" t="s">
        <v>184</v>
      </c>
      <c r="D39" s="254"/>
      <c r="E39" s="254"/>
      <c r="F39" s="254"/>
      <c r="G39" s="254"/>
      <c r="H39" s="159"/>
      <c r="I39" s="159"/>
      <c r="J39" s="159"/>
      <c r="K39" s="159"/>
      <c r="L39" s="159"/>
      <c r="M39" s="159"/>
      <c r="N39" s="158"/>
      <c r="O39" s="158"/>
      <c r="P39" s="158"/>
      <c r="Q39" s="158"/>
      <c r="R39" s="159"/>
      <c r="S39" s="159"/>
      <c r="T39" s="159"/>
      <c r="U39" s="159"/>
      <c r="V39" s="159"/>
      <c r="W39" s="159"/>
      <c r="X39" s="159"/>
      <c r="Y39" s="159"/>
      <c r="Z39" s="149"/>
      <c r="AA39" s="149"/>
      <c r="AB39" s="149"/>
      <c r="AC39" s="149"/>
      <c r="AD39" s="149"/>
      <c r="AE39" s="149"/>
      <c r="AF39" s="149"/>
      <c r="AG39" s="149" t="s">
        <v>142</v>
      </c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84" t="str">
        <f>C39</f>
        <v>jakoukoliv maltou, z pomocného pracovního lešení o výšce podlahy do 1900 mm a pro zatížení do 1,5 kPa,</v>
      </c>
      <c r="BB39" s="149"/>
      <c r="BC39" s="149"/>
      <c r="BD39" s="149"/>
      <c r="BE39" s="149"/>
      <c r="BF39" s="149"/>
      <c r="BG39" s="149"/>
      <c r="BH39" s="149"/>
    </row>
    <row r="40" spans="1:60" outlineLevel="1" x14ac:dyDescent="0.2">
      <c r="A40" s="170">
        <v>8</v>
      </c>
      <c r="B40" s="171" t="s">
        <v>185</v>
      </c>
      <c r="C40" s="186" t="s">
        <v>186</v>
      </c>
      <c r="D40" s="172" t="s">
        <v>160</v>
      </c>
      <c r="E40" s="173">
        <v>486.24633</v>
      </c>
      <c r="F40" s="174"/>
      <c r="G40" s="175">
        <f>ROUND(E40*F40,2)</f>
        <v>0</v>
      </c>
      <c r="H40" s="174"/>
      <c r="I40" s="175">
        <f>ROUND(E40*H40,2)</f>
        <v>0</v>
      </c>
      <c r="J40" s="174"/>
      <c r="K40" s="175">
        <f>ROUND(E40*J40,2)</f>
        <v>0</v>
      </c>
      <c r="L40" s="175">
        <v>21</v>
      </c>
      <c r="M40" s="175">
        <f>G40*(1+L40/100)</f>
        <v>0</v>
      </c>
      <c r="N40" s="173">
        <v>3.4299999999999999E-3</v>
      </c>
      <c r="O40" s="173">
        <f>ROUND(E40*N40,2)</f>
        <v>1.67</v>
      </c>
      <c r="P40" s="173">
        <v>0</v>
      </c>
      <c r="Q40" s="173">
        <f>ROUND(E40*P40,2)</f>
        <v>0</v>
      </c>
      <c r="R40" s="175" t="s">
        <v>187</v>
      </c>
      <c r="S40" s="175" t="s">
        <v>137</v>
      </c>
      <c r="T40" s="176" t="s">
        <v>137</v>
      </c>
      <c r="U40" s="159">
        <v>0.24</v>
      </c>
      <c r="V40" s="159">
        <f>ROUND(E40*U40,2)</f>
        <v>116.7</v>
      </c>
      <c r="W40" s="159"/>
      <c r="X40" s="159" t="s">
        <v>138</v>
      </c>
      <c r="Y40" s="159" t="s">
        <v>139</v>
      </c>
      <c r="Z40" s="149"/>
      <c r="AA40" s="149"/>
      <c r="AB40" s="149"/>
      <c r="AC40" s="149"/>
      <c r="AD40" s="149"/>
      <c r="AE40" s="149"/>
      <c r="AF40" s="149"/>
      <c r="AG40" s="149" t="s">
        <v>140</v>
      </c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2" x14ac:dyDescent="0.2">
      <c r="A41" s="156"/>
      <c r="B41" s="157"/>
      <c r="C41" s="253" t="s">
        <v>188</v>
      </c>
      <c r="D41" s="254"/>
      <c r="E41" s="254"/>
      <c r="F41" s="254"/>
      <c r="G41" s="254"/>
      <c r="H41" s="159"/>
      <c r="I41" s="159"/>
      <c r="J41" s="159"/>
      <c r="K41" s="159"/>
      <c r="L41" s="159"/>
      <c r="M41" s="159"/>
      <c r="N41" s="158"/>
      <c r="O41" s="158"/>
      <c r="P41" s="158"/>
      <c r="Q41" s="158"/>
      <c r="R41" s="159"/>
      <c r="S41" s="159"/>
      <c r="T41" s="159"/>
      <c r="U41" s="159"/>
      <c r="V41" s="159"/>
      <c r="W41" s="159"/>
      <c r="X41" s="159"/>
      <c r="Y41" s="159"/>
      <c r="Z41" s="149"/>
      <c r="AA41" s="149"/>
      <c r="AB41" s="149"/>
      <c r="AC41" s="149"/>
      <c r="AD41" s="149"/>
      <c r="AE41" s="149"/>
      <c r="AF41" s="149"/>
      <c r="AG41" s="149" t="s">
        <v>142</v>
      </c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2" x14ac:dyDescent="0.2">
      <c r="A42" s="156"/>
      <c r="B42" s="157"/>
      <c r="C42" s="187" t="s">
        <v>189</v>
      </c>
      <c r="D42" s="160"/>
      <c r="E42" s="161">
        <v>18.940000000000001</v>
      </c>
      <c r="F42" s="159"/>
      <c r="G42" s="159"/>
      <c r="H42" s="159"/>
      <c r="I42" s="159"/>
      <c r="J42" s="159"/>
      <c r="K42" s="159"/>
      <c r="L42" s="159"/>
      <c r="M42" s="159"/>
      <c r="N42" s="158"/>
      <c r="O42" s="158"/>
      <c r="P42" s="158"/>
      <c r="Q42" s="158"/>
      <c r="R42" s="159"/>
      <c r="S42" s="159"/>
      <c r="T42" s="159"/>
      <c r="U42" s="159"/>
      <c r="V42" s="159"/>
      <c r="W42" s="159"/>
      <c r="X42" s="159"/>
      <c r="Y42" s="159"/>
      <c r="Z42" s="149"/>
      <c r="AA42" s="149"/>
      <c r="AB42" s="149"/>
      <c r="AC42" s="149"/>
      <c r="AD42" s="149"/>
      <c r="AE42" s="149"/>
      <c r="AF42" s="149"/>
      <c r="AG42" s="149" t="s">
        <v>144</v>
      </c>
      <c r="AH42" s="149">
        <v>5</v>
      </c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3" x14ac:dyDescent="0.2">
      <c r="A43" s="156"/>
      <c r="B43" s="157"/>
      <c r="C43" s="187" t="s">
        <v>190</v>
      </c>
      <c r="D43" s="160"/>
      <c r="E43" s="161">
        <v>333.38663000000003</v>
      </c>
      <c r="F43" s="159"/>
      <c r="G43" s="159"/>
      <c r="H43" s="159"/>
      <c r="I43" s="159"/>
      <c r="J43" s="159"/>
      <c r="K43" s="159"/>
      <c r="L43" s="159"/>
      <c r="M43" s="159"/>
      <c r="N43" s="158"/>
      <c r="O43" s="158"/>
      <c r="P43" s="158"/>
      <c r="Q43" s="158"/>
      <c r="R43" s="159"/>
      <c r="S43" s="159"/>
      <c r="T43" s="159"/>
      <c r="U43" s="159"/>
      <c r="V43" s="159"/>
      <c r="W43" s="159"/>
      <c r="X43" s="159"/>
      <c r="Y43" s="159"/>
      <c r="Z43" s="149"/>
      <c r="AA43" s="149"/>
      <c r="AB43" s="149"/>
      <c r="AC43" s="149"/>
      <c r="AD43" s="149"/>
      <c r="AE43" s="149"/>
      <c r="AF43" s="149"/>
      <c r="AG43" s="149" t="s">
        <v>144</v>
      </c>
      <c r="AH43" s="149">
        <v>5</v>
      </c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3" x14ac:dyDescent="0.2">
      <c r="A44" s="156"/>
      <c r="B44" s="157"/>
      <c r="C44" s="187" t="s">
        <v>191</v>
      </c>
      <c r="D44" s="160"/>
      <c r="E44" s="161">
        <v>133.91970000000001</v>
      </c>
      <c r="F44" s="159"/>
      <c r="G44" s="159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59"/>
      <c r="Z44" s="149"/>
      <c r="AA44" s="149"/>
      <c r="AB44" s="149"/>
      <c r="AC44" s="149"/>
      <c r="AD44" s="149"/>
      <c r="AE44" s="149"/>
      <c r="AF44" s="149"/>
      <c r="AG44" s="149" t="s">
        <v>144</v>
      </c>
      <c r="AH44" s="149">
        <v>5</v>
      </c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1" x14ac:dyDescent="0.2">
      <c r="A45" s="170">
        <v>9</v>
      </c>
      <c r="B45" s="171" t="s">
        <v>192</v>
      </c>
      <c r="C45" s="186" t="s">
        <v>193</v>
      </c>
      <c r="D45" s="172" t="s">
        <v>160</v>
      </c>
      <c r="E45" s="173">
        <v>55.427</v>
      </c>
      <c r="F45" s="174"/>
      <c r="G45" s="175">
        <f>ROUND(E45*F45,2)</f>
        <v>0</v>
      </c>
      <c r="H45" s="174"/>
      <c r="I45" s="175">
        <f>ROUND(E45*H45,2)</f>
        <v>0</v>
      </c>
      <c r="J45" s="174"/>
      <c r="K45" s="175">
        <f>ROUND(E45*J45,2)</f>
        <v>0</v>
      </c>
      <c r="L45" s="175">
        <v>21</v>
      </c>
      <c r="M45" s="175">
        <f>G45*(1+L45/100)</f>
        <v>0</v>
      </c>
      <c r="N45" s="173">
        <v>4.0000000000000003E-5</v>
      </c>
      <c r="O45" s="173">
        <f>ROUND(E45*N45,2)</f>
        <v>0</v>
      </c>
      <c r="P45" s="173">
        <v>0</v>
      </c>
      <c r="Q45" s="173">
        <f>ROUND(E45*P45,2)</f>
        <v>0</v>
      </c>
      <c r="R45" s="175" t="s">
        <v>187</v>
      </c>
      <c r="S45" s="175" t="s">
        <v>137</v>
      </c>
      <c r="T45" s="176" t="s">
        <v>137</v>
      </c>
      <c r="U45" s="159">
        <v>7.8E-2</v>
      </c>
      <c r="V45" s="159">
        <f>ROUND(E45*U45,2)</f>
        <v>4.32</v>
      </c>
      <c r="W45" s="159"/>
      <c r="X45" s="159" t="s">
        <v>138</v>
      </c>
      <c r="Y45" s="159" t="s">
        <v>139</v>
      </c>
      <c r="Z45" s="149"/>
      <c r="AA45" s="149"/>
      <c r="AB45" s="149"/>
      <c r="AC45" s="149"/>
      <c r="AD45" s="149"/>
      <c r="AE45" s="149"/>
      <c r="AF45" s="149"/>
      <c r="AG45" s="149" t="s">
        <v>140</v>
      </c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ht="22.5" outlineLevel="2" x14ac:dyDescent="0.2">
      <c r="A46" s="156"/>
      <c r="B46" s="157"/>
      <c r="C46" s="253" t="s">
        <v>194</v>
      </c>
      <c r="D46" s="254"/>
      <c r="E46" s="254"/>
      <c r="F46" s="254"/>
      <c r="G46" s="254"/>
      <c r="H46" s="159"/>
      <c r="I46" s="159"/>
      <c r="J46" s="159"/>
      <c r="K46" s="159"/>
      <c r="L46" s="159"/>
      <c r="M46" s="159"/>
      <c r="N46" s="158"/>
      <c r="O46" s="158"/>
      <c r="P46" s="158"/>
      <c r="Q46" s="158"/>
      <c r="R46" s="159"/>
      <c r="S46" s="159"/>
      <c r="T46" s="159"/>
      <c r="U46" s="159"/>
      <c r="V46" s="159"/>
      <c r="W46" s="159"/>
      <c r="X46" s="159"/>
      <c r="Y46" s="159"/>
      <c r="Z46" s="149"/>
      <c r="AA46" s="149"/>
      <c r="AB46" s="149"/>
      <c r="AC46" s="149"/>
      <c r="AD46" s="149"/>
      <c r="AE46" s="149"/>
      <c r="AF46" s="149"/>
      <c r="AG46" s="149" t="s">
        <v>142</v>
      </c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84" t="str">
        <f>C46</f>
        <v>které se zřizují před úpravami povrchu, a obalení osazených dveřních zárubní před znečištěním při úpravách povrchu nástřikem plastických maltovin včetně pozdějšího odkrytí,</v>
      </c>
      <c r="BB46" s="149"/>
      <c r="BC46" s="149"/>
      <c r="BD46" s="149"/>
      <c r="BE46" s="149"/>
      <c r="BF46" s="149"/>
      <c r="BG46" s="149"/>
      <c r="BH46" s="149"/>
    </row>
    <row r="47" spans="1:60" outlineLevel="2" x14ac:dyDescent="0.2">
      <c r="A47" s="156"/>
      <c r="B47" s="157"/>
      <c r="C47" s="187" t="s">
        <v>195</v>
      </c>
      <c r="D47" s="160"/>
      <c r="E47" s="161">
        <v>19.623999999999999</v>
      </c>
      <c r="F47" s="159"/>
      <c r="G47" s="159"/>
      <c r="H47" s="159"/>
      <c r="I47" s="159"/>
      <c r="J47" s="159"/>
      <c r="K47" s="159"/>
      <c r="L47" s="159"/>
      <c r="M47" s="159"/>
      <c r="N47" s="158"/>
      <c r="O47" s="158"/>
      <c r="P47" s="158"/>
      <c r="Q47" s="158"/>
      <c r="R47" s="159"/>
      <c r="S47" s="159"/>
      <c r="T47" s="159"/>
      <c r="U47" s="159"/>
      <c r="V47" s="159"/>
      <c r="W47" s="159"/>
      <c r="X47" s="159"/>
      <c r="Y47" s="159"/>
      <c r="Z47" s="149"/>
      <c r="AA47" s="149"/>
      <c r="AB47" s="149"/>
      <c r="AC47" s="149"/>
      <c r="AD47" s="149"/>
      <c r="AE47" s="149"/>
      <c r="AF47" s="149"/>
      <c r="AG47" s="149" t="s">
        <v>144</v>
      </c>
      <c r="AH47" s="149">
        <v>0</v>
      </c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outlineLevel="3" x14ac:dyDescent="0.2">
      <c r="A48" s="156"/>
      <c r="B48" s="157"/>
      <c r="C48" s="187" t="s">
        <v>196</v>
      </c>
      <c r="D48" s="160"/>
      <c r="E48" s="161">
        <v>15.661</v>
      </c>
      <c r="F48" s="159"/>
      <c r="G48" s="159"/>
      <c r="H48" s="159"/>
      <c r="I48" s="159"/>
      <c r="J48" s="159"/>
      <c r="K48" s="159"/>
      <c r="L48" s="159"/>
      <c r="M48" s="159"/>
      <c r="N48" s="158"/>
      <c r="O48" s="158"/>
      <c r="P48" s="158"/>
      <c r="Q48" s="158"/>
      <c r="R48" s="159"/>
      <c r="S48" s="159"/>
      <c r="T48" s="159"/>
      <c r="U48" s="159"/>
      <c r="V48" s="159"/>
      <c r="W48" s="159"/>
      <c r="X48" s="159"/>
      <c r="Y48" s="159"/>
      <c r="Z48" s="149"/>
      <c r="AA48" s="149"/>
      <c r="AB48" s="149"/>
      <c r="AC48" s="149"/>
      <c r="AD48" s="149"/>
      <c r="AE48" s="149"/>
      <c r="AF48" s="149"/>
      <c r="AG48" s="149" t="s">
        <v>144</v>
      </c>
      <c r="AH48" s="149">
        <v>0</v>
      </c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3" x14ac:dyDescent="0.2">
      <c r="A49" s="156"/>
      <c r="B49" s="157"/>
      <c r="C49" s="187" t="s">
        <v>197</v>
      </c>
      <c r="D49" s="160"/>
      <c r="E49" s="161">
        <v>20.141999999999999</v>
      </c>
      <c r="F49" s="159"/>
      <c r="G49" s="159"/>
      <c r="H49" s="159"/>
      <c r="I49" s="159"/>
      <c r="J49" s="159"/>
      <c r="K49" s="159"/>
      <c r="L49" s="159"/>
      <c r="M49" s="159"/>
      <c r="N49" s="158"/>
      <c r="O49" s="158"/>
      <c r="P49" s="158"/>
      <c r="Q49" s="158"/>
      <c r="R49" s="159"/>
      <c r="S49" s="159"/>
      <c r="T49" s="159"/>
      <c r="U49" s="159"/>
      <c r="V49" s="159"/>
      <c r="W49" s="159"/>
      <c r="X49" s="159"/>
      <c r="Y49" s="159"/>
      <c r="Z49" s="149"/>
      <c r="AA49" s="149"/>
      <c r="AB49" s="149"/>
      <c r="AC49" s="149"/>
      <c r="AD49" s="149"/>
      <c r="AE49" s="149"/>
      <c r="AF49" s="149"/>
      <c r="AG49" s="149" t="s">
        <v>144</v>
      </c>
      <c r="AH49" s="149">
        <v>0</v>
      </c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outlineLevel="1" x14ac:dyDescent="0.2">
      <c r="A50" s="170">
        <v>10</v>
      </c>
      <c r="B50" s="171" t="s">
        <v>198</v>
      </c>
      <c r="C50" s="186" t="s">
        <v>199</v>
      </c>
      <c r="D50" s="172" t="s">
        <v>200</v>
      </c>
      <c r="E50" s="173">
        <v>9.1</v>
      </c>
      <c r="F50" s="174"/>
      <c r="G50" s="175">
        <f>ROUND(E50*F50,2)</f>
        <v>0</v>
      </c>
      <c r="H50" s="174"/>
      <c r="I50" s="175">
        <f>ROUND(E50*H50,2)</f>
        <v>0</v>
      </c>
      <c r="J50" s="174"/>
      <c r="K50" s="175">
        <f>ROUND(E50*J50,2)</f>
        <v>0</v>
      </c>
      <c r="L50" s="175">
        <v>21</v>
      </c>
      <c r="M50" s="175">
        <f>G50*(1+L50/100)</f>
        <v>0</v>
      </c>
      <c r="N50" s="173">
        <v>2.5100000000000001E-3</v>
      </c>
      <c r="O50" s="173">
        <f>ROUND(E50*N50,2)</f>
        <v>0.02</v>
      </c>
      <c r="P50" s="173">
        <v>0</v>
      </c>
      <c r="Q50" s="173">
        <f>ROUND(E50*P50,2)</f>
        <v>0</v>
      </c>
      <c r="R50" s="175" t="s">
        <v>136</v>
      </c>
      <c r="S50" s="175" t="s">
        <v>137</v>
      </c>
      <c r="T50" s="176" t="s">
        <v>137</v>
      </c>
      <c r="U50" s="159">
        <v>0.18232999999999999</v>
      </c>
      <c r="V50" s="159">
        <f>ROUND(E50*U50,2)</f>
        <v>1.66</v>
      </c>
      <c r="W50" s="159"/>
      <c r="X50" s="159" t="s">
        <v>138</v>
      </c>
      <c r="Y50" s="159" t="s">
        <v>139</v>
      </c>
      <c r="Z50" s="149"/>
      <c r="AA50" s="149"/>
      <c r="AB50" s="149"/>
      <c r="AC50" s="149"/>
      <c r="AD50" s="149"/>
      <c r="AE50" s="149"/>
      <c r="AF50" s="149"/>
      <c r="AG50" s="149" t="s">
        <v>140</v>
      </c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2" x14ac:dyDescent="0.2">
      <c r="A51" s="156"/>
      <c r="B51" s="157"/>
      <c r="C51" s="187" t="s">
        <v>201</v>
      </c>
      <c r="D51" s="160"/>
      <c r="E51" s="161">
        <v>9.1</v>
      </c>
      <c r="F51" s="159"/>
      <c r="G51" s="159"/>
      <c r="H51" s="159"/>
      <c r="I51" s="159"/>
      <c r="J51" s="159"/>
      <c r="K51" s="159"/>
      <c r="L51" s="159"/>
      <c r="M51" s="159"/>
      <c r="N51" s="158"/>
      <c r="O51" s="158"/>
      <c r="P51" s="158"/>
      <c r="Q51" s="158"/>
      <c r="R51" s="159"/>
      <c r="S51" s="159"/>
      <c r="T51" s="159"/>
      <c r="U51" s="159"/>
      <c r="V51" s="159"/>
      <c r="W51" s="159"/>
      <c r="X51" s="159"/>
      <c r="Y51" s="159"/>
      <c r="Z51" s="149"/>
      <c r="AA51" s="149"/>
      <c r="AB51" s="149"/>
      <c r="AC51" s="149"/>
      <c r="AD51" s="149"/>
      <c r="AE51" s="149"/>
      <c r="AF51" s="149"/>
      <c r="AG51" s="149" t="s">
        <v>144</v>
      </c>
      <c r="AH51" s="149">
        <v>0</v>
      </c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x14ac:dyDescent="0.2">
      <c r="A52" s="163" t="s">
        <v>131</v>
      </c>
      <c r="B52" s="164" t="s">
        <v>69</v>
      </c>
      <c r="C52" s="185" t="s">
        <v>70</v>
      </c>
      <c r="D52" s="165"/>
      <c r="E52" s="166"/>
      <c r="F52" s="167"/>
      <c r="G52" s="167">
        <f>SUMIF(AG53:AG59,"&lt;&gt;NOR",G53:G59)</f>
        <v>0</v>
      </c>
      <c r="H52" s="167"/>
      <c r="I52" s="167">
        <f>SUM(I53:I59)</f>
        <v>0</v>
      </c>
      <c r="J52" s="167"/>
      <c r="K52" s="167">
        <f>SUM(K53:K59)</f>
        <v>0</v>
      </c>
      <c r="L52" s="167"/>
      <c r="M52" s="167">
        <f>SUM(M53:M59)</f>
        <v>0</v>
      </c>
      <c r="N52" s="166"/>
      <c r="O52" s="166">
        <f>SUM(O53:O59)</f>
        <v>0.16</v>
      </c>
      <c r="P52" s="166"/>
      <c r="Q52" s="166">
        <f>SUM(Q53:Q59)</f>
        <v>0</v>
      </c>
      <c r="R52" s="167"/>
      <c r="S52" s="167"/>
      <c r="T52" s="168"/>
      <c r="U52" s="162"/>
      <c r="V52" s="162">
        <f>SUM(V53:V59)</f>
        <v>0</v>
      </c>
      <c r="W52" s="162"/>
      <c r="X52" s="162"/>
      <c r="Y52" s="162"/>
      <c r="AG52" t="s">
        <v>132</v>
      </c>
    </row>
    <row r="53" spans="1:60" outlineLevel="1" x14ac:dyDescent="0.2">
      <c r="A53" s="177">
        <v>11</v>
      </c>
      <c r="B53" s="178" t="s">
        <v>202</v>
      </c>
      <c r="C53" s="188" t="s">
        <v>203</v>
      </c>
      <c r="D53" s="179" t="s">
        <v>204</v>
      </c>
      <c r="E53" s="180">
        <v>1</v>
      </c>
      <c r="F53" s="181"/>
      <c r="G53" s="182">
        <f>ROUND(E53*F53,2)</f>
        <v>0</v>
      </c>
      <c r="H53" s="181"/>
      <c r="I53" s="182">
        <f>ROUND(E53*H53,2)</f>
        <v>0</v>
      </c>
      <c r="J53" s="181"/>
      <c r="K53" s="182">
        <f>ROUND(E53*J53,2)</f>
        <v>0</v>
      </c>
      <c r="L53" s="182">
        <v>21</v>
      </c>
      <c r="M53" s="182">
        <f>G53*(1+L53/100)</f>
        <v>0</v>
      </c>
      <c r="N53" s="180">
        <v>0</v>
      </c>
      <c r="O53" s="180">
        <f>ROUND(E53*N53,2)</f>
        <v>0</v>
      </c>
      <c r="P53" s="180">
        <v>0</v>
      </c>
      <c r="Q53" s="180">
        <f>ROUND(E53*P53,2)</f>
        <v>0</v>
      </c>
      <c r="R53" s="182"/>
      <c r="S53" s="182" t="s">
        <v>156</v>
      </c>
      <c r="T53" s="183" t="s">
        <v>157</v>
      </c>
      <c r="U53" s="159">
        <v>0</v>
      </c>
      <c r="V53" s="159">
        <f>ROUND(E53*U53,2)</f>
        <v>0</v>
      </c>
      <c r="W53" s="159"/>
      <c r="X53" s="159" t="s">
        <v>138</v>
      </c>
      <c r="Y53" s="159" t="s">
        <v>139</v>
      </c>
      <c r="Z53" s="149"/>
      <c r="AA53" s="149"/>
      <c r="AB53" s="149"/>
      <c r="AC53" s="149"/>
      <c r="AD53" s="149"/>
      <c r="AE53" s="149"/>
      <c r="AF53" s="149"/>
      <c r="AG53" s="149" t="s">
        <v>140</v>
      </c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1" x14ac:dyDescent="0.2">
      <c r="A54" s="177">
        <v>12</v>
      </c>
      <c r="B54" s="178" t="s">
        <v>205</v>
      </c>
      <c r="C54" s="188" t="s">
        <v>206</v>
      </c>
      <c r="D54" s="179" t="s">
        <v>204</v>
      </c>
      <c r="E54" s="180">
        <v>1</v>
      </c>
      <c r="F54" s="181"/>
      <c r="G54" s="182">
        <f>ROUND(E54*F54,2)</f>
        <v>0</v>
      </c>
      <c r="H54" s="181"/>
      <c r="I54" s="182">
        <f>ROUND(E54*H54,2)</f>
        <v>0</v>
      </c>
      <c r="J54" s="181"/>
      <c r="K54" s="182">
        <f>ROUND(E54*J54,2)</f>
        <v>0</v>
      </c>
      <c r="L54" s="182">
        <v>21</v>
      </c>
      <c r="M54" s="182">
        <f>G54*(1+L54/100)</f>
        <v>0</v>
      </c>
      <c r="N54" s="180">
        <v>0</v>
      </c>
      <c r="O54" s="180">
        <f>ROUND(E54*N54,2)</f>
        <v>0</v>
      </c>
      <c r="P54" s="180">
        <v>0</v>
      </c>
      <c r="Q54" s="180">
        <f>ROUND(E54*P54,2)</f>
        <v>0</v>
      </c>
      <c r="R54" s="182"/>
      <c r="S54" s="182" t="s">
        <v>156</v>
      </c>
      <c r="T54" s="183" t="s">
        <v>157</v>
      </c>
      <c r="U54" s="159">
        <v>0</v>
      </c>
      <c r="V54" s="159">
        <f>ROUND(E54*U54,2)</f>
        <v>0</v>
      </c>
      <c r="W54" s="159"/>
      <c r="X54" s="159" t="s">
        <v>138</v>
      </c>
      <c r="Y54" s="159" t="s">
        <v>139</v>
      </c>
      <c r="Z54" s="149"/>
      <c r="AA54" s="149"/>
      <c r="AB54" s="149"/>
      <c r="AC54" s="149"/>
      <c r="AD54" s="149"/>
      <c r="AE54" s="149"/>
      <c r="AF54" s="149"/>
      <c r="AG54" s="149" t="s">
        <v>140</v>
      </c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1" x14ac:dyDescent="0.2">
      <c r="A55" s="170">
        <v>13</v>
      </c>
      <c r="B55" s="171" t="s">
        <v>207</v>
      </c>
      <c r="C55" s="186" t="s">
        <v>208</v>
      </c>
      <c r="D55" s="172" t="s">
        <v>209</v>
      </c>
      <c r="E55" s="173">
        <v>1</v>
      </c>
      <c r="F55" s="174"/>
      <c r="G55" s="175">
        <f>ROUND(E55*F55,2)</f>
        <v>0</v>
      </c>
      <c r="H55" s="174"/>
      <c r="I55" s="175">
        <f>ROUND(E55*H55,2)</f>
        <v>0</v>
      </c>
      <c r="J55" s="174"/>
      <c r="K55" s="175">
        <f>ROUND(E55*J55,2)</f>
        <v>0</v>
      </c>
      <c r="L55" s="175">
        <v>21</v>
      </c>
      <c r="M55" s="175">
        <f>G55*(1+L55/100)</f>
        <v>0</v>
      </c>
      <c r="N55" s="173">
        <v>0.157</v>
      </c>
      <c r="O55" s="173">
        <f>ROUND(E55*N55,2)</f>
        <v>0.16</v>
      </c>
      <c r="P55" s="173">
        <v>0</v>
      </c>
      <c r="Q55" s="173">
        <f>ROUND(E55*P55,2)</f>
        <v>0</v>
      </c>
      <c r="R55" s="175"/>
      <c r="S55" s="175" t="s">
        <v>156</v>
      </c>
      <c r="T55" s="176" t="s">
        <v>157</v>
      </c>
      <c r="U55" s="159">
        <v>0</v>
      </c>
      <c r="V55" s="159">
        <f>ROUND(E55*U55,2)</f>
        <v>0</v>
      </c>
      <c r="W55" s="159"/>
      <c r="X55" s="159" t="s">
        <v>152</v>
      </c>
      <c r="Y55" s="159" t="s">
        <v>139</v>
      </c>
      <c r="Z55" s="149"/>
      <c r="AA55" s="149"/>
      <c r="AB55" s="149"/>
      <c r="AC55" s="149"/>
      <c r="AD55" s="149"/>
      <c r="AE55" s="149"/>
      <c r="AF55" s="149"/>
      <c r="AG55" s="149" t="s">
        <v>153</v>
      </c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ht="22.5" outlineLevel="2" x14ac:dyDescent="0.2">
      <c r="A56" s="156"/>
      <c r="B56" s="157"/>
      <c r="C56" s="249" t="s">
        <v>210</v>
      </c>
      <c r="D56" s="250"/>
      <c r="E56" s="250"/>
      <c r="F56" s="250"/>
      <c r="G56" s="250"/>
      <c r="H56" s="159"/>
      <c r="I56" s="159"/>
      <c r="J56" s="159"/>
      <c r="K56" s="159"/>
      <c r="L56" s="159"/>
      <c r="M56" s="159"/>
      <c r="N56" s="158"/>
      <c r="O56" s="158"/>
      <c r="P56" s="158"/>
      <c r="Q56" s="158"/>
      <c r="R56" s="159"/>
      <c r="S56" s="159"/>
      <c r="T56" s="159"/>
      <c r="U56" s="159"/>
      <c r="V56" s="159"/>
      <c r="W56" s="159"/>
      <c r="X56" s="159"/>
      <c r="Y56" s="159"/>
      <c r="Z56" s="149"/>
      <c r="AA56" s="149"/>
      <c r="AB56" s="149"/>
      <c r="AC56" s="149"/>
      <c r="AD56" s="149"/>
      <c r="AE56" s="149"/>
      <c r="AF56" s="149"/>
      <c r="AG56" s="149" t="s">
        <v>162</v>
      </c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84" t="str">
        <f>C56</f>
        <v>Vnitřní sestava hliníková, celkový stavební rozměr 2500 x 2050 mm - jednokřídlé dveře 900x2050mm (průchozí šířka 800 mm a výška 2000mm), klika/klika + fixní okno 1600x1200 mm - dvojité akustické zasklení 8,8stratophone-16-6matelux 40db</v>
      </c>
      <c r="BB56" s="149"/>
      <c r="BC56" s="149"/>
      <c r="BD56" s="149"/>
      <c r="BE56" s="149"/>
      <c r="BF56" s="149"/>
      <c r="BG56" s="149"/>
      <c r="BH56" s="149"/>
    </row>
    <row r="57" spans="1:60" outlineLevel="3" x14ac:dyDescent="0.2">
      <c r="A57" s="156"/>
      <c r="B57" s="157"/>
      <c r="C57" s="251" t="s">
        <v>211</v>
      </c>
      <c r="D57" s="252"/>
      <c r="E57" s="252"/>
      <c r="F57" s="252"/>
      <c r="G57" s="252"/>
      <c r="H57" s="159"/>
      <c r="I57" s="159"/>
      <c r="J57" s="159"/>
      <c r="K57" s="159"/>
      <c r="L57" s="159"/>
      <c r="M57" s="159"/>
      <c r="N57" s="158"/>
      <c r="O57" s="158"/>
      <c r="P57" s="158"/>
      <c r="Q57" s="158"/>
      <c r="R57" s="159"/>
      <c r="S57" s="159"/>
      <c r="T57" s="159"/>
      <c r="U57" s="159"/>
      <c r="V57" s="159"/>
      <c r="W57" s="159"/>
      <c r="X57" s="159"/>
      <c r="Y57" s="159"/>
      <c r="Z57" s="149"/>
      <c r="AA57" s="149"/>
      <c r="AB57" s="149"/>
      <c r="AC57" s="149"/>
      <c r="AD57" s="149"/>
      <c r="AE57" s="149"/>
      <c r="AF57" s="149"/>
      <c r="AG57" s="149" t="s">
        <v>162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3" x14ac:dyDescent="0.2">
      <c r="A58" s="156"/>
      <c r="B58" s="157"/>
      <c r="C58" s="251" t="s">
        <v>212</v>
      </c>
      <c r="D58" s="252"/>
      <c r="E58" s="252"/>
      <c r="F58" s="252"/>
      <c r="G58" s="252"/>
      <c r="H58" s="159"/>
      <c r="I58" s="159"/>
      <c r="J58" s="159"/>
      <c r="K58" s="159"/>
      <c r="L58" s="159"/>
      <c r="M58" s="159"/>
      <c r="N58" s="158"/>
      <c r="O58" s="158"/>
      <c r="P58" s="158"/>
      <c r="Q58" s="158"/>
      <c r="R58" s="159"/>
      <c r="S58" s="159"/>
      <c r="T58" s="159"/>
      <c r="U58" s="159"/>
      <c r="V58" s="159"/>
      <c r="W58" s="159"/>
      <c r="X58" s="159"/>
      <c r="Y58" s="159"/>
      <c r="Z58" s="149"/>
      <c r="AA58" s="149"/>
      <c r="AB58" s="149"/>
      <c r="AC58" s="149"/>
      <c r="AD58" s="149"/>
      <c r="AE58" s="149"/>
      <c r="AF58" s="149"/>
      <c r="AG58" s="149" t="s">
        <v>162</v>
      </c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3" x14ac:dyDescent="0.2">
      <c r="A59" s="156"/>
      <c r="B59" s="157"/>
      <c r="C59" s="251" t="s">
        <v>213</v>
      </c>
      <c r="D59" s="252"/>
      <c r="E59" s="252"/>
      <c r="F59" s="252"/>
      <c r="G59" s="252"/>
      <c r="H59" s="159"/>
      <c r="I59" s="159"/>
      <c r="J59" s="159"/>
      <c r="K59" s="159"/>
      <c r="L59" s="159"/>
      <c r="M59" s="159"/>
      <c r="N59" s="158"/>
      <c r="O59" s="158"/>
      <c r="P59" s="158"/>
      <c r="Q59" s="158"/>
      <c r="R59" s="159"/>
      <c r="S59" s="159"/>
      <c r="T59" s="159"/>
      <c r="U59" s="159"/>
      <c r="V59" s="159"/>
      <c r="W59" s="159"/>
      <c r="X59" s="159"/>
      <c r="Y59" s="159"/>
      <c r="Z59" s="149"/>
      <c r="AA59" s="149"/>
      <c r="AB59" s="149"/>
      <c r="AC59" s="149"/>
      <c r="AD59" s="149"/>
      <c r="AE59" s="149"/>
      <c r="AF59" s="149"/>
      <c r="AG59" s="149" t="s">
        <v>162</v>
      </c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x14ac:dyDescent="0.2">
      <c r="A60" s="163" t="s">
        <v>131</v>
      </c>
      <c r="B60" s="164" t="s">
        <v>71</v>
      </c>
      <c r="C60" s="185" t="s">
        <v>72</v>
      </c>
      <c r="D60" s="165"/>
      <c r="E60" s="166"/>
      <c r="F60" s="167"/>
      <c r="G60" s="167">
        <f>SUMIF(AG61:AG68,"&lt;&gt;NOR",G61:G68)</f>
        <v>0</v>
      </c>
      <c r="H60" s="167"/>
      <c r="I60" s="167">
        <f>SUM(I61:I68)</f>
        <v>0</v>
      </c>
      <c r="J60" s="167"/>
      <c r="K60" s="167">
        <f>SUM(K61:K68)</f>
        <v>0</v>
      </c>
      <c r="L60" s="167"/>
      <c r="M60" s="167">
        <f>SUM(M61:M68)</f>
        <v>0</v>
      </c>
      <c r="N60" s="166"/>
      <c r="O60" s="166">
        <f>SUM(O61:O68)</f>
        <v>2.19</v>
      </c>
      <c r="P60" s="166"/>
      <c r="Q60" s="166">
        <f>SUM(Q61:Q68)</f>
        <v>0</v>
      </c>
      <c r="R60" s="167"/>
      <c r="S60" s="167"/>
      <c r="T60" s="168"/>
      <c r="U60" s="162"/>
      <c r="V60" s="162">
        <f>SUM(V61:V68)</f>
        <v>90.86999999999999</v>
      </c>
      <c r="W60" s="162"/>
      <c r="X60" s="162"/>
      <c r="Y60" s="162"/>
      <c r="AG60" t="s">
        <v>132</v>
      </c>
    </row>
    <row r="61" spans="1:60" outlineLevel="1" x14ac:dyDescent="0.2">
      <c r="A61" s="170">
        <v>14</v>
      </c>
      <c r="B61" s="171" t="s">
        <v>214</v>
      </c>
      <c r="C61" s="186" t="s">
        <v>215</v>
      </c>
      <c r="D61" s="172" t="s">
        <v>160</v>
      </c>
      <c r="E61" s="173">
        <v>316.60000000000002</v>
      </c>
      <c r="F61" s="174"/>
      <c r="G61" s="175">
        <f>ROUND(E61*F61,2)</f>
        <v>0</v>
      </c>
      <c r="H61" s="174"/>
      <c r="I61" s="175">
        <f>ROUND(E61*H61,2)</f>
        <v>0</v>
      </c>
      <c r="J61" s="174"/>
      <c r="K61" s="175">
        <f>ROUND(E61*J61,2)</f>
        <v>0</v>
      </c>
      <c r="L61" s="175">
        <v>21</v>
      </c>
      <c r="M61" s="175">
        <f>G61*(1+L61/100)</f>
        <v>0</v>
      </c>
      <c r="N61" s="173">
        <v>6.3400000000000001E-3</v>
      </c>
      <c r="O61" s="173">
        <f>ROUND(E61*N61,2)</f>
        <v>2.0099999999999998</v>
      </c>
      <c r="P61" s="173">
        <v>0</v>
      </c>
      <c r="Q61" s="173">
        <f>ROUND(E61*P61,2)</f>
        <v>0</v>
      </c>
      <c r="R61" s="175" t="s">
        <v>216</v>
      </c>
      <c r="S61" s="175" t="s">
        <v>137</v>
      </c>
      <c r="T61" s="176" t="s">
        <v>137</v>
      </c>
      <c r="U61" s="159">
        <v>0.26</v>
      </c>
      <c r="V61" s="159">
        <f>ROUND(E61*U61,2)</f>
        <v>82.32</v>
      </c>
      <c r="W61" s="159"/>
      <c r="X61" s="159" t="s">
        <v>138</v>
      </c>
      <c r="Y61" s="159" t="s">
        <v>139</v>
      </c>
      <c r="Z61" s="149"/>
      <c r="AA61" s="149"/>
      <c r="AB61" s="149"/>
      <c r="AC61" s="149"/>
      <c r="AD61" s="149"/>
      <c r="AE61" s="149"/>
      <c r="AF61" s="149"/>
      <c r="AG61" s="149" t="s">
        <v>140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2" x14ac:dyDescent="0.2">
      <c r="A62" s="156"/>
      <c r="B62" s="157"/>
      <c r="C62" s="187" t="s">
        <v>217</v>
      </c>
      <c r="D62" s="160"/>
      <c r="E62" s="161">
        <v>111.57</v>
      </c>
      <c r="F62" s="159"/>
      <c r="G62" s="159"/>
      <c r="H62" s="159"/>
      <c r="I62" s="159"/>
      <c r="J62" s="159"/>
      <c r="K62" s="159"/>
      <c r="L62" s="159"/>
      <c r="M62" s="159"/>
      <c r="N62" s="158"/>
      <c r="O62" s="158"/>
      <c r="P62" s="158"/>
      <c r="Q62" s="158"/>
      <c r="R62" s="159"/>
      <c r="S62" s="159"/>
      <c r="T62" s="159"/>
      <c r="U62" s="159"/>
      <c r="V62" s="159"/>
      <c r="W62" s="159"/>
      <c r="X62" s="159"/>
      <c r="Y62" s="159"/>
      <c r="Z62" s="149"/>
      <c r="AA62" s="149"/>
      <c r="AB62" s="149"/>
      <c r="AC62" s="149"/>
      <c r="AD62" s="149"/>
      <c r="AE62" s="149"/>
      <c r="AF62" s="149"/>
      <c r="AG62" s="149" t="s">
        <v>144</v>
      </c>
      <c r="AH62" s="149">
        <v>0</v>
      </c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3" x14ac:dyDescent="0.2">
      <c r="A63" s="156"/>
      <c r="B63" s="157"/>
      <c r="C63" s="187" t="s">
        <v>218</v>
      </c>
      <c r="D63" s="160"/>
      <c r="E63" s="161">
        <v>30.1</v>
      </c>
      <c r="F63" s="159"/>
      <c r="G63" s="159"/>
      <c r="H63" s="159"/>
      <c r="I63" s="159"/>
      <c r="J63" s="159"/>
      <c r="K63" s="159"/>
      <c r="L63" s="159"/>
      <c r="M63" s="159"/>
      <c r="N63" s="158"/>
      <c r="O63" s="158"/>
      <c r="P63" s="158"/>
      <c r="Q63" s="158"/>
      <c r="R63" s="159"/>
      <c r="S63" s="159"/>
      <c r="T63" s="159"/>
      <c r="U63" s="159"/>
      <c r="V63" s="159"/>
      <c r="W63" s="159"/>
      <c r="X63" s="159"/>
      <c r="Y63" s="159"/>
      <c r="Z63" s="149"/>
      <c r="AA63" s="149"/>
      <c r="AB63" s="149"/>
      <c r="AC63" s="149"/>
      <c r="AD63" s="149"/>
      <c r="AE63" s="149"/>
      <c r="AF63" s="149"/>
      <c r="AG63" s="149" t="s">
        <v>144</v>
      </c>
      <c r="AH63" s="149">
        <v>0</v>
      </c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3" x14ac:dyDescent="0.2">
      <c r="A64" s="156"/>
      <c r="B64" s="157"/>
      <c r="C64" s="187" t="s">
        <v>219</v>
      </c>
      <c r="D64" s="160"/>
      <c r="E64" s="161">
        <v>143.5</v>
      </c>
      <c r="F64" s="159"/>
      <c r="G64" s="159"/>
      <c r="H64" s="159"/>
      <c r="I64" s="159"/>
      <c r="J64" s="159"/>
      <c r="K64" s="159"/>
      <c r="L64" s="159"/>
      <c r="M64" s="159"/>
      <c r="N64" s="158"/>
      <c r="O64" s="158"/>
      <c r="P64" s="158"/>
      <c r="Q64" s="158"/>
      <c r="R64" s="159"/>
      <c r="S64" s="159"/>
      <c r="T64" s="159"/>
      <c r="U64" s="159"/>
      <c r="V64" s="159"/>
      <c r="W64" s="159"/>
      <c r="X64" s="159"/>
      <c r="Y64" s="159"/>
      <c r="Z64" s="149"/>
      <c r="AA64" s="149"/>
      <c r="AB64" s="149"/>
      <c r="AC64" s="149"/>
      <c r="AD64" s="149"/>
      <c r="AE64" s="149"/>
      <c r="AF64" s="149"/>
      <c r="AG64" s="149" t="s">
        <v>144</v>
      </c>
      <c r="AH64" s="149">
        <v>0</v>
      </c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3" x14ac:dyDescent="0.2">
      <c r="A65" s="156"/>
      <c r="B65" s="157"/>
      <c r="C65" s="187" t="s">
        <v>220</v>
      </c>
      <c r="D65" s="160"/>
      <c r="E65" s="161">
        <v>6.1</v>
      </c>
      <c r="F65" s="159"/>
      <c r="G65" s="159"/>
      <c r="H65" s="159"/>
      <c r="I65" s="159"/>
      <c r="J65" s="159"/>
      <c r="K65" s="159"/>
      <c r="L65" s="159"/>
      <c r="M65" s="159"/>
      <c r="N65" s="158"/>
      <c r="O65" s="158"/>
      <c r="P65" s="158"/>
      <c r="Q65" s="158"/>
      <c r="R65" s="159"/>
      <c r="S65" s="159"/>
      <c r="T65" s="159"/>
      <c r="U65" s="159"/>
      <c r="V65" s="159"/>
      <c r="W65" s="159"/>
      <c r="X65" s="159"/>
      <c r="Y65" s="159"/>
      <c r="Z65" s="149"/>
      <c r="AA65" s="149"/>
      <c r="AB65" s="149"/>
      <c r="AC65" s="149"/>
      <c r="AD65" s="149"/>
      <c r="AE65" s="149"/>
      <c r="AF65" s="149"/>
      <c r="AG65" s="149" t="s">
        <v>144</v>
      </c>
      <c r="AH65" s="149">
        <v>0</v>
      </c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outlineLevel="3" x14ac:dyDescent="0.2">
      <c r="A66" s="156"/>
      <c r="B66" s="157"/>
      <c r="C66" s="187" t="s">
        <v>221</v>
      </c>
      <c r="D66" s="160"/>
      <c r="E66" s="161">
        <v>25.33</v>
      </c>
      <c r="F66" s="159"/>
      <c r="G66" s="159"/>
      <c r="H66" s="159"/>
      <c r="I66" s="159"/>
      <c r="J66" s="159"/>
      <c r="K66" s="159"/>
      <c r="L66" s="159"/>
      <c r="M66" s="159"/>
      <c r="N66" s="158"/>
      <c r="O66" s="158"/>
      <c r="P66" s="158"/>
      <c r="Q66" s="158"/>
      <c r="R66" s="159"/>
      <c r="S66" s="159"/>
      <c r="T66" s="159"/>
      <c r="U66" s="159"/>
      <c r="V66" s="159"/>
      <c r="W66" s="159"/>
      <c r="X66" s="159"/>
      <c r="Y66" s="159"/>
      <c r="Z66" s="149"/>
      <c r="AA66" s="149"/>
      <c r="AB66" s="149"/>
      <c r="AC66" s="149"/>
      <c r="AD66" s="149"/>
      <c r="AE66" s="149"/>
      <c r="AF66" s="149"/>
      <c r="AG66" s="149" t="s">
        <v>144</v>
      </c>
      <c r="AH66" s="149">
        <v>0</v>
      </c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ht="22.5" outlineLevel="1" x14ac:dyDescent="0.2">
      <c r="A67" s="170">
        <v>15</v>
      </c>
      <c r="B67" s="171" t="s">
        <v>222</v>
      </c>
      <c r="C67" s="186" t="s">
        <v>223</v>
      </c>
      <c r="D67" s="172" t="s">
        <v>160</v>
      </c>
      <c r="E67" s="173">
        <v>31.42</v>
      </c>
      <c r="F67" s="174"/>
      <c r="G67" s="175">
        <f>ROUND(E67*F67,2)</f>
        <v>0</v>
      </c>
      <c r="H67" s="174"/>
      <c r="I67" s="175">
        <f>ROUND(E67*H67,2)</f>
        <v>0</v>
      </c>
      <c r="J67" s="174"/>
      <c r="K67" s="175">
        <f>ROUND(E67*J67,2)</f>
        <v>0</v>
      </c>
      <c r="L67" s="175">
        <v>21</v>
      </c>
      <c r="M67" s="175">
        <f>G67*(1+L67/100)</f>
        <v>0</v>
      </c>
      <c r="N67" s="173">
        <v>5.8500000000000002E-3</v>
      </c>
      <c r="O67" s="173">
        <f>ROUND(E67*N67,2)</f>
        <v>0.18</v>
      </c>
      <c r="P67" s="173">
        <v>0</v>
      </c>
      <c r="Q67" s="173">
        <f>ROUND(E67*P67,2)</f>
        <v>0</v>
      </c>
      <c r="R67" s="175" t="s">
        <v>216</v>
      </c>
      <c r="S67" s="175" t="s">
        <v>137</v>
      </c>
      <c r="T67" s="176" t="s">
        <v>137</v>
      </c>
      <c r="U67" s="159">
        <v>0.27200000000000002</v>
      </c>
      <c r="V67" s="159">
        <f>ROUND(E67*U67,2)</f>
        <v>8.5500000000000007</v>
      </c>
      <c r="W67" s="159"/>
      <c r="X67" s="159" t="s">
        <v>138</v>
      </c>
      <c r="Y67" s="159" t="s">
        <v>139</v>
      </c>
      <c r="Z67" s="149"/>
      <c r="AA67" s="149"/>
      <c r="AB67" s="149"/>
      <c r="AC67" s="149"/>
      <c r="AD67" s="149"/>
      <c r="AE67" s="149"/>
      <c r="AF67" s="149"/>
      <c r="AG67" s="149" t="s">
        <v>140</v>
      </c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outlineLevel="2" x14ac:dyDescent="0.2">
      <c r="A68" s="156"/>
      <c r="B68" s="157"/>
      <c r="C68" s="187" t="s">
        <v>224</v>
      </c>
      <c r="D68" s="160"/>
      <c r="E68" s="161">
        <v>31.42</v>
      </c>
      <c r="F68" s="159"/>
      <c r="G68" s="159"/>
      <c r="H68" s="159"/>
      <c r="I68" s="159"/>
      <c r="J68" s="159"/>
      <c r="K68" s="159"/>
      <c r="L68" s="159"/>
      <c r="M68" s="159"/>
      <c r="N68" s="158"/>
      <c r="O68" s="158"/>
      <c r="P68" s="158"/>
      <c r="Q68" s="158"/>
      <c r="R68" s="159"/>
      <c r="S68" s="159"/>
      <c r="T68" s="159"/>
      <c r="U68" s="159"/>
      <c r="V68" s="159"/>
      <c r="W68" s="159"/>
      <c r="X68" s="159"/>
      <c r="Y68" s="159"/>
      <c r="Z68" s="149"/>
      <c r="AA68" s="149"/>
      <c r="AB68" s="149"/>
      <c r="AC68" s="149"/>
      <c r="AD68" s="149"/>
      <c r="AE68" s="149"/>
      <c r="AF68" s="149"/>
      <c r="AG68" s="149" t="s">
        <v>144</v>
      </c>
      <c r="AH68" s="149">
        <v>0</v>
      </c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x14ac:dyDescent="0.2">
      <c r="A69" s="163" t="s">
        <v>131</v>
      </c>
      <c r="B69" s="164" t="s">
        <v>73</v>
      </c>
      <c r="C69" s="185" t="s">
        <v>74</v>
      </c>
      <c r="D69" s="165"/>
      <c r="E69" s="166"/>
      <c r="F69" s="167"/>
      <c r="G69" s="167">
        <f>SUMIF(AG70:AG72,"&lt;&gt;NOR",G70:G72)</f>
        <v>0</v>
      </c>
      <c r="H69" s="167"/>
      <c r="I69" s="167">
        <f>SUM(I70:I72)</f>
        <v>0</v>
      </c>
      <c r="J69" s="167"/>
      <c r="K69" s="167">
        <f>SUM(K70:K72)</f>
        <v>0</v>
      </c>
      <c r="L69" s="167"/>
      <c r="M69" s="167">
        <f>SUM(M70:M72)</f>
        <v>0</v>
      </c>
      <c r="N69" s="166"/>
      <c r="O69" s="166">
        <f>SUM(O70:O72)</f>
        <v>0.01</v>
      </c>
      <c r="P69" s="166"/>
      <c r="Q69" s="166">
        <f>SUM(Q70:Q72)</f>
        <v>0</v>
      </c>
      <c r="R69" s="167"/>
      <c r="S69" s="167"/>
      <c r="T69" s="168"/>
      <c r="U69" s="162"/>
      <c r="V69" s="162">
        <f>SUM(V70:V72)</f>
        <v>107.19</v>
      </c>
      <c r="W69" s="162"/>
      <c r="X69" s="162"/>
      <c r="Y69" s="162"/>
      <c r="AG69" t="s">
        <v>132</v>
      </c>
    </row>
    <row r="70" spans="1:60" ht="56.25" outlineLevel="1" x14ac:dyDescent="0.2">
      <c r="A70" s="170">
        <v>16</v>
      </c>
      <c r="B70" s="171" t="s">
        <v>225</v>
      </c>
      <c r="C70" s="186" t="s">
        <v>226</v>
      </c>
      <c r="D70" s="172" t="s">
        <v>160</v>
      </c>
      <c r="E70" s="173">
        <v>348.02</v>
      </c>
      <c r="F70" s="174"/>
      <c r="G70" s="175">
        <f>ROUND(E70*F70,2)</f>
        <v>0</v>
      </c>
      <c r="H70" s="174"/>
      <c r="I70" s="175">
        <f>ROUND(E70*H70,2)</f>
        <v>0</v>
      </c>
      <c r="J70" s="174"/>
      <c r="K70" s="175">
        <f>ROUND(E70*J70,2)</f>
        <v>0</v>
      </c>
      <c r="L70" s="175">
        <v>21</v>
      </c>
      <c r="M70" s="175">
        <f>G70*(1+L70/100)</f>
        <v>0</v>
      </c>
      <c r="N70" s="173">
        <v>4.0000000000000003E-5</v>
      </c>
      <c r="O70" s="173">
        <f>ROUND(E70*N70,2)</f>
        <v>0.01</v>
      </c>
      <c r="P70" s="173">
        <v>0</v>
      </c>
      <c r="Q70" s="173">
        <f>ROUND(E70*P70,2)</f>
        <v>0</v>
      </c>
      <c r="R70" s="175" t="s">
        <v>187</v>
      </c>
      <c r="S70" s="175" t="s">
        <v>137</v>
      </c>
      <c r="T70" s="176" t="s">
        <v>137</v>
      </c>
      <c r="U70" s="159">
        <v>0.308</v>
      </c>
      <c r="V70" s="159">
        <f>ROUND(E70*U70,2)</f>
        <v>107.19</v>
      </c>
      <c r="W70" s="159"/>
      <c r="X70" s="159" t="s">
        <v>138</v>
      </c>
      <c r="Y70" s="159" t="s">
        <v>139</v>
      </c>
      <c r="Z70" s="149"/>
      <c r="AA70" s="149"/>
      <c r="AB70" s="149"/>
      <c r="AC70" s="149"/>
      <c r="AD70" s="149"/>
      <c r="AE70" s="149"/>
      <c r="AF70" s="149"/>
      <c r="AG70" s="149" t="s">
        <v>140</v>
      </c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outlineLevel="2" x14ac:dyDescent="0.2">
      <c r="A71" s="156"/>
      <c r="B71" s="157"/>
      <c r="C71" s="187" t="s">
        <v>227</v>
      </c>
      <c r="D71" s="160"/>
      <c r="E71" s="161">
        <v>316.60000000000002</v>
      </c>
      <c r="F71" s="159"/>
      <c r="G71" s="159"/>
      <c r="H71" s="159"/>
      <c r="I71" s="159"/>
      <c r="J71" s="159"/>
      <c r="K71" s="159"/>
      <c r="L71" s="159"/>
      <c r="M71" s="159"/>
      <c r="N71" s="158"/>
      <c r="O71" s="158"/>
      <c r="P71" s="158"/>
      <c r="Q71" s="158"/>
      <c r="R71" s="159"/>
      <c r="S71" s="159"/>
      <c r="T71" s="159"/>
      <c r="U71" s="159"/>
      <c r="V71" s="159"/>
      <c r="W71" s="159"/>
      <c r="X71" s="159"/>
      <c r="Y71" s="159"/>
      <c r="Z71" s="149"/>
      <c r="AA71" s="149"/>
      <c r="AB71" s="149"/>
      <c r="AC71" s="149"/>
      <c r="AD71" s="149"/>
      <c r="AE71" s="149"/>
      <c r="AF71" s="149"/>
      <c r="AG71" s="149" t="s">
        <v>144</v>
      </c>
      <c r="AH71" s="149">
        <v>5</v>
      </c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outlineLevel="3" x14ac:dyDescent="0.2">
      <c r="A72" s="156"/>
      <c r="B72" s="157"/>
      <c r="C72" s="187" t="s">
        <v>228</v>
      </c>
      <c r="D72" s="160"/>
      <c r="E72" s="161">
        <v>31.42</v>
      </c>
      <c r="F72" s="159"/>
      <c r="G72" s="159"/>
      <c r="H72" s="159"/>
      <c r="I72" s="159"/>
      <c r="J72" s="159"/>
      <c r="K72" s="159"/>
      <c r="L72" s="159"/>
      <c r="M72" s="159"/>
      <c r="N72" s="158"/>
      <c r="O72" s="158"/>
      <c r="P72" s="158"/>
      <c r="Q72" s="158"/>
      <c r="R72" s="159"/>
      <c r="S72" s="159"/>
      <c r="T72" s="159"/>
      <c r="U72" s="159"/>
      <c r="V72" s="159"/>
      <c r="W72" s="159"/>
      <c r="X72" s="159"/>
      <c r="Y72" s="159"/>
      <c r="Z72" s="149"/>
      <c r="AA72" s="149"/>
      <c r="AB72" s="149"/>
      <c r="AC72" s="149"/>
      <c r="AD72" s="149"/>
      <c r="AE72" s="149"/>
      <c r="AF72" s="149"/>
      <c r="AG72" s="149" t="s">
        <v>144</v>
      </c>
      <c r="AH72" s="149">
        <v>5</v>
      </c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x14ac:dyDescent="0.2">
      <c r="A73" s="163" t="s">
        <v>131</v>
      </c>
      <c r="B73" s="164" t="s">
        <v>75</v>
      </c>
      <c r="C73" s="185" t="s">
        <v>76</v>
      </c>
      <c r="D73" s="165"/>
      <c r="E73" s="166"/>
      <c r="F73" s="167"/>
      <c r="G73" s="167">
        <f>SUMIF(AG74:AG83,"&lt;&gt;NOR",G74:G83)</f>
        <v>0</v>
      </c>
      <c r="H73" s="167"/>
      <c r="I73" s="167">
        <f>SUM(I74:I83)</f>
        <v>0</v>
      </c>
      <c r="J73" s="167"/>
      <c r="K73" s="167">
        <f>SUM(K74:K83)</f>
        <v>0</v>
      </c>
      <c r="L73" s="167"/>
      <c r="M73" s="167">
        <f>SUM(M74:M83)</f>
        <v>0</v>
      </c>
      <c r="N73" s="166"/>
      <c r="O73" s="166">
        <f>SUM(O74:O83)</f>
        <v>0</v>
      </c>
      <c r="P73" s="166"/>
      <c r="Q73" s="166">
        <f>SUM(Q74:Q83)</f>
        <v>1.2800000000000002</v>
      </c>
      <c r="R73" s="167"/>
      <c r="S73" s="167"/>
      <c r="T73" s="168"/>
      <c r="U73" s="162"/>
      <c r="V73" s="162">
        <f>SUM(V74:V83)</f>
        <v>3.1799999999999997</v>
      </c>
      <c r="W73" s="162"/>
      <c r="X73" s="162"/>
      <c r="Y73" s="162"/>
      <c r="AG73" t="s">
        <v>132</v>
      </c>
    </row>
    <row r="74" spans="1:60" ht="22.5" outlineLevel="1" x14ac:dyDescent="0.2">
      <c r="A74" s="170">
        <v>17</v>
      </c>
      <c r="B74" s="171" t="s">
        <v>229</v>
      </c>
      <c r="C74" s="186" t="s">
        <v>230</v>
      </c>
      <c r="D74" s="172" t="s">
        <v>135</v>
      </c>
      <c r="E74" s="173">
        <v>0.58599999999999997</v>
      </c>
      <c r="F74" s="174"/>
      <c r="G74" s="175">
        <f>ROUND(E74*F74,2)</f>
        <v>0</v>
      </c>
      <c r="H74" s="174"/>
      <c r="I74" s="175">
        <f>ROUND(E74*H74,2)</f>
        <v>0</v>
      </c>
      <c r="J74" s="174"/>
      <c r="K74" s="175">
        <f>ROUND(E74*J74,2)</f>
        <v>0</v>
      </c>
      <c r="L74" s="175">
        <v>21</v>
      </c>
      <c r="M74" s="175">
        <f>G74*(1+L74/100)</f>
        <v>0</v>
      </c>
      <c r="N74" s="173">
        <v>1.82E-3</v>
      </c>
      <c r="O74" s="173">
        <f>ROUND(E74*N74,2)</f>
        <v>0</v>
      </c>
      <c r="P74" s="173">
        <v>1.8</v>
      </c>
      <c r="Q74" s="173">
        <f>ROUND(E74*P74,2)</f>
        <v>1.05</v>
      </c>
      <c r="R74" s="175" t="s">
        <v>231</v>
      </c>
      <c r="S74" s="175" t="s">
        <v>137</v>
      </c>
      <c r="T74" s="176" t="s">
        <v>137</v>
      </c>
      <c r="U74" s="159">
        <v>3.1960000000000002</v>
      </c>
      <c r="V74" s="159">
        <f>ROUND(E74*U74,2)</f>
        <v>1.87</v>
      </c>
      <c r="W74" s="159"/>
      <c r="X74" s="159" t="s">
        <v>138</v>
      </c>
      <c r="Y74" s="159" t="s">
        <v>139</v>
      </c>
      <c r="Z74" s="149"/>
      <c r="AA74" s="149"/>
      <c r="AB74" s="149"/>
      <c r="AC74" s="149"/>
      <c r="AD74" s="149"/>
      <c r="AE74" s="149"/>
      <c r="AF74" s="149"/>
      <c r="AG74" s="149" t="s">
        <v>140</v>
      </c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outlineLevel="2" x14ac:dyDescent="0.2">
      <c r="A75" s="156"/>
      <c r="B75" s="157"/>
      <c r="C75" s="253" t="s">
        <v>232</v>
      </c>
      <c r="D75" s="254"/>
      <c r="E75" s="254"/>
      <c r="F75" s="254"/>
      <c r="G75" s="254"/>
      <c r="H75" s="159"/>
      <c r="I75" s="159"/>
      <c r="J75" s="159"/>
      <c r="K75" s="159"/>
      <c r="L75" s="159"/>
      <c r="M75" s="159"/>
      <c r="N75" s="158"/>
      <c r="O75" s="158"/>
      <c r="P75" s="158"/>
      <c r="Q75" s="158"/>
      <c r="R75" s="159"/>
      <c r="S75" s="159"/>
      <c r="T75" s="159"/>
      <c r="U75" s="159"/>
      <c r="V75" s="159"/>
      <c r="W75" s="159"/>
      <c r="X75" s="159"/>
      <c r="Y75" s="159"/>
      <c r="Z75" s="149"/>
      <c r="AA75" s="149"/>
      <c r="AB75" s="149"/>
      <c r="AC75" s="149"/>
      <c r="AD75" s="149"/>
      <c r="AE75" s="149"/>
      <c r="AF75" s="149"/>
      <c r="AG75" s="149" t="s">
        <v>142</v>
      </c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2" x14ac:dyDescent="0.2">
      <c r="A76" s="156"/>
      <c r="B76" s="157"/>
      <c r="C76" s="251" t="s">
        <v>233</v>
      </c>
      <c r="D76" s="252"/>
      <c r="E76" s="252"/>
      <c r="F76" s="252"/>
      <c r="G76" s="252"/>
      <c r="H76" s="159"/>
      <c r="I76" s="159"/>
      <c r="J76" s="159"/>
      <c r="K76" s="159"/>
      <c r="L76" s="159"/>
      <c r="M76" s="159"/>
      <c r="N76" s="158"/>
      <c r="O76" s="158"/>
      <c r="P76" s="158"/>
      <c r="Q76" s="158"/>
      <c r="R76" s="159"/>
      <c r="S76" s="159"/>
      <c r="T76" s="159"/>
      <c r="U76" s="159"/>
      <c r="V76" s="159"/>
      <c r="W76" s="159"/>
      <c r="X76" s="159"/>
      <c r="Y76" s="159"/>
      <c r="Z76" s="149"/>
      <c r="AA76" s="149"/>
      <c r="AB76" s="149"/>
      <c r="AC76" s="149"/>
      <c r="AD76" s="149"/>
      <c r="AE76" s="149"/>
      <c r="AF76" s="149"/>
      <c r="AG76" s="149" t="s">
        <v>162</v>
      </c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2" x14ac:dyDescent="0.2">
      <c r="A77" s="156"/>
      <c r="B77" s="157"/>
      <c r="C77" s="187" t="s">
        <v>234</v>
      </c>
      <c r="D77" s="160"/>
      <c r="E77" s="161">
        <v>0.58599999999999997</v>
      </c>
      <c r="F77" s="159"/>
      <c r="G77" s="159"/>
      <c r="H77" s="159"/>
      <c r="I77" s="159"/>
      <c r="J77" s="159"/>
      <c r="K77" s="159"/>
      <c r="L77" s="159"/>
      <c r="M77" s="159"/>
      <c r="N77" s="158"/>
      <c r="O77" s="158"/>
      <c r="P77" s="158"/>
      <c r="Q77" s="158"/>
      <c r="R77" s="159"/>
      <c r="S77" s="159"/>
      <c r="T77" s="159"/>
      <c r="U77" s="159"/>
      <c r="V77" s="159"/>
      <c r="W77" s="159"/>
      <c r="X77" s="159"/>
      <c r="Y77" s="159"/>
      <c r="Z77" s="149"/>
      <c r="AA77" s="149"/>
      <c r="AB77" s="149"/>
      <c r="AC77" s="149"/>
      <c r="AD77" s="149"/>
      <c r="AE77" s="149"/>
      <c r="AF77" s="149"/>
      <c r="AG77" s="149" t="s">
        <v>144</v>
      </c>
      <c r="AH77" s="149">
        <v>0</v>
      </c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ht="22.5" outlineLevel="1" x14ac:dyDescent="0.2">
      <c r="A78" s="170">
        <v>18</v>
      </c>
      <c r="B78" s="171" t="s">
        <v>235</v>
      </c>
      <c r="C78" s="186" t="s">
        <v>236</v>
      </c>
      <c r="D78" s="172" t="s">
        <v>135</v>
      </c>
      <c r="E78" s="173">
        <v>0.04</v>
      </c>
      <c r="F78" s="174"/>
      <c r="G78" s="175">
        <f>ROUND(E78*F78,2)</f>
        <v>0</v>
      </c>
      <c r="H78" s="174"/>
      <c r="I78" s="175">
        <f>ROUND(E78*H78,2)</f>
        <v>0</v>
      </c>
      <c r="J78" s="174"/>
      <c r="K78" s="175">
        <f>ROUND(E78*J78,2)</f>
        <v>0</v>
      </c>
      <c r="L78" s="175">
        <v>21</v>
      </c>
      <c r="M78" s="175">
        <f>G78*(1+L78/100)</f>
        <v>0</v>
      </c>
      <c r="N78" s="173">
        <v>1.7989999999999999E-2</v>
      </c>
      <c r="O78" s="173">
        <f>ROUND(E78*N78,2)</f>
        <v>0</v>
      </c>
      <c r="P78" s="173">
        <v>2.4</v>
      </c>
      <c r="Q78" s="173">
        <f>ROUND(E78*P78,2)</f>
        <v>0.1</v>
      </c>
      <c r="R78" s="175" t="s">
        <v>231</v>
      </c>
      <c r="S78" s="175" t="s">
        <v>137</v>
      </c>
      <c r="T78" s="176" t="s">
        <v>137</v>
      </c>
      <c r="U78" s="159">
        <v>12.817</v>
      </c>
      <c r="V78" s="159">
        <f>ROUND(E78*U78,2)</f>
        <v>0.51</v>
      </c>
      <c r="W78" s="159"/>
      <c r="X78" s="159" t="s">
        <v>138</v>
      </c>
      <c r="Y78" s="159" t="s">
        <v>139</v>
      </c>
      <c r="Z78" s="149"/>
      <c r="AA78" s="149"/>
      <c r="AB78" s="149"/>
      <c r="AC78" s="149"/>
      <c r="AD78" s="149"/>
      <c r="AE78" s="149"/>
      <c r="AF78" s="149"/>
      <c r="AG78" s="149" t="s">
        <v>140</v>
      </c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2" x14ac:dyDescent="0.2">
      <c r="A79" s="156"/>
      <c r="B79" s="157"/>
      <c r="C79" s="253" t="s">
        <v>237</v>
      </c>
      <c r="D79" s="254"/>
      <c r="E79" s="254"/>
      <c r="F79" s="254"/>
      <c r="G79" s="254"/>
      <c r="H79" s="159"/>
      <c r="I79" s="159"/>
      <c r="J79" s="159"/>
      <c r="K79" s="159"/>
      <c r="L79" s="159"/>
      <c r="M79" s="159"/>
      <c r="N79" s="158"/>
      <c r="O79" s="158"/>
      <c r="P79" s="158"/>
      <c r="Q79" s="158"/>
      <c r="R79" s="159"/>
      <c r="S79" s="159"/>
      <c r="T79" s="159"/>
      <c r="U79" s="159"/>
      <c r="V79" s="159"/>
      <c r="W79" s="159"/>
      <c r="X79" s="159"/>
      <c r="Y79" s="159"/>
      <c r="Z79" s="149"/>
      <c r="AA79" s="149"/>
      <c r="AB79" s="149"/>
      <c r="AC79" s="149"/>
      <c r="AD79" s="149"/>
      <c r="AE79" s="149"/>
      <c r="AF79" s="149"/>
      <c r="AG79" s="149" t="s">
        <v>142</v>
      </c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84" t="str">
        <f>C79</f>
        <v>uložených ve zdivu, včetně pomocného lešení o výšce podlahy do 1900 mm a pro zatížení do 1,5 kPa  (150 kg/m2),</v>
      </c>
      <c r="BB79" s="149"/>
      <c r="BC79" s="149"/>
      <c r="BD79" s="149"/>
      <c r="BE79" s="149"/>
      <c r="BF79" s="149"/>
      <c r="BG79" s="149"/>
      <c r="BH79" s="149"/>
    </row>
    <row r="80" spans="1:60" outlineLevel="2" x14ac:dyDescent="0.2">
      <c r="A80" s="156"/>
      <c r="B80" s="157"/>
      <c r="C80" s="187" t="s">
        <v>238</v>
      </c>
      <c r="D80" s="160"/>
      <c r="E80" s="161">
        <v>0.04</v>
      </c>
      <c r="F80" s="159"/>
      <c r="G80" s="159"/>
      <c r="H80" s="159"/>
      <c r="I80" s="159"/>
      <c r="J80" s="159"/>
      <c r="K80" s="159"/>
      <c r="L80" s="159"/>
      <c r="M80" s="159"/>
      <c r="N80" s="158"/>
      <c r="O80" s="158"/>
      <c r="P80" s="158"/>
      <c r="Q80" s="158"/>
      <c r="R80" s="159"/>
      <c r="S80" s="159"/>
      <c r="T80" s="159"/>
      <c r="U80" s="159"/>
      <c r="V80" s="159"/>
      <c r="W80" s="159"/>
      <c r="X80" s="159"/>
      <c r="Y80" s="159"/>
      <c r="Z80" s="149"/>
      <c r="AA80" s="149"/>
      <c r="AB80" s="149"/>
      <c r="AC80" s="149"/>
      <c r="AD80" s="149"/>
      <c r="AE80" s="149"/>
      <c r="AF80" s="149"/>
      <c r="AG80" s="149" t="s">
        <v>144</v>
      </c>
      <c r="AH80" s="149">
        <v>0</v>
      </c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outlineLevel="1" x14ac:dyDescent="0.2">
      <c r="A81" s="170">
        <v>19</v>
      </c>
      <c r="B81" s="171" t="s">
        <v>239</v>
      </c>
      <c r="C81" s="186" t="s">
        <v>240</v>
      </c>
      <c r="D81" s="172" t="s">
        <v>160</v>
      </c>
      <c r="E81" s="173">
        <v>1.4350000000000001</v>
      </c>
      <c r="F81" s="174"/>
      <c r="G81" s="175">
        <f>ROUND(E81*F81,2)</f>
        <v>0</v>
      </c>
      <c r="H81" s="174"/>
      <c r="I81" s="175">
        <f>ROUND(E81*H81,2)</f>
        <v>0</v>
      </c>
      <c r="J81" s="174"/>
      <c r="K81" s="175">
        <f>ROUND(E81*J81,2)</f>
        <v>0</v>
      </c>
      <c r="L81" s="175">
        <v>21</v>
      </c>
      <c r="M81" s="175">
        <f>G81*(1+L81/100)</f>
        <v>0</v>
      </c>
      <c r="N81" s="173">
        <v>1.17E-3</v>
      </c>
      <c r="O81" s="173">
        <f>ROUND(E81*N81,2)</f>
        <v>0</v>
      </c>
      <c r="P81" s="173">
        <v>8.7999999999999995E-2</v>
      </c>
      <c r="Q81" s="173">
        <f>ROUND(E81*P81,2)</f>
        <v>0.13</v>
      </c>
      <c r="R81" s="175" t="s">
        <v>231</v>
      </c>
      <c r="S81" s="175" t="s">
        <v>137</v>
      </c>
      <c r="T81" s="176" t="s">
        <v>137</v>
      </c>
      <c r="U81" s="159">
        <v>0.55600000000000005</v>
      </c>
      <c r="V81" s="159">
        <f>ROUND(E81*U81,2)</f>
        <v>0.8</v>
      </c>
      <c r="W81" s="159"/>
      <c r="X81" s="159" t="s">
        <v>138</v>
      </c>
      <c r="Y81" s="159" t="s">
        <v>139</v>
      </c>
      <c r="Z81" s="149"/>
      <c r="AA81" s="149"/>
      <c r="AB81" s="149"/>
      <c r="AC81" s="149"/>
      <c r="AD81" s="149"/>
      <c r="AE81" s="149"/>
      <c r="AF81" s="149"/>
      <c r="AG81" s="149" t="s">
        <v>140</v>
      </c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outlineLevel="2" x14ac:dyDescent="0.2">
      <c r="A82" s="156"/>
      <c r="B82" s="157"/>
      <c r="C82" s="253" t="s">
        <v>241</v>
      </c>
      <c r="D82" s="254"/>
      <c r="E82" s="254"/>
      <c r="F82" s="254"/>
      <c r="G82" s="254"/>
      <c r="H82" s="159"/>
      <c r="I82" s="159"/>
      <c r="J82" s="159"/>
      <c r="K82" s="159"/>
      <c r="L82" s="159"/>
      <c r="M82" s="159"/>
      <c r="N82" s="158"/>
      <c r="O82" s="158"/>
      <c r="P82" s="158"/>
      <c r="Q82" s="158"/>
      <c r="R82" s="159"/>
      <c r="S82" s="159"/>
      <c r="T82" s="159"/>
      <c r="U82" s="159"/>
      <c r="V82" s="159"/>
      <c r="W82" s="159"/>
      <c r="X82" s="159"/>
      <c r="Y82" s="159"/>
      <c r="Z82" s="149"/>
      <c r="AA82" s="149"/>
      <c r="AB82" s="149"/>
      <c r="AC82" s="149"/>
      <c r="AD82" s="149"/>
      <c r="AE82" s="149"/>
      <c r="AF82" s="149"/>
      <c r="AG82" s="149" t="s">
        <v>142</v>
      </c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outlineLevel="2" x14ac:dyDescent="0.2">
      <c r="A83" s="156"/>
      <c r="B83" s="157"/>
      <c r="C83" s="187" t="s">
        <v>242</v>
      </c>
      <c r="D83" s="160"/>
      <c r="E83" s="161">
        <v>1.4350000000000001</v>
      </c>
      <c r="F83" s="159"/>
      <c r="G83" s="159"/>
      <c r="H83" s="159"/>
      <c r="I83" s="159"/>
      <c r="J83" s="159"/>
      <c r="K83" s="159"/>
      <c r="L83" s="159"/>
      <c r="M83" s="159"/>
      <c r="N83" s="158"/>
      <c r="O83" s="158"/>
      <c r="P83" s="158"/>
      <c r="Q83" s="158"/>
      <c r="R83" s="159"/>
      <c r="S83" s="159"/>
      <c r="T83" s="159"/>
      <c r="U83" s="159"/>
      <c r="V83" s="159"/>
      <c r="W83" s="159"/>
      <c r="X83" s="159"/>
      <c r="Y83" s="159"/>
      <c r="Z83" s="149"/>
      <c r="AA83" s="149"/>
      <c r="AB83" s="149"/>
      <c r="AC83" s="149"/>
      <c r="AD83" s="149"/>
      <c r="AE83" s="149"/>
      <c r="AF83" s="149"/>
      <c r="AG83" s="149" t="s">
        <v>144</v>
      </c>
      <c r="AH83" s="149">
        <v>0</v>
      </c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x14ac:dyDescent="0.2">
      <c r="A84" s="163" t="s">
        <v>131</v>
      </c>
      <c r="B84" s="164" t="s">
        <v>77</v>
      </c>
      <c r="C84" s="185" t="s">
        <v>78</v>
      </c>
      <c r="D84" s="165"/>
      <c r="E84" s="166"/>
      <c r="F84" s="167"/>
      <c r="G84" s="167">
        <f>SUMIF(AG85:AG90,"&lt;&gt;NOR",G85:G90)</f>
        <v>0</v>
      </c>
      <c r="H84" s="167"/>
      <c r="I84" s="167">
        <f>SUM(I85:I90)</f>
        <v>0</v>
      </c>
      <c r="J84" s="167"/>
      <c r="K84" s="167">
        <f>SUM(K85:K90)</f>
        <v>0</v>
      </c>
      <c r="L84" s="167"/>
      <c r="M84" s="167">
        <f>SUM(M85:M90)</f>
        <v>0</v>
      </c>
      <c r="N84" s="166"/>
      <c r="O84" s="166">
        <f>SUM(O85:O90)</f>
        <v>0</v>
      </c>
      <c r="P84" s="166"/>
      <c r="Q84" s="166">
        <f>SUM(Q85:Q90)</f>
        <v>0</v>
      </c>
      <c r="R84" s="167"/>
      <c r="S84" s="167"/>
      <c r="T84" s="168"/>
      <c r="U84" s="162"/>
      <c r="V84" s="162">
        <f>SUM(V85:V90)</f>
        <v>21.21</v>
      </c>
      <c r="W84" s="162"/>
      <c r="X84" s="162"/>
      <c r="Y84" s="162"/>
      <c r="AG84" t="s">
        <v>132</v>
      </c>
    </row>
    <row r="85" spans="1:60" ht="22.5" outlineLevel="1" x14ac:dyDescent="0.2">
      <c r="A85" s="170">
        <v>20</v>
      </c>
      <c r="B85" s="171" t="s">
        <v>243</v>
      </c>
      <c r="C85" s="186" t="s">
        <v>244</v>
      </c>
      <c r="D85" s="172" t="s">
        <v>245</v>
      </c>
      <c r="E85" s="173">
        <v>6.7320599999999997</v>
      </c>
      <c r="F85" s="174"/>
      <c r="G85" s="175">
        <f>ROUND(E85*F85,2)</f>
        <v>0</v>
      </c>
      <c r="H85" s="174"/>
      <c r="I85" s="175">
        <f>ROUND(E85*H85,2)</f>
        <v>0</v>
      </c>
      <c r="J85" s="174"/>
      <c r="K85" s="175">
        <f>ROUND(E85*J85,2)</f>
        <v>0</v>
      </c>
      <c r="L85" s="175">
        <v>21</v>
      </c>
      <c r="M85" s="175">
        <f>G85*(1+L85/100)</f>
        <v>0</v>
      </c>
      <c r="N85" s="173">
        <v>0</v>
      </c>
      <c r="O85" s="173">
        <f>ROUND(E85*N85,2)</f>
        <v>0</v>
      </c>
      <c r="P85" s="173">
        <v>0</v>
      </c>
      <c r="Q85" s="173">
        <f>ROUND(E85*P85,2)</f>
        <v>0</v>
      </c>
      <c r="R85" s="175" t="s">
        <v>136</v>
      </c>
      <c r="S85" s="175" t="s">
        <v>137</v>
      </c>
      <c r="T85" s="176" t="s">
        <v>137</v>
      </c>
      <c r="U85" s="159">
        <v>3.15</v>
      </c>
      <c r="V85" s="159">
        <f>ROUND(E85*U85,2)</f>
        <v>21.21</v>
      </c>
      <c r="W85" s="159"/>
      <c r="X85" s="159" t="s">
        <v>246</v>
      </c>
      <c r="Y85" s="159" t="s">
        <v>139</v>
      </c>
      <c r="Z85" s="149"/>
      <c r="AA85" s="149"/>
      <c r="AB85" s="149"/>
      <c r="AC85" s="149"/>
      <c r="AD85" s="149"/>
      <c r="AE85" s="149"/>
      <c r="AF85" s="149"/>
      <c r="AG85" s="149" t="s">
        <v>247</v>
      </c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outlineLevel="2" x14ac:dyDescent="0.2">
      <c r="A86" s="156"/>
      <c r="B86" s="157"/>
      <c r="C86" s="253" t="s">
        <v>248</v>
      </c>
      <c r="D86" s="254"/>
      <c r="E86" s="254"/>
      <c r="F86" s="254"/>
      <c r="G86" s="254"/>
      <c r="H86" s="159"/>
      <c r="I86" s="159"/>
      <c r="J86" s="159"/>
      <c r="K86" s="159"/>
      <c r="L86" s="159"/>
      <c r="M86" s="159"/>
      <c r="N86" s="158"/>
      <c r="O86" s="158"/>
      <c r="P86" s="158"/>
      <c r="Q86" s="158"/>
      <c r="R86" s="159"/>
      <c r="S86" s="159"/>
      <c r="T86" s="159"/>
      <c r="U86" s="159"/>
      <c r="V86" s="159"/>
      <c r="W86" s="159"/>
      <c r="X86" s="159"/>
      <c r="Y86" s="159"/>
      <c r="Z86" s="149"/>
      <c r="AA86" s="149"/>
      <c r="AB86" s="149"/>
      <c r="AC86" s="149"/>
      <c r="AD86" s="149"/>
      <c r="AE86" s="149"/>
      <c r="AF86" s="149"/>
      <c r="AG86" s="149" t="s">
        <v>142</v>
      </c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ht="33.75" outlineLevel="1" x14ac:dyDescent="0.2">
      <c r="A87" s="170">
        <v>21</v>
      </c>
      <c r="B87" s="171" t="s">
        <v>249</v>
      </c>
      <c r="C87" s="186" t="s">
        <v>250</v>
      </c>
      <c r="D87" s="172" t="s">
        <v>245</v>
      </c>
      <c r="E87" s="173">
        <v>6.7320599999999997</v>
      </c>
      <c r="F87" s="174"/>
      <c r="G87" s="175">
        <f>ROUND(E87*F87,2)</f>
        <v>0</v>
      </c>
      <c r="H87" s="174"/>
      <c r="I87" s="175">
        <f>ROUND(E87*H87,2)</f>
        <v>0</v>
      </c>
      <c r="J87" s="174"/>
      <c r="K87" s="175">
        <f>ROUND(E87*J87,2)</f>
        <v>0</v>
      </c>
      <c r="L87" s="175">
        <v>21</v>
      </c>
      <c r="M87" s="175">
        <f>G87*(1+L87/100)</f>
        <v>0</v>
      </c>
      <c r="N87" s="173">
        <v>0</v>
      </c>
      <c r="O87" s="173">
        <f>ROUND(E87*N87,2)</f>
        <v>0</v>
      </c>
      <c r="P87" s="173">
        <v>0</v>
      </c>
      <c r="Q87" s="173">
        <f>ROUND(E87*P87,2)</f>
        <v>0</v>
      </c>
      <c r="R87" s="175" t="s">
        <v>136</v>
      </c>
      <c r="S87" s="175" t="s">
        <v>137</v>
      </c>
      <c r="T87" s="176" t="s">
        <v>137</v>
      </c>
      <c r="U87" s="159">
        <v>0</v>
      </c>
      <c r="V87" s="159">
        <f>ROUND(E87*U87,2)</f>
        <v>0</v>
      </c>
      <c r="W87" s="159"/>
      <c r="X87" s="159" t="s">
        <v>246</v>
      </c>
      <c r="Y87" s="159" t="s">
        <v>139</v>
      </c>
      <c r="Z87" s="149"/>
      <c r="AA87" s="149"/>
      <c r="AB87" s="149"/>
      <c r="AC87" s="149"/>
      <c r="AD87" s="149"/>
      <c r="AE87" s="149"/>
      <c r="AF87" s="149"/>
      <c r="AG87" s="149" t="s">
        <v>247</v>
      </c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outlineLevel="2" x14ac:dyDescent="0.2">
      <c r="A88" s="156"/>
      <c r="B88" s="157"/>
      <c r="C88" s="253" t="s">
        <v>248</v>
      </c>
      <c r="D88" s="254"/>
      <c r="E88" s="254"/>
      <c r="F88" s="254"/>
      <c r="G88" s="254"/>
      <c r="H88" s="159"/>
      <c r="I88" s="159"/>
      <c r="J88" s="159"/>
      <c r="K88" s="159"/>
      <c r="L88" s="159"/>
      <c r="M88" s="159"/>
      <c r="N88" s="158"/>
      <c r="O88" s="158"/>
      <c r="P88" s="158"/>
      <c r="Q88" s="158"/>
      <c r="R88" s="159"/>
      <c r="S88" s="159"/>
      <c r="T88" s="159"/>
      <c r="U88" s="159"/>
      <c r="V88" s="159"/>
      <c r="W88" s="159"/>
      <c r="X88" s="159"/>
      <c r="Y88" s="159"/>
      <c r="Z88" s="149"/>
      <c r="AA88" s="149"/>
      <c r="AB88" s="149"/>
      <c r="AC88" s="149"/>
      <c r="AD88" s="149"/>
      <c r="AE88" s="149"/>
      <c r="AF88" s="149"/>
      <c r="AG88" s="149" t="s">
        <v>142</v>
      </c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ht="33.75" outlineLevel="1" x14ac:dyDescent="0.2">
      <c r="A89" s="170">
        <v>22</v>
      </c>
      <c r="B89" s="171" t="s">
        <v>251</v>
      </c>
      <c r="C89" s="186" t="s">
        <v>252</v>
      </c>
      <c r="D89" s="172" t="s">
        <v>245</v>
      </c>
      <c r="E89" s="173">
        <v>6.7320599999999997</v>
      </c>
      <c r="F89" s="174"/>
      <c r="G89" s="175">
        <f>ROUND(E89*F89,2)</f>
        <v>0</v>
      </c>
      <c r="H89" s="174"/>
      <c r="I89" s="175">
        <f>ROUND(E89*H89,2)</f>
        <v>0</v>
      </c>
      <c r="J89" s="174"/>
      <c r="K89" s="175">
        <f>ROUND(E89*J89,2)</f>
        <v>0</v>
      </c>
      <c r="L89" s="175">
        <v>21</v>
      </c>
      <c r="M89" s="175">
        <f>G89*(1+L89/100)</f>
        <v>0</v>
      </c>
      <c r="N89" s="173">
        <v>0</v>
      </c>
      <c r="O89" s="173">
        <f>ROUND(E89*N89,2)</f>
        <v>0</v>
      </c>
      <c r="P89" s="173">
        <v>0</v>
      </c>
      <c r="Q89" s="173">
        <f>ROUND(E89*P89,2)</f>
        <v>0</v>
      </c>
      <c r="R89" s="175" t="s">
        <v>136</v>
      </c>
      <c r="S89" s="175" t="s">
        <v>137</v>
      </c>
      <c r="T89" s="176" t="s">
        <v>137</v>
      </c>
      <c r="U89" s="159">
        <v>0</v>
      </c>
      <c r="V89" s="159">
        <f>ROUND(E89*U89,2)</f>
        <v>0</v>
      </c>
      <c r="W89" s="159"/>
      <c r="X89" s="159" t="s">
        <v>246</v>
      </c>
      <c r="Y89" s="159" t="s">
        <v>139</v>
      </c>
      <c r="Z89" s="149"/>
      <c r="AA89" s="149"/>
      <c r="AB89" s="149"/>
      <c r="AC89" s="149"/>
      <c r="AD89" s="149"/>
      <c r="AE89" s="149"/>
      <c r="AF89" s="149"/>
      <c r="AG89" s="149" t="s">
        <v>247</v>
      </c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outlineLevel="2" x14ac:dyDescent="0.2">
      <c r="A90" s="156"/>
      <c r="B90" s="157"/>
      <c r="C90" s="253" t="s">
        <v>248</v>
      </c>
      <c r="D90" s="254"/>
      <c r="E90" s="254"/>
      <c r="F90" s="254"/>
      <c r="G90" s="254"/>
      <c r="H90" s="159"/>
      <c r="I90" s="159"/>
      <c r="J90" s="159"/>
      <c r="K90" s="159"/>
      <c r="L90" s="159"/>
      <c r="M90" s="159"/>
      <c r="N90" s="158"/>
      <c r="O90" s="158"/>
      <c r="P90" s="158"/>
      <c r="Q90" s="158"/>
      <c r="R90" s="159"/>
      <c r="S90" s="159"/>
      <c r="T90" s="159"/>
      <c r="U90" s="159"/>
      <c r="V90" s="159"/>
      <c r="W90" s="159"/>
      <c r="X90" s="159"/>
      <c r="Y90" s="159"/>
      <c r="Z90" s="149"/>
      <c r="AA90" s="149"/>
      <c r="AB90" s="149"/>
      <c r="AC90" s="149"/>
      <c r="AD90" s="149"/>
      <c r="AE90" s="149"/>
      <c r="AF90" s="149"/>
      <c r="AG90" s="149" t="s">
        <v>142</v>
      </c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x14ac:dyDescent="0.2">
      <c r="A91" s="163" t="s">
        <v>131</v>
      </c>
      <c r="B91" s="164" t="s">
        <v>79</v>
      </c>
      <c r="C91" s="185" t="s">
        <v>80</v>
      </c>
      <c r="D91" s="165"/>
      <c r="E91" s="166"/>
      <c r="F91" s="167"/>
      <c r="G91" s="167">
        <f>SUMIF(AG92:AG108,"&lt;&gt;NOR",G92:G108)</f>
        <v>0</v>
      </c>
      <c r="H91" s="167"/>
      <c r="I91" s="167">
        <f>SUM(I92:I108)</f>
        <v>0</v>
      </c>
      <c r="J91" s="167"/>
      <c r="K91" s="167">
        <f>SUM(K92:K108)</f>
        <v>0</v>
      </c>
      <c r="L91" s="167"/>
      <c r="M91" s="167">
        <f>SUM(M92:M108)</f>
        <v>0</v>
      </c>
      <c r="N91" s="166"/>
      <c r="O91" s="166">
        <f>SUM(O92:O108)</f>
        <v>0.17</v>
      </c>
      <c r="P91" s="166"/>
      <c r="Q91" s="166">
        <f>SUM(Q92:Q108)</f>
        <v>0.19</v>
      </c>
      <c r="R91" s="167"/>
      <c r="S91" s="167"/>
      <c r="T91" s="168"/>
      <c r="U91" s="162"/>
      <c r="V91" s="162">
        <f>SUM(V92:V108)</f>
        <v>4.3499999999999996</v>
      </c>
      <c r="W91" s="162"/>
      <c r="X91" s="162"/>
      <c r="Y91" s="162"/>
      <c r="AG91" t="s">
        <v>132</v>
      </c>
    </row>
    <row r="92" spans="1:60" outlineLevel="1" x14ac:dyDescent="0.2">
      <c r="A92" s="170">
        <v>23</v>
      </c>
      <c r="B92" s="171" t="s">
        <v>253</v>
      </c>
      <c r="C92" s="186" t="s">
        <v>254</v>
      </c>
      <c r="D92" s="172" t="s">
        <v>160</v>
      </c>
      <c r="E92" s="173">
        <v>5.5</v>
      </c>
      <c r="F92" s="174"/>
      <c r="G92" s="175">
        <f>ROUND(E92*F92,2)</f>
        <v>0</v>
      </c>
      <c r="H92" s="174"/>
      <c r="I92" s="175">
        <f>ROUND(E92*H92,2)</f>
        <v>0</v>
      </c>
      <c r="J92" s="174"/>
      <c r="K92" s="175">
        <f>ROUND(E92*J92,2)</f>
        <v>0</v>
      </c>
      <c r="L92" s="175">
        <v>21</v>
      </c>
      <c r="M92" s="175">
        <f>G92*(1+L92/100)</f>
        <v>0</v>
      </c>
      <c r="N92" s="173">
        <v>7.5000000000000002E-4</v>
      </c>
      <c r="O92" s="173">
        <f>ROUND(E92*N92,2)</f>
        <v>0</v>
      </c>
      <c r="P92" s="173">
        <v>3.5000000000000003E-2</v>
      </c>
      <c r="Q92" s="173">
        <f>ROUND(E92*P92,2)</f>
        <v>0.19</v>
      </c>
      <c r="R92" s="175" t="s">
        <v>255</v>
      </c>
      <c r="S92" s="175" t="s">
        <v>137</v>
      </c>
      <c r="T92" s="176" t="s">
        <v>137</v>
      </c>
      <c r="U92" s="159">
        <v>0.32</v>
      </c>
      <c r="V92" s="159">
        <f>ROUND(E92*U92,2)</f>
        <v>1.76</v>
      </c>
      <c r="W92" s="159"/>
      <c r="X92" s="159" t="s">
        <v>138</v>
      </c>
      <c r="Y92" s="159" t="s">
        <v>139</v>
      </c>
      <c r="Z92" s="149"/>
      <c r="AA92" s="149"/>
      <c r="AB92" s="149"/>
      <c r="AC92" s="149"/>
      <c r="AD92" s="149"/>
      <c r="AE92" s="149"/>
      <c r="AF92" s="149"/>
      <c r="AG92" s="149" t="s">
        <v>140</v>
      </c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outlineLevel="2" x14ac:dyDescent="0.2">
      <c r="A93" s="156"/>
      <c r="B93" s="157"/>
      <c r="C93" s="187" t="s">
        <v>256</v>
      </c>
      <c r="D93" s="160"/>
      <c r="E93" s="161">
        <v>5.5</v>
      </c>
      <c r="F93" s="159"/>
      <c r="G93" s="159"/>
      <c r="H93" s="159"/>
      <c r="I93" s="159"/>
      <c r="J93" s="159"/>
      <c r="K93" s="159"/>
      <c r="L93" s="159"/>
      <c r="M93" s="159"/>
      <c r="N93" s="158"/>
      <c r="O93" s="158"/>
      <c r="P93" s="158"/>
      <c r="Q93" s="158"/>
      <c r="R93" s="159"/>
      <c r="S93" s="159"/>
      <c r="T93" s="159"/>
      <c r="U93" s="159"/>
      <c r="V93" s="159"/>
      <c r="W93" s="159"/>
      <c r="X93" s="159"/>
      <c r="Y93" s="159"/>
      <c r="Z93" s="149"/>
      <c r="AA93" s="149"/>
      <c r="AB93" s="149"/>
      <c r="AC93" s="149"/>
      <c r="AD93" s="149"/>
      <c r="AE93" s="149"/>
      <c r="AF93" s="149"/>
      <c r="AG93" s="149" t="s">
        <v>144</v>
      </c>
      <c r="AH93" s="149">
        <v>0</v>
      </c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outlineLevel="1" x14ac:dyDescent="0.2">
      <c r="A94" s="170">
        <v>24</v>
      </c>
      <c r="B94" s="171" t="s">
        <v>257</v>
      </c>
      <c r="C94" s="186" t="s">
        <v>258</v>
      </c>
      <c r="D94" s="172" t="s">
        <v>160</v>
      </c>
      <c r="E94" s="173">
        <v>4.32</v>
      </c>
      <c r="F94" s="174"/>
      <c r="G94" s="175">
        <f>ROUND(E94*F94,2)</f>
        <v>0</v>
      </c>
      <c r="H94" s="174"/>
      <c r="I94" s="175">
        <f>ROUND(E94*H94,2)</f>
        <v>0</v>
      </c>
      <c r="J94" s="174"/>
      <c r="K94" s="175">
        <f>ROUND(E94*J94,2)</f>
        <v>0</v>
      </c>
      <c r="L94" s="175">
        <v>21</v>
      </c>
      <c r="M94" s="175">
        <f>G94*(1+L94/100)</f>
        <v>0</v>
      </c>
      <c r="N94" s="173">
        <v>0.04</v>
      </c>
      <c r="O94" s="173">
        <f>ROUND(E94*N94,2)</f>
        <v>0.17</v>
      </c>
      <c r="P94" s="173">
        <v>0</v>
      </c>
      <c r="Q94" s="173">
        <f>ROUND(E94*P94,2)</f>
        <v>0</v>
      </c>
      <c r="R94" s="175" t="s">
        <v>255</v>
      </c>
      <c r="S94" s="175" t="s">
        <v>137</v>
      </c>
      <c r="T94" s="176" t="s">
        <v>157</v>
      </c>
      <c r="U94" s="159">
        <v>0.6</v>
      </c>
      <c r="V94" s="159">
        <f>ROUND(E94*U94,2)</f>
        <v>2.59</v>
      </c>
      <c r="W94" s="159"/>
      <c r="X94" s="159" t="s">
        <v>138</v>
      </c>
      <c r="Y94" s="159" t="s">
        <v>139</v>
      </c>
      <c r="Z94" s="149"/>
      <c r="AA94" s="149"/>
      <c r="AB94" s="149"/>
      <c r="AC94" s="149"/>
      <c r="AD94" s="149"/>
      <c r="AE94" s="149"/>
      <c r="AF94" s="149"/>
      <c r="AG94" s="149" t="s">
        <v>140</v>
      </c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outlineLevel="2" x14ac:dyDescent="0.2">
      <c r="A95" s="156"/>
      <c r="B95" s="157"/>
      <c r="C95" s="253" t="s">
        <v>259</v>
      </c>
      <c r="D95" s="254"/>
      <c r="E95" s="254"/>
      <c r="F95" s="254"/>
      <c r="G95" s="254"/>
      <c r="H95" s="159"/>
      <c r="I95" s="159"/>
      <c r="J95" s="159"/>
      <c r="K95" s="159"/>
      <c r="L95" s="159"/>
      <c r="M95" s="159"/>
      <c r="N95" s="158"/>
      <c r="O95" s="158"/>
      <c r="P95" s="158"/>
      <c r="Q95" s="158"/>
      <c r="R95" s="159"/>
      <c r="S95" s="159"/>
      <c r="T95" s="159"/>
      <c r="U95" s="159"/>
      <c r="V95" s="159"/>
      <c r="W95" s="159"/>
      <c r="X95" s="159"/>
      <c r="Y95" s="159"/>
      <c r="Z95" s="149"/>
      <c r="AA95" s="149"/>
      <c r="AB95" s="149"/>
      <c r="AC95" s="149"/>
      <c r="AD95" s="149"/>
      <c r="AE95" s="149"/>
      <c r="AF95" s="149"/>
      <c r="AG95" s="149" t="s">
        <v>142</v>
      </c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  <row r="96" spans="1:60" ht="22.5" outlineLevel="2" x14ac:dyDescent="0.2">
      <c r="A96" s="156"/>
      <c r="B96" s="157"/>
      <c r="C96" s="251" t="s">
        <v>260</v>
      </c>
      <c r="D96" s="252"/>
      <c r="E96" s="252"/>
      <c r="F96" s="252"/>
      <c r="G96" s="252"/>
      <c r="H96" s="159"/>
      <c r="I96" s="159"/>
      <c r="J96" s="159"/>
      <c r="K96" s="159"/>
      <c r="L96" s="159"/>
      <c r="M96" s="159"/>
      <c r="N96" s="158"/>
      <c r="O96" s="158"/>
      <c r="P96" s="158"/>
      <c r="Q96" s="158"/>
      <c r="R96" s="159"/>
      <c r="S96" s="159"/>
      <c r="T96" s="159"/>
      <c r="U96" s="159"/>
      <c r="V96" s="159"/>
      <c r="W96" s="159"/>
      <c r="X96" s="159"/>
      <c r="Y96" s="159"/>
      <c r="Z96" s="149"/>
      <c r="AA96" s="149"/>
      <c r="AB96" s="149"/>
      <c r="AC96" s="149"/>
      <c r="AD96" s="149"/>
      <c r="AE96" s="149"/>
      <c r="AF96" s="149"/>
      <c r="AG96" s="149" t="s">
        <v>162</v>
      </c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84" t="str">
        <f>C96</f>
        <v>- obkladové desky vyrobené z křemenného písku pojeného epoxidovou kompozicí s rovinnou lícovou stranou se zkosenými hranami s dutinou na rubové straně, opatřené na dvou bočních stranách montážní drážkou</v>
      </c>
      <c r="BB96" s="149"/>
      <c r="BC96" s="149"/>
      <c r="BD96" s="149"/>
      <c r="BE96" s="149"/>
      <c r="BF96" s="149"/>
      <c r="BG96" s="149"/>
      <c r="BH96" s="149"/>
    </row>
    <row r="97" spans="1:60" ht="22.5" outlineLevel="3" x14ac:dyDescent="0.2">
      <c r="A97" s="156"/>
      <c r="B97" s="157"/>
      <c r="C97" s="251" t="s">
        <v>261</v>
      </c>
      <c r="D97" s="252"/>
      <c r="E97" s="252"/>
      <c r="F97" s="252"/>
      <c r="G97" s="252"/>
      <c r="H97" s="159"/>
      <c r="I97" s="159"/>
      <c r="J97" s="159"/>
      <c r="K97" s="159"/>
      <c r="L97" s="159"/>
      <c r="M97" s="159"/>
      <c r="N97" s="158"/>
      <c r="O97" s="158"/>
      <c r="P97" s="158"/>
      <c r="Q97" s="158"/>
      <c r="R97" s="159"/>
      <c r="S97" s="159"/>
      <c r="T97" s="159"/>
      <c r="U97" s="159"/>
      <c r="V97" s="159"/>
      <c r="W97" s="159"/>
      <c r="X97" s="159"/>
      <c r="Y97" s="159"/>
      <c r="Z97" s="149"/>
      <c r="AA97" s="149"/>
      <c r="AB97" s="149"/>
      <c r="AC97" s="149"/>
      <c r="AD97" s="149"/>
      <c r="AE97" s="149"/>
      <c r="AF97" s="149"/>
      <c r="AG97" s="149" t="s">
        <v>162</v>
      </c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84" t="str">
        <f>C97</f>
        <v>- obklad se vyznačuje vysokými hodnotami činitele zvukové pohltivosti v širokém kmitočtovém pásmu, nehořlavostí, velmi dobrou mechanickou odolností, dlouhodobou životností a snadnou údržbou</v>
      </c>
      <c r="BB97" s="149"/>
      <c r="BC97" s="149"/>
      <c r="BD97" s="149"/>
      <c r="BE97" s="149"/>
      <c r="BF97" s="149"/>
      <c r="BG97" s="149"/>
      <c r="BH97" s="149"/>
    </row>
    <row r="98" spans="1:60" outlineLevel="3" x14ac:dyDescent="0.2">
      <c r="A98" s="156"/>
      <c r="B98" s="157"/>
      <c r="C98" s="251" t="s">
        <v>262</v>
      </c>
      <c r="D98" s="252"/>
      <c r="E98" s="252"/>
      <c r="F98" s="252"/>
      <c r="G98" s="252"/>
      <c r="H98" s="159"/>
      <c r="I98" s="159"/>
      <c r="J98" s="159"/>
      <c r="K98" s="159"/>
      <c r="L98" s="159"/>
      <c r="M98" s="159"/>
      <c r="N98" s="158"/>
      <c r="O98" s="158"/>
      <c r="P98" s="158"/>
      <c r="Q98" s="158"/>
      <c r="R98" s="159"/>
      <c r="S98" s="159"/>
      <c r="T98" s="159"/>
      <c r="U98" s="159"/>
      <c r="V98" s="159"/>
      <c r="W98" s="159"/>
      <c r="X98" s="159"/>
      <c r="Y98" s="159"/>
      <c r="Z98" s="149"/>
      <c r="AA98" s="149"/>
      <c r="AB98" s="149"/>
      <c r="AC98" s="149"/>
      <c r="AD98" s="149"/>
      <c r="AE98" s="149"/>
      <c r="AF98" s="149"/>
      <c r="AG98" s="149" t="s">
        <v>162</v>
      </c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outlineLevel="3" x14ac:dyDescent="0.2">
      <c r="A99" s="156"/>
      <c r="B99" s="157"/>
      <c r="C99" s="251" t="s">
        <v>263</v>
      </c>
      <c r="D99" s="252"/>
      <c r="E99" s="252"/>
      <c r="F99" s="252"/>
      <c r="G99" s="252"/>
      <c r="H99" s="159"/>
      <c r="I99" s="159"/>
      <c r="J99" s="159"/>
      <c r="K99" s="159"/>
      <c r="L99" s="159"/>
      <c r="M99" s="159"/>
      <c r="N99" s="158"/>
      <c r="O99" s="158"/>
      <c r="P99" s="158"/>
      <c r="Q99" s="158"/>
      <c r="R99" s="159"/>
      <c r="S99" s="159"/>
      <c r="T99" s="159"/>
      <c r="U99" s="159"/>
      <c r="V99" s="159"/>
      <c r="W99" s="159"/>
      <c r="X99" s="159"/>
      <c r="Y99" s="159"/>
      <c r="Z99" s="149"/>
      <c r="AA99" s="149"/>
      <c r="AB99" s="149"/>
      <c r="AC99" s="149"/>
      <c r="AD99" s="149"/>
      <c r="AE99" s="149"/>
      <c r="AF99" s="149"/>
      <c r="AG99" s="149" t="s">
        <v>162</v>
      </c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84" t="str">
        <f>C99</f>
        <v>- ve vzduchové mezeře mezi obkladem a stěnou bude doplňkový absorbér – minerální vata zabalená v tenké PE folii</v>
      </c>
      <c r="BB99" s="149"/>
      <c r="BC99" s="149"/>
      <c r="BD99" s="149"/>
      <c r="BE99" s="149"/>
      <c r="BF99" s="149"/>
      <c r="BG99" s="149"/>
      <c r="BH99" s="149"/>
    </row>
    <row r="100" spans="1:60" outlineLevel="3" x14ac:dyDescent="0.2">
      <c r="A100" s="156"/>
      <c r="B100" s="157"/>
      <c r="C100" s="251" t="s">
        <v>264</v>
      </c>
      <c r="D100" s="252"/>
      <c r="E100" s="252"/>
      <c r="F100" s="252"/>
      <c r="G100" s="252"/>
      <c r="H100" s="159"/>
      <c r="I100" s="159"/>
      <c r="J100" s="159"/>
      <c r="K100" s="159"/>
      <c r="L100" s="159"/>
      <c r="M100" s="159"/>
      <c r="N100" s="158"/>
      <c r="O100" s="158"/>
      <c r="P100" s="158"/>
      <c r="Q100" s="158"/>
      <c r="R100" s="159"/>
      <c r="S100" s="159"/>
      <c r="T100" s="159"/>
      <c r="U100" s="159"/>
      <c r="V100" s="159"/>
      <c r="W100" s="159"/>
      <c r="X100" s="159"/>
      <c r="Y100" s="159"/>
      <c r="Z100" s="149"/>
      <c r="AA100" s="149"/>
      <c r="AB100" s="149"/>
      <c r="AC100" s="149"/>
      <c r="AD100" s="149"/>
      <c r="AE100" s="149"/>
      <c r="AF100" s="149"/>
      <c r="AG100" s="149" t="s">
        <v>162</v>
      </c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outlineLevel="3" x14ac:dyDescent="0.2">
      <c r="A101" s="156"/>
      <c r="B101" s="157"/>
      <c r="C101" s="251" t="s">
        <v>265</v>
      </c>
      <c r="D101" s="252"/>
      <c r="E101" s="252"/>
      <c r="F101" s="252"/>
      <c r="G101" s="252"/>
      <c r="H101" s="159"/>
      <c r="I101" s="159"/>
      <c r="J101" s="159"/>
      <c r="K101" s="159"/>
      <c r="L101" s="159"/>
      <c r="M101" s="159"/>
      <c r="N101" s="158"/>
      <c r="O101" s="158"/>
      <c r="P101" s="158"/>
      <c r="Q101" s="158"/>
      <c r="R101" s="159"/>
      <c r="S101" s="159"/>
      <c r="T101" s="159"/>
      <c r="U101" s="159"/>
      <c r="V101" s="159"/>
      <c r="W101" s="159"/>
      <c r="X101" s="159"/>
      <c r="Y101" s="159"/>
      <c r="Z101" s="149"/>
      <c r="AA101" s="149"/>
      <c r="AB101" s="149"/>
      <c r="AC101" s="149"/>
      <c r="AD101" s="149"/>
      <c r="AE101" s="149"/>
      <c r="AF101" s="149"/>
      <c r="AG101" s="149" t="s">
        <v>162</v>
      </c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outlineLevel="3" x14ac:dyDescent="0.2">
      <c r="A102" s="156"/>
      <c r="B102" s="157"/>
      <c r="C102" s="251" t="s">
        <v>266</v>
      </c>
      <c r="D102" s="252"/>
      <c r="E102" s="252"/>
      <c r="F102" s="252"/>
      <c r="G102" s="252"/>
      <c r="H102" s="159"/>
      <c r="I102" s="159"/>
      <c r="J102" s="159"/>
      <c r="K102" s="159"/>
      <c r="L102" s="159"/>
      <c r="M102" s="159"/>
      <c r="N102" s="158"/>
      <c r="O102" s="158"/>
      <c r="P102" s="158"/>
      <c r="Q102" s="158"/>
      <c r="R102" s="159"/>
      <c r="S102" s="159"/>
      <c r="T102" s="159"/>
      <c r="U102" s="159"/>
      <c r="V102" s="159"/>
      <c r="W102" s="159"/>
      <c r="X102" s="159"/>
      <c r="Y102" s="159"/>
      <c r="Z102" s="149"/>
      <c r="AA102" s="149"/>
      <c r="AB102" s="149"/>
      <c r="AC102" s="149"/>
      <c r="AD102" s="149"/>
      <c r="AE102" s="149"/>
      <c r="AF102" s="149"/>
      <c r="AG102" s="149" t="s">
        <v>162</v>
      </c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outlineLevel="3" x14ac:dyDescent="0.2">
      <c r="A103" s="156"/>
      <c r="B103" s="157"/>
      <c r="C103" s="251" t="s">
        <v>267</v>
      </c>
      <c r="D103" s="252"/>
      <c r="E103" s="252"/>
      <c r="F103" s="252"/>
      <c r="G103" s="252"/>
      <c r="H103" s="159"/>
      <c r="I103" s="159"/>
      <c r="J103" s="159"/>
      <c r="K103" s="159"/>
      <c r="L103" s="159"/>
      <c r="M103" s="159"/>
      <c r="N103" s="158"/>
      <c r="O103" s="158"/>
      <c r="P103" s="158"/>
      <c r="Q103" s="158"/>
      <c r="R103" s="159"/>
      <c r="S103" s="159"/>
      <c r="T103" s="159"/>
      <c r="U103" s="159"/>
      <c r="V103" s="159"/>
      <c r="W103" s="159"/>
      <c r="X103" s="159"/>
      <c r="Y103" s="159"/>
      <c r="Z103" s="149"/>
      <c r="AA103" s="149"/>
      <c r="AB103" s="149"/>
      <c r="AC103" s="149"/>
      <c r="AD103" s="149"/>
      <c r="AE103" s="149"/>
      <c r="AF103" s="149"/>
      <c r="AG103" s="149" t="s">
        <v>162</v>
      </c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outlineLevel="3" x14ac:dyDescent="0.2">
      <c r="A104" s="156"/>
      <c r="B104" s="157"/>
      <c r="C104" s="251" t="s">
        <v>268</v>
      </c>
      <c r="D104" s="252"/>
      <c r="E104" s="252"/>
      <c r="F104" s="252"/>
      <c r="G104" s="252"/>
      <c r="H104" s="159"/>
      <c r="I104" s="159"/>
      <c r="J104" s="159"/>
      <c r="K104" s="159"/>
      <c r="L104" s="159"/>
      <c r="M104" s="159"/>
      <c r="N104" s="158"/>
      <c r="O104" s="158"/>
      <c r="P104" s="158"/>
      <c r="Q104" s="158"/>
      <c r="R104" s="159"/>
      <c r="S104" s="159"/>
      <c r="T104" s="159"/>
      <c r="U104" s="159"/>
      <c r="V104" s="159"/>
      <c r="W104" s="159"/>
      <c r="X104" s="159"/>
      <c r="Y104" s="159"/>
      <c r="Z104" s="149"/>
      <c r="AA104" s="149"/>
      <c r="AB104" s="149"/>
      <c r="AC104" s="149"/>
      <c r="AD104" s="149"/>
      <c r="AE104" s="149"/>
      <c r="AF104" s="149"/>
      <c r="AG104" s="149" t="s">
        <v>162</v>
      </c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1:60" outlineLevel="3" x14ac:dyDescent="0.2">
      <c r="A105" s="156"/>
      <c r="B105" s="157"/>
      <c r="C105" s="251" t="s">
        <v>269</v>
      </c>
      <c r="D105" s="252"/>
      <c r="E105" s="252"/>
      <c r="F105" s="252"/>
      <c r="G105" s="252"/>
      <c r="H105" s="159"/>
      <c r="I105" s="159"/>
      <c r="J105" s="159"/>
      <c r="K105" s="159"/>
      <c r="L105" s="159"/>
      <c r="M105" s="159"/>
      <c r="N105" s="158"/>
      <c r="O105" s="158"/>
      <c r="P105" s="158"/>
      <c r="Q105" s="158"/>
      <c r="R105" s="159"/>
      <c r="S105" s="159"/>
      <c r="T105" s="159"/>
      <c r="U105" s="159"/>
      <c r="V105" s="159"/>
      <c r="W105" s="159"/>
      <c r="X105" s="159"/>
      <c r="Y105" s="159"/>
      <c r="Z105" s="149"/>
      <c r="AA105" s="149"/>
      <c r="AB105" s="149"/>
      <c r="AC105" s="149"/>
      <c r="AD105" s="149"/>
      <c r="AE105" s="149"/>
      <c r="AF105" s="149"/>
      <c r="AG105" s="149" t="s">
        <v>162</v>
      </c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ht="22.5" outlineLevel="3" x14ac:dyDescent="0.2">
      <c r="A106" s="156"/>
      <c r="B106" s="157"/>
      <c r="C106" s="251" t="s">
        <v>270</v>
      </c>
      <c r="D106" s="252"/>
      <c r="E106" s="252"/>
      <c r="F106" s="252"/>
      <c r="G106" s="252"/>
      <c r="H106" s="159"/>
      <c r="I106" s="159"/>
      <c r="J106" s="159"/>
      <c r="K106" s="159"/>
      <c r="L106" s="159"/>
      <c r="M106" s="159"/>
      <c r="N106" s="158"/>
      <c r="O106" s="158"/>
      <c r="P106" s="158"/>
      <c r="Q106" s="158"/>
      <c r="R106" s="159"/>
      <c r="S106" s="159"/>
      <c r="T106" s="159"/>
      <c r="U106" s="159"/>
      <c r="V106" s="159"/>
      <c r="W106" s="159"/>
      <c r="X106" s="159"/>
      <c r="Y106" s="159"/>
      <c r="Z106" s="149"/>
      <c r="AA106" s="149"/>
      <c r="AB106" s="149"/>
      <c r="AC106" s="149"/>
      <c r="AD106" s="149"/>
      <c r="AE106" s="149"/>
      <c r="AF106" s="149"/>
      <c r="AG106" s="149" t="s">
        <v>162</v>
      </c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84" t="str">
        <f>C106</f>
        <v>- obklad se montuje na kovovou nosnou konstrukci, která je součástí dodávky – rastr z kovových Z a H profilů, povrchová úprava žárový zinek</v>
      </c>
      <c r="BB106" s="149"/>
      <c r="BC106" s="149"/>
      <c r="BD106" s="149"/>
      <c r="BE106" s="149"/>
      <c r="BF106" s="149"/>
      <c r="BG106" s="149"/>
      <c r="BH106" s="149"/>
    </row>
    <row r="107" spans="1:60" ht="22.5" outlineLevel="3" x14ac:dyDescent="0.2">
      <c r="A107" s="156"/>
      <c r="B107" s="157"/>
      <c r="C107" s="251" t="s">
        <v>271</v>
      </c>
      <c r="D107" s="252"/>
      <c r="E107" s="252"/>
      <c r="F107" s="252"/>
      <c r="G107" s="252"/>
      <c r="H107" s="159"/>
      <c r="I107" s="159"/>
      <c r="J107" s="159"/>
      <c r="K107" s="159"/>
      <c r="L107" s="159"/>
      <c r="M107" s="159"/>
      <c r="N107" s="158"/>
      <c r="O107" s="158"/>
      <c r="P107" s="158"/>
      <c r="Q107" s="158"/>
      <c r="R107" s="159"/>
      <c r="S107" s="159"/>
      <c r="T107" s="159"/>
      <c r="U107" s="159"/>
      <c r="V107" s="159"/>
      <c r="W107" s="159"/>
      <c r="X107" s="159"/>
      <c r="Y107" s="159"/>
      <c r="Z107" s="149"/>
      <c r="AA107" s="149"/>
      <c r="AB107" s="149"/>
      <c r="AC107" s="149"/>
      <c r="AD107" s="149"/>
      <c r="AE107" s="149"/>
      <c r="AF107" s="149"/>
      <c r="AG107" s="149" t="s">
        <v>162</v>
      </c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84" t="str">
        <f>C107</f>
        <v>- ukončení obkladu volně na stěně … ukončení provedeno lakovanou obložkou z lamina; povrchová úprava PU lak, odstín dle volby stavebníka</v>
      </c>
      <c r="BB107" s="149"/>
      <c r="BC107" s="149"/>
      <c r="BD107" s="149"/>
      <c r="BE107" s="149"/>
      <c r="BF107" s="149"/>
      <c r="BG107" s="149"/>
      <c r="BH107" s="149"/>
    </row>
    <row r="108" spans="1:60" outlineLevel="2" x14ac:dyDescent="0.2">
      <c r="A108" s="156"/>
      <c r="B108" s="157"/>
      <c r="C108" s="187" t="s">
        <v>272</v>
      </c>
      <c r="D108" s="160"/>
      <c r="E108" s="161">
        <v>4.32</v>
      </c>
      <c r="F108" s="159"/>
      <c r="G108" s="159"/>
      <c r="H108" s="159"/>
      <c r="I108" s="159"/>
      <c r="J108" s="159"/>
      <c r="K108" s="159"/>
      <c r="L108" s="159"/>
      <c r="M108" s="159"/>
      <c r="N108" s="158"/>
      <c r="O108" s="158"/>
      <c r="P108" s="158"/>
      <c r="Q108" s="158"/>
      <c r="R108" s="159"/>
      <c r="S108" s="159"/>
      <c r="T108" s="159"/>
      <c r="U108" s="159"/>
      <c r="V108" s="159"/>
      <c r="W108" s="159"/>
      <c r="X108" s="159"/>
      <c r="Y108" s="159"/>
      <c r="Z108" s="149"/>
      <c r="AA108" s="149"/>
      <c r="AB108" s="149"/>
      <c r="AC108" s="149"/>
      <c r="AD108" s="149"/>
      <c r="AE108" s="149"/>
      <c r="AF108" s="149"/>
      <c r="AG108" s="149" t="s">
        <v>144</v>
      </c>
      <c r="AH108" s="149">
        <v>0</v>
      </c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x14ac:dyDescent="0.2">
      <c r="A109" s="163" t="s">
        <v>131</v>
      </c>
      <c r="B109" s="164" t="s">
        <v>69</v>
      </c>
      <c r="C109" s="185" t="s">
        <v>70</v>
      </c>
      <c r="D109" s="165"/>
      <c r="E109" s="166"/>
      <c r="F109" s="167"/>
      <c r="G109" s="167">
        <f>SUMIF(AG110:AG112,"&lt;&gt;NOR",G110:G112)</f>
        <v>0</v>
      </c>
      <c r="H109" s="167"/>
      <c r="I109" s="167">
        <f>SUM(I110:I112)</f>
        <v>0</v>
      </c>
      <c r="J109" s="167"/>
      <c r="K109" s="167">
        <f>SUM(K110:K112)</f>
        <v>0</v>
      </c>
      <c r="L109" s="167"/>
      <c r="M109" s="167">
        <f>SUM(M110:M112)</f>
        <v>0</v>
      </c>
      <c r="N109" s="166"/>
      <c r="O109" s="166">
        <f>SUM(O110:O112)</f>
        <v>0.02</v>
      </c>
      <c r="P109" s="166"/>
      <c r="Q109" s="166">
        <f>SUM(Q110:Q112)</f>
        <v>0</v>
      </c>
      <c r="R109" s="167"/>
      <c r="S109" s="167"/>
      <c r="T109" s="168"/>
      <c r="U109" s="162"/>
      <c r="V109" s="162">
        <f>SUM(V110:V112)</f>
        <v>1.82</v>
      </c>
      <c r="W109" s="162"/>
      <c r="X109" s="162"/>
      <c r="Y109" s="162"/>
      <c r="AG109" t="s">
        <v>132</v>
      </c>
    </row>
    <row r="110" spans="1:60" ht="22.5" outlineLevel="1" x14ac:dyDescent="0.2">
      <c r="A110" s="170">
        <v>25</v>
      </c>
      <c r="B110" s="171" t="s">
        <v>273</v>
      </c>
      <c r="C110" s="186" t="s">
        <v>274</v>
      </c>
      <c r="D110" s="172" t="s">
        <v>200</v>
      </c>
      <c r="E110" s="173">
        <v>5.0999999999999996</v>
      </c>
      <c r="F110" s="174"/>
      <c r="G110" s="175">
        <f>ROUND(E110*F110,2)</f>
        <v>0</v>
      </c>
      <c r="H110" s="174"/>
      <c r="I110" s="175">
        <f>ROUND(E110*H110,2)</f>
        <v>0</v>
      </c>
      <c r="J110" s="174"/>
      <c r="K110" s="175">
        <f>ROUND(E110*J110,2)</f>
        <v>0</v>
      </c>
      <c r="L110" s="175">
        <v>21</v>
      </c>
      <c r="M110" s="175">
        <f>G110*(1+L110/100)</f>
        <v>0</v>
      </c>
      <c r="N110" s="173">
        <v>4.2100000000000002E-3</v>
      </c>
      <c r="O110" s="173">
        <f>ROUND(E110*N110,2)</f>
        <v>0.02</v>
      </c>
      <c r="P110" s="173">
        <v>0</v>
      </c>
      <c r="Q110" s="173">
        <f>ROUND(E110*P110,2)</f>
        <v>0</v>
      </c>
      <c r="R110" s="175" t="s">
        <v>187</v>
      </c>
      <c r="S110" s="175" t="s">
        <v>137</v>
      </c>
      <c r="T110" s="176" t="s">
        <v>137</v>
      </c>
      <c r="U110" s="159">
        <v>0.35599999999999998</v>
      </c>
      <c r="V110" s="159">
        <f>ROUND(E110*U110,2)</f>
        <v>1.82</v>
      </c>
      <c r="W110" s="159"/>
      <c r="X110" s="159" t="s">
        <v>138</v>
      </c>
      <c r="Y110" s="159" t="s">
        <v>139</v>
      </c>
      <c r="Z110" s="149"/>
      <c r="AA110" s="149"/>
      <c r="AB110" s="149"/>
      <c r="AC110" s="149"/>
      <c r="AD110" s="149"/>
      <c r="AE110" s="149"/>
      <c r="AF110" s="149"/>
      <c r="AG110" s="149" t="s">
        <v>140</v>
      </c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ht="22.5" outlineLevel="2" x14ac:dyDescent="0.2">
      <c r="A111" s="156"/>
      <c r="B111" s="157"/>
      <c r="C111" s="253" t="s">
        <v>275</v>
      </c>
      <c r="D111" s="254"/>
      <c r="E111" s="254"/>
      <c r="F111" s="254"/>
      <c r="G111" s="254"/>
      <c r="H111" s="159"/>
      <c r="I111" s="159"/>
      <c r="J111" s="159"/>
      <c r="K111" s="159"/>
      <c r="L111" s="159"/>
      <c r="M111" s="159"/>
      <c r="N111" s="158"/>
      <c r="O111" s="158"/>
      <c r="P111" s="158"/>
      <c r="Q111" s="158"/>
      <c r="R111" s="159"/>
      <c r="S111" s="159"/>
      <c r="T111" s="159"/>
      <c r="U111" s="159"/>
      <c r="V111" s="159"/>
      <c r="W111" s="159"/>
      <c r="X111" s="159"/>
      <c r="Y111" s="159"/>
      <c r="Z111" s="149"/>
      <c r="AA111" s="149"/>
      <c r="AB111" s="149"/>
      <c r="AC111" s="149"/>
      <c r="AD111" s="149"/>
      <c r="AE111" s="149"/>
      <c r="AF111" s="149"/>
      <c r="AG111" s="149" t="s">
        <v>142</v>
      </c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84" t="str">
        <f>C111</f>
        <v>a poloplastických hmot na montážní pěnu, zapravení omítky pod parapetem, těsnění spáry mezi parapetem a rámem okna, dodávka silikonu.</v>
      </c>
      <c r="BB111" s="149"/>
      <c r="BC111" s="149"/>
      <c r="BD111" s="149"/>
      <c r="BE111" s="149"/>
      <c r="BF111" s="149"/>
      <c r="BG111" s="149"/>
      <c r="BH111" s="149"/>
    </row>
    <row r="112" spans="1:60" outlineLevel="2" x14ac:dyDescent="0.2">
      <c r="A112" s="156"/>
      <c r="B112" s="157"/>
      <c r="C112" s="187" t="s">
        <v>276</v>
      </c>
      <c r="D112" s="160"/>
      <c r="E112" s="161">
        <v>5.0999999999999996</v>
      </c>
      <c r="F112" s="159"/>
      <c r="G112" s="159"/>
      <c r="H112" s="159"/>
      <c r="I112" s="159"/>
      <c r="J112" s="159"/>
      <c r="K112" s="159"/>
      <c r="L112" s="159"/>
      <c r="M112" s="159"/>
      <c r="N112" s="158"/>
      <c r="O112" s="158"/>
      <c r="P112" s="158"/>
      <c r="Q112" s="158"/>
      <c r="R112" s="159"/>
      <c r="S112" s="159"/>
      <c r="T112" s="159"/>
      <c r="U112" s="159"/>
      <c r="V112" s="159"/>
      <c r="W112" s="159"/>
      <c r="X112" s="159"/>
      <c r="Y112" s="159"/>
      <c r="Z112" s="149"/>
      <c r="AA112" s="149"/>
      <c r="AB112" s="149"/>
      <c r="AC112" s="149"/>
      <c r="AD112" s="149"/>
      <c r="AE112" s="149"/>
      <c r="AF112" s="149"/>
      <c r="AG112" s="149" t="s">
        <v>144</v>
      </c>
      <c r="AH112" s="149">
        <v>0</v>
      </c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1:60" x14ac:dyDescent="0.2">
      <c r="A113" s="163" t="s">
        <v>131</v>
      </c>
      <c r="B113" s="164" t="s">
        <v>79</v>
      </c>
      <c r="C113" s="185" t="s">
        <v>80</v>
      </c>
      <c r="D113" s="165"/>
      <c r="E113" s="166"/>
      <c r="F113" s="167"/>
      <c r="G113" s="167">
        <f>SUMIF(AG114:AG119,"&lt;&gt;NOR",G114:G119)</f>
        <v>0</v>
      </c>
      <c r="H113" s="167"/>
      <c r="I113" s="167">
        <f>SUM(I114:I119)</f>
        <v>0</v>
      </c>
      <c r="J113" s="167"/>
      <c r="K113" s="167">
        <f>SUM(K114:K119)</f>
        <v>0</v>
      </c>
      <c r="L113" s="167"/>
      <c r="M113" s="167">
        <f>SUM(M114:M119)</f>
        <v>0</v>
      </c>
      <c r="N113" s="166"/>
      <c r="O113" s="166">
        <f>SUM(O114:O119)</f>
        <v>0</v>
      </c>
      <c r="P113" s="166"/>
      <c r="Q113" s="166">
        <f>SUM(Q114:Q119)</f>
        <v>0</v>
      </c>
      <c r="R113" s="167"/>
      <c r="S113" s="167"/>
      <c r="T113" s="168"/>
      <c r="U113" s="162"/>
      <c r="V113" s="162">
        <f>SUM(V114:V119)</f>
        <v>0.53</v>
      </c>
      <c r="W113" s="162"/>
      <c r="X113" s="162"/>
      <c r="Y113" s="162"/>
      <c r="AG113" t="s">
        <v>132</v>
      </c>
    </row>
    <row r="114" spans="1:60" outlineLevel="1" x14ac:dyDescent="0.2">
      <c r="A114" s="170">
        <v>26</v>
      </c>
      <c r="B114" s="171" t="s">
        <v>277</v>
      </c>
      <c r="C114" s="186" t="s">
        <v>278</v>
      </c>
      <c r="D114" s="172" t="s">
        <v>245</v>
      </c>
      <c r="E114" s="173">
        <v>0.17693</v>
      </c>
      <c r="F114" s="174"/>
      <c r="G114" s="175">
        <f>ROUND(E114*F114,2)</f>
        <v>0</v>
      </c>
      <c r="H114" s="174"/>
      <c r="I114" s="175">
        <f>ROUND(E114*H114,2)</f>
        <v>0</v>
      </c>
      <c r="J114" s="174"/>
      <c r="K114" s="175">
        <f>ROUND(E114*J114,2)</f>
        <v>0</v>
      </c>
      <c r="L114" s="175">
        <v>21</v>
      </c>
      <c r="M114" s="175">
        <f>G114*(1+L114/100)</f>
        <v>0</v>
      </c>
      <c r="N114" s="173">
        <v>0</v>
      </c>
      <c r="O114" s="173">
        <f>ROUND(E114*N114,2)</f>
        <v>0</v>
      </c>
      <c r="P114" s="173">
        <v>0</v>
      </c>
      <c r="Q114" s="173">
        <f>ROUND(E114*P114,2)</f>
        <v>0</v>
      </c>
      <c r="R114" s="175" t="s">
        <v>255</v>
      </c>
      <c r="S114" s="175" t="s">
        <v>137</v>
      </c>
      <c r="T114" s="176" t="s">
        <v>137</v>
      </c>
      <c r="U114" s="159">
        <v>2.2799999999999998</v>
      </c>
      <c r="V114" s="159">
        <f>ROUND(E114*U114,2)</f>
        <v>0.4</v>
      </c>
      <c r="W114" s="159"/>
      <c r="X114" s="159" t="s">
        <v>246</v>
      </c>
      <c r="Y114" s="159" t="s">
        <v>139</v>
      </c>
      <c r="Z114" s="149"/>
      <c r="AA114" s="149"/>
      <c r="AB114" s="149"/>
      <c r="AC114" s="149"/>
      <c r="AD114" s="149"/>
      <c r="AE114" s="149"/>
      <c r="AF114" s="149"/>
      <c r="AG114" s="149" t="s">
        <v>247</v>
      </c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outlineLevel="2" x14ac:dyDescent="0.2">
      <c r="A115" s="156"/>
      <c r="B115" s="157"/>
      <c r="C115" s="253" t="s">
        <v>279</v>
      </c>
      <c r="D115" s="254"/>
      <c r="E115" s="254"/>
      <c r="F115" s="254"/>
      <c r="G115" s="254"/>
      <c r="H115" s="159"/>
      <c r="I115" s="159"/>
      <c r="J115" s="159"/>
      <c r="K115" s="159"/>
      <c r="L115" s="159"/>
      <c r="M115" s="159"/>
      <c r="N115" s="158"/>
      <c r="O115" s="158"/>
      <c r="P115" s="158"/>
      <c r="Q115" s="158"/>
      <c r="R115" s="159"/>
      <c r="S115" s="159"/>
      <c r="T115" s="159"/>
      <c r="U115" s="159"/>
      <c r="V115" s="159"/>
      <c r="W115" s="159"/>
      <c r="X115" s="159"/>
      <c r="Y115" s="159"/>
      <c r="Z115" s="149"/>
      <c r="AA115" s="149"/>
      <c r="AB115" s="149"/>
      <c r="AC115" s="149"/>
      <c r="AD115" s="149"/>
      <c r="AE115" s="149"/>
      <c r="AF115" s="149"/>
      <c r="AG115" s="149" t="s">
        <v>142</v>
      </c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ht="22.5" outlineLevel="1" x14ac:dyDescent="0.2">
      <c r="A116" s="170">
        <v>27</v>
      </c>
      <c r="B116" s="171" t="s">
        <v>280</v>
      </c>
      <c r="C116" s="186" t="s">
        <v>281</v>
      </c>
      <c r="D116" s="172" t="s">
        <v>245</v>
      </c>
      <c r="E116" s="173">
        <v>0.17693</v>
      </c>
      <c r="F116" s="174"/>
      <c r="G116" s="175">
        <f>ROUND(E116*F116,2)</f>
        <v>0</v>
      </c>
      <c r="H116" s="174"/>
      <c r="I116" s="175">
        <f>ROUND(E116*H116,2)</f>
        <v>0</v>
      </c>
      <c r="J116" s="174"/>
      <c r="K116" s="175">
        <f>ROUND(E116*J116,2)</f>
        <v>0</v>
      </c>
      <c r="L116" s="175">
        <v>21</v>
      </c>
      <c r="M116" s="175">
        <f>G116*(1+L116/100)</f>
        <v>0</v>
      </c>
      <c r="N116" s="173">
        <v>0</v>
      </c>
      <c r="O116" s="173">
        <f>ROUND(E116*N116,2)</f>
        <v>0</v>
      </c>
      <c r="P116" s="173">
        <v>0</v>
      </c>
      <c r="Q116" s="173">
        <f>ROUND(E116*P116,2)</f>
        <v>0</v>
      </c>
      <c r="R116" s="175" t="s">
        <v>255</v>
      </c>
      <c r="S116" s="175" t="s">
        <v>137</v>
      </c>
      <c r="T116" s="176" t="s">
        <v>137</v>
      </c>
      <c r="U116" s="159">
        <v>0.747</v>
      </c>
      <c r="V116" s="159">
        <f>ROUND(E116*U116,2)</f>
        <v>0.13</v>
      </c>
      <c r="W116" s="159"/>
      <c r="X116" s="159" t="s">
        <v>246</v>
      </c>
      <c r="Y116" s="159" t="s">
        <v>139</v>
      </c>
      <c r="Z116" s="149"/>
      <c r="AA116" s="149"/>
      <c r="AB116" s="149"/>
      <c r="AC116" s="149"/>
      <c r="AD116" s="149"/>
      <c r="AE116" s="149"/>
      <c r="AF116" s="149"/>
      <c r="AG116" s="149" t="s">
        <v>247</v>
      </c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 outlineLevel="2" x14ac:dyDescent="0.2">
      <c r="A117" s="156"/>
      <c r="B117" s="157"/>
      <c r="C117" s="253" t="s">
        <v>279</v>
      </c>
      <c r="D117" s="254"/>
      <c r="E117" s="254"/>
      <c r="F117" s="254"/>
      <c r="G117" s="254"/>
      <c r="H117" s="159"/>
      <c r="I117" s="159"/>
      <c r="J117" s="159"/>
      <c r="K117" s="159"/>
      <c r="L117" s="159"/>
      <c r="M117" s="159"/>
      <c r="N117" s="158"/>
      <c r="O117" s="158"/>
      <c r="P117" s="158"/>
      <c r="Q117" s="158"/>
      <c r="R117" s="159"/>
      <c r="S117" s="159"/>
      <c r="T117" s="159"/>
      <c r="U117" s="159"/>
      <c r="V117" s="159"/>
      <c r="W117" s="159"/>
      <c r="X117" s="159"/>
      <c r="Y117" s="159"/>
      <c r="Z117" s="149"/>
      <c r="AA117" s="149"/>
      <c r="AB117" s="149"/>
      <c r="AC117" s="149"/>
      <c r="AD117" s="149"/>
      <c r="AE117" s="149"/>
      <c r="AF117" s="149"/>
      <c r="AG117" s="149" t="s">
        <v>142</v>
      </c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ht="22.5" outlineLevel="1" x14ac:dyDescent="0.2">
      <c r="A118" s="170">
        <v>28</v>
      </c>
      <c r="B118" s="171" t="s">
        <v>282</v>
      </c>
      <c r="C118" s="186" t="s">
        <v>283</v>
      </c>
      <c r="D118" s="172" t="s">
        <v>245</v>
      </c>
      <c r="E118" s="173">
        <v>1.5923700000000001</v>
      </c>
      <c r="F118" s="174"/>
      <c r="G118" s="175">
        <f>ROUND(E118*F118,2)</f>
        <v>0</v>
      </c>
      <c r="H118" s="174"/>
      <c r="I118" s="175">
        <f>ROUND(E118*H118,2)</f>
        <v>0</v>
      </c>
      <c r="J118" s="174"/>
      <c r="K118" s="175">
        <f>ROUND(E118*J118,2)</f>
        <v>0</v>
      </c>
      <c r="L118" s="175">
        <v>21</v>
      </c>
      <c r="M118" s="175">
        <f>G118*(1+L118/100)</f>
        <v>0</v>
      </c>
      <c r="N118" s="173">
        <v>0</v>
      </c>
      <c r="O118" s="173">
        <f>ROUND(E118*N118,2)</f>
        <v>0</v>
      </c>
      <c r="P118" s="173">
        <v>0</v>
      </c>
      <c r="Q118" s="173">
        <f>ROUND(E118*P118,2)</f>
        <v>0</v>
      </c>
      <c r="R118" s="175" t="s">
        <v>255</v>
      </c>
      <c r="S118" s="175" t="s">
        <v>137</v>
      </c>
      <c r="T118" s="176" t="s">
        <v>137</v>
      </c>
      <c r="U118" s="159">
        <v>0</v>
      </c>
      <c r="V118" s="159">
        <f>ROUND(E118*U118,2)</f>
        <v>0</v>
      </c>
      <c r="W118" s="159"/>
      <c r="X118" s="159" t="s">
        <v>246</v>
      </c>
      <c r="Y118" s="159" t="s">
        <v>139</v>
      </c>
      <c r="Z118" s="149"/>
      <c r="AA118" s="149"/>
      <c r="AB118" s="149"/>
      <c r="AC118" s="149"/>
      <c r="AD118" s="149"/>
      <c r="AE118" s="149"/>
      <c r="AF118" s="149"/>
      <c r="AG118" s="149" t="s">
        <v>247</v>
      </c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outlineLevel="2" x14ac:dyDescent="0.2">
      <c r="A119" s="156"/>
      <c r="B119" s="157"/>
      <c r="C119" s="253" t="s">
        <v>279</v>
      </c>
      <c r="D119" s="254"/>
      <c r="E119" s="254"/>
      <c r="F119" s="254"/>
      <c r="G119" s="254"/>
      <c r="H119" s="159"/>
      <c r="I119" s="159"/>
      <c r="J119" s="159"/>
      <c r="K119" s="159"/>
      <c r="L119" s="159"/>
      <c r="M119" s="159"/>
      <c r="N119" s="158"/>
      <c r="O119" s="158"/>
      <c r="P119" s="158"/>
      <c r="Q119" s="158"/>
      <c r="R119" s="159"/>
      <c r="S119" s="159"/>
      <c r="T119" s="159"/>
      <c r="U119" s="159"/>
      <c r="V119" s="159"/>
      <c r="W119" s="159"/>
      <c r="X119" s="159"/>
      <c r="Y119" s="159"/>
      <c r="Z119" s="149"/>
      <c r="AA119" s="149"/>
      <c r="AB119" s="149"/>
      <c r="AC119" s="149"/>
      <c r="AD119" s="149"/>
      <c r="AE119" s="149"/>
      <c r="AF119" s="149"/>
      <c r="AG119" s="149" t="s">
        <v>142</v>
      </c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 x14ac:dyDescent="0.2">
      <c r="A120" s="163" t="s">
        <v>131</v>
      </c>
      <c r="B120" s="164" t="s">
        <v>81</v>
      </c>
      <c r="C120" s="185" t="s">
        <v>82</v>
      </c>
      <c r="D120" s="165"/>
      <c r="E120" s="166"/>
      <c r="F120" s="167"/>
      <c r="G120" s="167">
        <f>SUMIF(AG121:AG159,"&lt;&gt;NOR",G121:G159)</f>
        <v>0</v>
      </c>
      <c r="H120" s="167"/>
      <c r="I120" s="167">
        <f>SUM(I121:I159)</f>
        <v>0</v>
      </c>
      <c r="J120" s="167"/>
      <c r="K120" s="167">
        <f>SUM(K121:K159)</f>
        <v>0</v>
      </c>
      <c r="L120" s="167"/>
      <c r="M120" s="167">
        <f>SUM(M121:M159)</f>
        <v>0</v>
      </c>
      <c r="N120" s="166"/>
      <c r="O120" s="166">
        <f>SUM(O121:O159)</f>
        <v>0.18</v>
      </c>
      <c r="P120" s="166"/>
      <c r="Q120" s="166">
        <f>SUM(Q121:Q159)</f>
        <v>0.84</v>
      </c>
      <c r="R120" s="167"/>
      <c r="S120" s="167"/>
      <c r="T120" s="168"/>
      <c r="U120" s="162"/>
      <c r="V120" s="162">
        <f>SUM(V121:V159)</f>
        <v>142.22999999999999</v>
      </c>
      <c r="W120" s="162"/>
      <c r="X120" s="162"/>
      <c r="Y120" s="162"/>
      <c r="AG120" t="s">
        <v>132</v>
      </c>
    </row>
    <row r="121" spans="1:60" outlineLevel="1" x14ac:dyDescent="0.2">
      <c r="A121" s="170">
        <v>29</v>
      </c>
      <c r="B121" s="171" t="s">
        <v>284</v>
      </c>
      <c r="C121" s="186" t="s">
        <v>285</v>
      </c>
      <c r="D121" s="172" t="s">
        <v>160</v>
      </c>
      <c r="E121" s="173">
        <v>333.38663000000003</v>
      </c>
      <c r="F121" s="174"/>
      <c r="G121" s="175">
        <f>ROUND(E121*F121,2)</f>
        <v>0</v>
      </c>
      <c r="H121" s="174"/>
      <c r="I121" s="175">
        <f>ROUND(E121*H121,2)</f>
        <v>0</v>
      </c>
      <c r="J121" s="174"/>
      <c r="K121" s="175">
        <f>ROUND(E121*J121,2)</f>
        <v>0</v>
      </c>
      <c r="L121" s="175">
        <v>21</v>
      </c>
      <c r="M121" s="175">
        <f>G121*(1+L121/100)</f>
        <v>0</v>
      </c>
      <c r="N121" s="173">
        <v>0</v>
      </c>
      <c r="O121" s="173">
        <f>ROUND(E121*N121,2)</f>
        <v>0</v>
      </c>
      <c r="P121" s="173">
        <v>8.9999999999999998E-4</v>
      </c>
      <c r="Q121" s="173">
        <f>ROUND(E121*P121,2)</f>
        <v>0.3</v>
      </c>
      <c r="R121" s="175" t="s">
        <v>286</v>
      </c>
      <c r="S121" s="175" t="s">
        <v>137</v>
      </c>
      <c r="T121" s="176" t="s">
        <v>137</v>
      </c>
      <c r="U121" s="159">
        <v>7.6679999999999998E-2</v>
      </c>
      <c r="V121" s="159">
        <f>ROUND(E121*U121,2)</f>
        <v>25.56</v>
      </c>
      <c r="W121" s="159"/>
      <c r="X121" s="159" t="s">
        <v>138</v>
      </c>
      <c r="Y121" s="159" t="s">
        <v>139</v>
      </c>
      <c r="Z121" s="149"/>
      <c r="AA121" s="149"/>
      <c r="AB121" s="149"/>
      <c r="AC121" s="149"/>
      <c r="AD121" s="149"/>
      <c r="AE121" s="149"/>
      <c r="AF121" s="149"/>
      <c r="AG121" s="149" t="s">
        <v>140</v>
      </c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</row>
    <row r="122" spans="1:60" outlineLevel="2" x14ac:dyDescent="0.2">
      <c r="A122" s="156"/>
      <c r="B122" s="157"/>
      <c r="C122" s="187" t="s">
        <v>287</v>
      </c>
      <c r="D122" s="160"/>
      <c r="E122" s="161">
        <v>82.695999999999998</v>
      </c>
      <c r="F122" s="159"/>
      <c r="G122" s="159"/>
      <c r="H122" s="159"/>
      <c r="I122" s="159"/>
      <c r="J122" s="159"/>
      <c r="K122" s="159"/>
      <c r="L122" s="159"/>
      <c r="M122" s="159"/>
      <c r="N122" s="158"/>
      <c r="O122" s="158"/>
      <c r="P122" s="158"/>
      <c r="Q122" s="158"/>
      <c r="R122" s="159"/>
      <c r="S122" s="159"/>
      <c r="T122" s="159"/>
      <c r="U122" s="159"/>
      <c r="V122" s="159"/>
      <c r="W122" s="159"/>
      <c r="X122" s="159"/>
      <c r="Y122" s="159"/>
      <c r="Z122" s="149"/>
      <c r="AA122" s="149"/>
      <c r="AB122" s="149"/>
      <c r="AC122" s="149"/>
      <c r="AD122" s="149"/>
      <c r="AE122" s="149"/>
      <c r="AF122" s="149"/>
      <c r="AG122" s="149" t="s">
        <v>144</v>
      </c>
      <c r="AH122" s="149">
        <v>0</v>
      </c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1:60" outlineLevel="3" x14ac:dyDescent="0.2">
      <c r="A123" s="156"/>
      <c r="B123" s="157"/>
      <c r="C123" s="187" t="s">
        <v>288</v>
      </c>
      <c r="D123" s="160"/>
      <c r="E123" s="161">
        <v>2.7959999999999998</v>
      </c>
      <c r="F123" s="159"/>
      <c r="G123" s="159"/>
      <c r="H123" s="159"/>
      <c r="I123" s="159"/>
      <c r="J123" s="159"/>
      <c r="K123" s="159"/>
      <c r="L123" s="159"/>
      <c r="M123" s="159"/>
      <c r="N123" s="158"/>
      <c r="O123" s="158"/>
      <c r="P123" s="158"/>
      <c r="Q123" s="158"/>
      <c r="R123" s="159"/>
      <c r="S123" s="159"/>
      <c r="T123" s="159"/>
      <c r="U123" s="159"/>
      <c r="V123" s="159"/>
      <c r="W123" s="159"/>
      <c r="X123" s="159"/>
      <c r="Y123" s="159"/>
      <c r="Z123" s="149"/>
      <c r="AA123" s="149"/>
      <c r="AB123" s="149"/>
      <c r="AC123" s="149"/>
      <c r="AD123" s="149"/>
      <c r="AE123" s="149"/>
      <c r="AF123" s="149"/>
      <c r="AG123" s="149" t="s">
        <v>144</v>
      </c>
      <c r="AH123" s="149">
        <v>0</v>
      </c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0" outlineLevel="3" x14ac:dyDescent="0.2">
      <c r="A124" s="156"/>
      <c r="B124" s="157"/>
      <c r="C124" s="187" t="s">
        <v>289</v>
      </c>
      <c r="D124" s="160"/>
      <c r="E124" s="161">
        <v>-23.007999999999999</v>
      </c>
      <c r="F124" s="159"/>
      <c r="G124" s="159"/>
      <c r="H124" s="159"/>
      <c r="I124" s="159"/>
      <c r="J124" s="159"/>
      <c r="K124" s="159"/>
      <c r="L124" s="159"/>
      <c r="M124" s="159"/>
      <c r="N124" s="158"/>
      <c r="O124" s="158"/>
      <c r="P124" s="158"/>
      <c r="Q124" s="158"/>
      <c r="R124" s="159"/>
      <c r="S124" s="159"/>
      <c r="T124" s="159"/>
      <c r="U124" s="159"/>
      <c r="V124" s="159"/>
      <c r="W124" s="159"/>
      <c r="X124" s="159"/>
      <c r="Y124" s="159"/>
      <c r="Z124" s="149"/>
      <c r="AA124" s="149"/>
      <c r="AB124" s="149"/>
      <c r="AC124" s="149"/>
      <c r="AD124" s="149"/>
      <c r="AE124" s="149"/>
      <c r="AF124" s="149"/>
      <c r="AG124" s="149" t="s">
        <v>144</v>
      </c>
      <c r="AH124" s="149">
        <v>0</v>
      </c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1:60" outlineLevel="3" x14ac:dyDescent="0.2">
      <c r="A125" s="156"/>
      <c r="B125" s="157"/>
      <c r="C125" s="187" t="s">
        <v>290</v>
      </c>
      <c r="D125" s="160"/>
      <c r="E125" s="161">
        <v>42.953000000000003</v>
      </c>
      <c r="F125" s="159"/>
      <c r="G125" s="159"/>
      <c r="H125" s="159"/>
      <c r="I125" s="159"/>
      <c r="J125" s="159"/>
      <c r="K125" s="159"/>
      <c r="L125" s="159"/>
      <c r="M125" s="159"/>
      <c r="N125" s="158"/>
      <c r="O125" s="158"/>
      <c r="P125" s="158"/>
      <c r="Q125" s="158"/>
      <c r="R125" s="159"/>
      <c r="S125" s="159"/>
      <c r="T125" s="159"/>
      <c r="U125" s="159"/>
      <c r="V125" s="159"/>
      <c r="W125" s="159"/>
      <c r="X125" s="159"/>
      <c r="Y125" s="159"/>
      <c r="Z125" s="149"/>
      <c r="AA125" s="149"/>
      <c r="AB125" s="149"/>
      <c r="AC125" s="149"/>
      <c r="AD125" s="149"/>
      <c r="AE125" s="149"/>
      <c r="AF125" s="149"/>
      <c r="AG125" s="149" t="s">
        <v>144</v>
      </c>
      <c r="AH125" s="149">
        <v>0</v>
      </c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</row>
    <row r="126" spans="1:60" outlineLevel="3" x14ac:dyDescent="0.2">
      <c r="A126" s="156"/>
      <c r="B126" s="157"/>
      <c r="C126" s="187" t="s">
        <v>291</v>
      </c>
      <c r="D126" s="160"/>
      <c r="E126" s="161">
        <v>0.91500000000000004</v>
      </c>
      <c r="F126" s="159"/>
      <c r="G126" s="159"/>
      <c r="H126" s="159"/>
      <c r="I126" s="159"/>
      <c r="J126" s="159"/>
      <c r="K126" s="159"/>
      <c r="L126" s="159"/>
      <c r="M126" s="159"/>
      <c r="N126" s="158"/>
      <c r="O126" s="158"/>
      <c r="P126" s="158"/>
      <c r="Q126" s="158"/>
      <c r="R126" s="159"/>
      <c r="S126" s="159"/>
      <c r="T126" s="159"/>
      <c r="U126" s="159"/>
      <c r="V126" s="159"/>
      <c r="W126" s="159"/>
      <c r="X126" s="159"/>
      <c r="Y126" s="159"/>
      <c r="Z126" s="149"/>
      <c r="AA126" s="149"/>
      <c r="AB126" s="149"/>
      <c r="AC126" s="149"/>
      <c r="AD126" s="149"/>
      <c r="AE126" s="149"/>
      <c r="AF126" s="149"/>
      <c r="AG126" s="149" t="s">
        <v>144</v>
      </c>
      <c r="AH126" s="149">
        <v>0</v>
      </c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</row>
    <row r="127" spans="1:60" outlineLevel="3" x14ac:dyDescent="0.2">
      <c r="A127" s="156"/>
      <c r="B127" s="157"/>
      <c r="C127" s="187" t="s">
        <v>292</v>
      </c>
      <c r="D127" s="160"/>
      <c r="E127" s="161">
        <v>-6.8925000000000001</v>
      </c>
      <c r="F127" s="159"/>
      <c r="G127" s="159"/>
      <c r="H127" s="159"/>
      <c r="I127" s="159"/>
      <c r="J127" s="159"/>
      <c r="K127" s="159"/>
      <c r="L127" s="159"/>
      <c r="M127" s="159"/>
      <c r="N127" s="158"/>
      <c r="O127" s="158"/>
      <c r="P127" s="158"/>
      <c r="Q127" s="158"/>
      <c r="R127" s="159"/>
      <c r="S127" s="159"/>
      <c r="T127" s="159"/>
      <c r="U127" s="159"/>
      <c r="V127" s="159"/>
      <c r="W127" s="159"/>
      <c r="X127" s="159"/>
      <c r="Y127" s="159"/>
      <c r="Z127" s="149"/>
      <c r="AA127" s="149"/>
      <c r="AB127" s="149"/>
      <c r="AC127" s="149"/>
      <c r="AD127" s="149"/>
      <c r="AE127" s="149"/>
      <c r="AF127" s="149"/>
      <c r="AG127" s="149" t="s">
        <v>144</v>
      </c>
      <c r="AH127" s="149">
        <v>0</v>
      </c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</row>
    <row r="128" spans="1:60" outlineLevel="3" x14ac:dyDescent="0.2">
      <c r="A128" s="156"/>
      <c r="B128" s="157"/>
      <c r="C128" s="187" t="s">
        <v>293</v>
      </c>
      <c r="D128" s="160"/>
      <c r="E128" s="161">
        <v>125.15288</v>
      </c>
      <c r="F128" s="159"/>
      <c r="G128" s="159"/>
      <c r="H128" s="159"/>
      <c r="I128" s="159"/>
      <c r="J128" s="159"/>
      <c r="K128" s="159"/>
      <c r="L128" s="159"/>
      <c r="M128" s="159"/>
      <c r="N128" s="158"/>
      <c r="O128" s="158"/>
      <c r="P128" s="158"/>
      <c r="Q128" s="158"/>
      <c r="R128" s="159"/>
      <c r="S128" s="159"/>
      <c r="T128" s="159"/>
      <c r="U128" s="159"/>
      <c r="V128" s="159"/>
      <c r="W128" s="159"/>
      <c r="X128" s="159"/>
      <c r="Y128" s="159"/>
      <c r="Z128" s="149"/>
      <c r="AA128" s="149"/>
      <c r="AB128" s="149"/>
      <c r="AC128" s="149"/>
      <c r="AD128" s="149"/>
      <c r="AE128" s="149"/>
      <c r="AF128" s="149"/>
      <c r="AG128" s="149" t="s">
        <v>144</v>
      </c>
      <c r="AH128" s="149">
        <v>0</v>
      </c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</row>
    <row r="129" spans="1:60" outlineLevel="3" x14ac:dyDescent="0.2">
      <c r="A129" s="156"/>
      <c r="B129" s="157"/>
      <c r="C129" s="187" t="s">
        <v>168</v>
      </c>
      <c r="D129" s="160"/>
      <c r="E129" s="161">
        <v>-12.702999999999999</v>
      </c>
      <c r="F129" s="159"/>
      <c r="G129" s="159"/>
      <c r="H129" s="159"/>
      <c r="I129" s="159"/>
      <c r="J129" s="159"/>
      <c r="K129" s="159"/>
      <c r="L129" s="159"/>
      <c r="M129" s="159"/>
      <c r="N129" s="158"/>
      <c r="O129" s="158"/>
      <c r="P129" s="158"/>
      <c r="Q129" s="158"/>
      <c r="R129" s="159"/>
      <c r="S129" s="159"/>
      <c r="T129" s="159"/>
      <c r="U129" s="159"/>
      <c r="V129" s="159"/>
      <c r="W129" s="159"/>
      <c r="X129" s="159"/>
      <c r="Y129" s="159"/>
      <c r="Z129" s="149"/>
      <c r="AA129" s="149"/>
      <c r="AB129" s="149"/>
      <c r="AC129" s="149"/>
      <c r="AD129" s="149"/>
      <c r="AE129" s="149"/>
      <c r="AF129" s="149"/>
      <c r="AG129" s="149" t="s">
        <v>144</v>
      </c>
      <c r="AH129" s="149">
        <v>0</v>
      </c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</row>
    <row r="130" spans="1:60" outlineLevel="3" x14ac:dyDescent="0.2">
      <c r="A130" s="156"/>
      <c r="B130" s="157"/>
      <c r="C130" s="187" t="s">
        <v>169</v>
      </c>
      <c r="D130" s="160"/>
      <c r="E130" s="161">
        <v>-30.745999999999999</v>
      </c>
      <c r="F130" s="159"/>
      <c r="G130" s="159"/>
      <c r="H130" s="159"/>
      <c r="I130" s="159"/>
      <c r="J130" s="159"/>
      <c r="K130" s="159"/>
      <c r="L130" s="159"/>
      <c r="M130" s="159"/>
      <c r="N130" s="158"/>
      <c r="O130" s="158"/>
      <c r="P130" s="158"/>
      <c r="Q130" s="158"/>
      <c r="R130" s="159"/>
      <c r="S130" s="159"/>
      <c r="T130" s="159"/>
      <c r="U130" s="159"/>
      <c r="V130" s="159"/>
      <c r="W130" s="159"/>
      <c r="X130" s="159"/>
      <c r="Y130" s="159"/>
      <c r="Z130" s="149"/>
      <c r="AA130" s="149"/>
      <c r="AB130" s="149"/>
      <c r="AC130" s="149"/>
      <c r="AD130" s="149"/>
      <c r="AE130" s="149"/>
      <c r="AF130" s="149"/>
      <c r="AG130" s="149" t="s">
        <v>144</v>
      </c>
      <c r="AH130" s="149">
        <v>0</v>
      </c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</row>
    <row r="131" spans="1:60" outlineLevel="3" x14ac:dyDescent="0.2">
      <c r="A131" s="156"/>
      <c r="B131" s="157"/>
      <c r="C131" s="187" t="s">
        <v>294</v>
      </c>
      <c r="D131" s="160"/>
      <c r="E131" s="161">
        <v>37.234999999999999</v>
      </c>
      <c r="F131" s="159"/>
      <c r="G131" s="159"/>
      <c r="H131" s="159"/>
      <c r="I131" s="159"/>
      <c r="J131" s="159"/>
      <c r="K131" s="159"/>
      <c r="L131" s="159"/>
      <c r="M131" s="159"/>
      <c r="N131" s="158"/>
      <c r="O131" s="158"/>
      <c r="P131" s="158"/>
      <c r="Q131" s="158"/>
      <c r="R131" s="159"/>
      <c r="S131" s="159"/>
      <c r="T131" s="159"/>
      <c r="U131" s="159"/>
      <c r="V131" s="159"/>
      <c r="W131" s="159"/>
      <c r="X131" s="159"/>
      <c r="Y131" s="159"/>
      <c r="Z131" s="149"/>
      <c r="AA131" s="149"/>
      <c r="AB131" s="149"/>
      <c r="AC131" s="149"/>
      <c r="AD131" s="149"/>
      <c r="AE131" s="149"/>
      <c r="AF131" s="149"/>
      <c r="AG131" s="149" t="s">
        <v>144</v>
      </c>
      <c r="AH131" s="149">
        <v>0</v>
      </c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1:60" outlineLevel="3" x14ac:dyDescent="0.2">
      <c r="A132" s="156"/>
      <c r="B132" s="157"/>
      <c r="C132" s="187" t="s">
        <v>173</v>
      </c>
      <c r="D132" s="160"/>
      <c r="E132" s="161">
        <v>-7.25</v>
      </c>
      <c r="F132" s="159"/>
      <c r="G132" s="159"/>
      <c r="H132" s="159"/>
      <c r="I132" s="159"/>
      <c r="J132" s="159"/>
      <c r="K132" s="159"/>
      <c r="L132" s="159"/>
      <c r="M132" s="159"/>
      <c r="N132" s="158"/>
      <c r="O132" s="158"/>
      <c r="P132" s="158"/>
      <c r="Q132" s="158"/>
      <c r="R132" s="159"/>
      <c r="S132" s="159"/>
      <c r="T132" s="159"/>
      <c r="U132" s="159"/>
      <c r="V132" s="159"/>
      <c r="W132" s="159"/>
      <c r="X132" s="159"/>
      <c r="Y132" s="159"/>
      <c r="Z132" s="149"/>
      <c r="AA132" s="149"/>
      <c r="AB132" s="149"/>
      <c r="AC132" s="149"/>
      <c r="AD132" s="149"/>
      <c r="AE132" s="149"/>
      <c r="AF132" s="149"/>
      <c r="AG132" s="149" t="s">
        <v>144</v>
      </c>
      <c r="AH132" s="149">
        <v>0</v>
      </c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1:60" outlineLevel="3" x14ac:dyDescent="0.2">
      <c r="A133" s="156"/>
      <c r="B133" s="157"/>
      <c r="C133" s="187" t="s">
        <v>295</v>
      </c>
      <c r="D133" s="160"/>
      <c r="E133" s="161">
        <v>54.51</v>
      </c>
      <c r="F133" s="159"/>
      <c r="G133" s="159"/>
      <c r="H133" s="159"/>
      <c r="I133" s="159"/>
      <c r="J133" s="159"/>
      <c r="K133" s="159"/>
      <c r="L133" s="159"/>
      <c r="M133" s="159"/>
      <c r="N133" s="158"/>
      <c r="O133" s="158"/>
      <c r="P133" s="158"/>
      <c r="Q133" s="158"/>
      <c r="R133" s="159"/>
      <c r="S133" s="159"/>
      <c r="T133" s="159"/>
      <c r="U133" s="159"/>
      <c r="V133" s="159"/>
      <c r="W133" s="159"/>
      <c r="X133" s="159"/>
      <c r="Y133" s="159"/>
      <c r="Z133" s="149"/>
      <c r="AA133" s="149"/>
      <c r="AB133" s="149"/>
      <c r="AC133" s="149"/>
      <c r="AD133" s="149"/>
      <c r="AE133" s="149"/>
      <c r="AF133" s="149"/>
      <c r="AG133" s="149" t="s">
        <v>144</v>
      </c>
      <c r="AH133" s="149">
        <v>0</v>
      </c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</row>
    <row r="134" spans="1:60" outlineLevel="3" x14ac:dyDescent="0.2">
      <c r="A134" s="156"/>
      <c r="B134" s="157"/>
      <c r="C134" s="187" t="s">
        <v>175</v>
      </c>
      <c r="D134" s="160"/>
      <c r="E134" s="161">
        <v>-10.150499999999999</v>
      </c>
      <c r="F134" s="159"/>
      <c r="G134" s="159"/>
      <c r="H134" s="159"/>
      <c r="I134" s="159"/>
      <c r="J134" s="159"/>
      <c r="K134" s="159"/>
      <c r="L134" s="159"/>
      <c r="M134" s="159"/>
      <c r="N134" s="158"/>
      <c r="O134" s="158"/>
      <c r="P134" s="158"/>
      <c r="Q134" s="158"/>
      <c r="R134" s="159"/>
      <c r="S134" s="159"/>
      <c r="T134" s="159"/>
      <c r="U134" s="159"/>
      <c r="V134" s="159"/>
      <c r="W134" s="159"/>
      <c r="X134" s="159"/>
      <c r="Y134" s="159"/>
      <c r="Z134" s="149"/>
      <c r="AA134" s="149"/>
      <c r="AB134" s="149"/>
      <c r="AC134" s="149"/>
      <c r="AD134" s="149"/>
      <c r="AE134" s="149"/>
      <c r="AF134" s="149"/>
      <c r="AG134" s="149" t="s">
        <v>144</v>
      </c>
      <c r="AH134" s="149">
        <v>0</v>
      </c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</row>
    <row r="135" spans="1:60" outlineLevel="3" x14ac:dyDescent="0.2">
      <c r="A135" s="156"/>
      <c r="B135" s="157"/>
      <c r="C135" s="187" t="s">
        <v>296</v>
      </c>
      <c r="D135" s="160"/>
      <c r="E135" s="161">
        <v>76.105000000000004</v>
      </c>
      <c r="F135" s="159"/>
      <c r="G135" s="159"/>
      <c r="H135" s="159"/>
      <c r="I135" s="159"/>
      <c r="J135" s="159"/>
      <c r="K135" s="159"/>
      <c r="L135" s="159"/>
      <c r="M135" s="159"/>
      <c r="N135" s="158"/>
      <c r="O135" s="158"/>
      <c r="P135" s="158"/>
      <c r="Q135" s="158"/>
      <c r="R135" s="159"/>
      <c r="S135" s="159"/>
      <c r="T135" s="159"/>
      <c r="U135" s="159"/>
      <c r="V135" s="159"/>
      <c r="W135" s="159"/>
      <c r="X135" s="159"/>
      <c r="Y135" s="159"/>
      <c r="Z135" s="149"/>
      <c r="AA135" s="149"/>
      <c r="AB135" s="149"/>
      <c r="AC135" s="149"/>
      <c r="AD135" s="149"/>
      <c r="AE135" s="149"/>
      <c r="AF135" s="149"/>
      <c r="AG135" s="149" t="s">
        <v>144</v>
      </c>
      <c r="AH135" s="149">
        <v>0</v>
      </c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</row>
    <row r="136" spans="1:60" outlineLevel="3" x14ac:dyDescent="0.2">
      <c r="A136" s="156"/>
      <c r="B136" s="157"/>
      <c r="C136" s="187" t="s">
        <v>177</v>
      </c>
      <c r="D136" s="160"/>
      <c r="E136" s="161">
        <v>-23.035</v>
      </c>
      <c r="F136" s="159"/>
      <c r="G136" s="159"/>
      <c r="H136" s="159"/>
      <c r="I136" s="159"/>
      <c r="J136" s="159"/>
      <c r="K136" s="159"/>
      <c r="L136" s="159"/>
      <c r="M136" s="159"/>
      <c r="N136" s="158"/>
      <c r="O136" s="158"/>
      <c r="P136" s="158"/>
      <c r="Q136" s="158"/>
      <c r="R136" s="159"/>
      <c r="S136" s="159"/>
      <c r="T136" s="159"/>
      <c r="U136" s="159"/>
      <c r="V136" s="159"/>
      <c r="W136" s="159"/>
      <c r="X136" s="159"/>
      <c r="Y136" s="159"/>
      <c r="Z136" s="149"/>
      <c r="AA136" s="149"/>
      <c r="AB136" s="149"/>
      <c r="AC136" s="149"/>
      <c r="AD136" s="149"/>
      <c r="AE136" s="149"/>
      <c r="AF136" s="149"/>
      <c r="AG136" s="149" t="s">
        <v>144</v>
      </c>
      <c r="AH136" s="149">
        <v>0</v>
      </c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</row>
    <row r="137" spans="1:60" outlineLevel="3" x14ac:dyDescent="0.2">
      <c r="A137" s="156"/>
      <c r="B137" s="157"/>
      <c r="C137" s="187" t="s">
        <v>297</v>
      </c>
      <c r="D137" s="160"/>
      <c r="E137" s="161">
        <v>32.993749999999999</v>
      </c>
      <c r="F137" s="159"/>
      <c r="G137" s="159"/>
      <c r="H137" s="159"/>
      <c r="I137" s="159"/>
      <c r="J137" s="159"/>
      <c r="K137" s="159"/>
      <c r="L137" s="159"/>
      <c r="M137" s="159"/>
      <c r="N137" s="158"/>
      <c r="O137" s="158"/>
      <c r="P137" s="158"/>
      <c r="Q137" s="158"/>
      <c r="R137" s="159"/>
      <c r="S137" s="159"/>
      <c r="T137" s="159"/>
      <c r="U137" s="159"/>
      <c r="V137" s="159"/>
      <c r="W137" s="159"/>
      <c r="X137" s="159"/>
      <c r="Y137" s="159"/>
      <c r="Z137" s="149"/>
      <c r="AA137" s="149"/>
      <c r="AB137" s="149"/>
      <c r="AC137" s="149"/>
      <c r="AD137" s="149"/>
      <c r="AE137" s="149"/>
      <c r="AF137" s="149"/>
      <c r="AG137" s="149" t="s">
        <v>144</v>
      </c>
      <c r="AH137" s="149">
        <v>0</v>
      </c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</row>
    <row r="138" spans="1:60" outlineLevel="3" x14ac:dyDescent="0.2">
      <c r="A138" s="156"/>
      <c r="B138" s="157"/>
      <c r="C138" s="187" t="s">
        <v>179</v>
      </c>
      <c r="D138" s="160"/>
      <c r="E138" s="161">
        <v>-8.1850000000000005</v>
      </c>
      <c r="F138" s="159"/>
      <c r="G138" s="159"/>
      <c r="H138" s="159"/>
      <c r="I138" s="159"/>
      <c r="J138" s="159"/>
      <c r="K138" s="159"/>
      <c r="L138" s="159"/>
      <c r="M138" s="159"/>
      <c r="N138" s="158"/>
      <c r="O138" s="158"/>
      <c r="P138" s="158"/>
      <c r="Q138" s="158"/>
      <c r="R138" s="159"/>
      <c r="S138" s="159"/>
      <c r="T138" s="159"/>
      <c r="U138" s="159"/>
      <c r="V138" s="159"/>
      <c r="W138" s="159"/>
      <c r="X138" s="159"/>
      <c r="Y138" s="159"/>
      <c r="Z138" s="149"/>
      <c r="AA138" s="149"/>
      <c r="AB138" s="149"/>
      <c r="AC138" s="149"/>
      <c r="AD138" s="149"/>
      <c r="AE138" s="149"/>
      <c r="AF138" s="149"/>
      <c r="AG138" s="149" t="s">
        <v>144</v>
      </c>
      <c r="AH138" s="149">
        <v>0</v>
      </c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</row>
    <row r="139" spans="1:60" outlineLevel="1" x14ac:dyDescent="0.2">
      <c r="A139" s="170">
        <v>30</v>
      </c>
      <c r="B139" s="171" t="s">
        <v>298</v>
      </c>
      <c r="C139" s="186" t="s">
        <v>299</v>
      </c>
      <c r="D139" s="172" t="s">
        <v>160</v>
      </c>
      <c r="E139" s="173">
        <v>133.91970000000001</v>
      </c>
      <c r="F139" s="174"/>
      <c r="G139" s="175">
        <f>ROUND(E139*F139,2)</f>
        <v>0</v>
      </c>
      <c r="H139" s="174"/>
      <c r="I139" s="175">
        <f>ROUND(E139*H139,2)</f>
        <v>0</v>
      </c>
      <c r="J139" s="174"/>
      <c r="K139" s="175">
        <f>ROUND(E139*J139,2)</f>
        <v>0</v>
      </c>
      <c r="L139" s="175">
        <v>21</v>
      </c>
      <c r="M139" s="175">
        <f>G139*(1+L139/100)</f>
        <v>0</v>
      </c>
      <c r="N139" s="173">
        <v>0</v>
      </c>
      <c r="O139" s="173">
        <f>ROUND(E139*N139,2)</f>
        <v>0</v>
      </c>
      <c r="P139" s="173">
        <v>8.9999999999999998E-4</v>
      </c>
      <c r="Q139" s="173">
        <f>ROUND(E139*P139,2)</f>
        <v>0.12</v>
      </c>
      <c r="R139" s="175" t="s">
        <v>286</v>
      </c>
      <c r="S139" s="175" t="s">
        <v>137</v>
      </c>
      <c r="T139" s="176" t="s">
        <v>137</v>
      </c>
      <c r="U139" s="159">
        <v>0.08</v>
      </c>
      <c r="V139" s="159">
        <f>ROUND(E139*U139,2)</f>
        <v>10.71</v>
      </c>
      <c r="W139" s="159"/>
      <c r="X139" s="159" t="s">
        <v>138</v>
      </c>
      <c r="Y139" s="159" t="s">
        <v>139</v>
      </c>
      <c r="Z139" s="149"/>
      <c r="AA139" s="149"/>
      <c r="AB139" s="149"/>
      <c r="AC139" s="149"/>
      <c r="AD139" s="149"/>
      <c r="AE139" s="149"/>
      <c r="AF139" s="149"/>
      <c r="AG139" s="149" t="s">
        <v>140</v>
      </c>
      <c r="AH139" s="149"/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</row>
    <row r="140" spans="1:60" outlineLevel="2" x14ac:dyDescent="0.2">
      <c r="A140" s="156"/>
      <c r="B140" s="157"/>
      <c r="C140" s="187" t="s">
        <v>300</v>
      </c>
      <c r="D140" s="160"/>
      <c r="E140" s="161">
        <v>68.136150000000001</v>
      </c>
      <c r="F140" s="159"/>
      <c r="G140" s="159"/>
      <c r="H140" s="159"/>
      <c r="I140" s="159"/>
      <c r="J140" s="159"/>
      <c r="K140" s="159"/>
      <c r="L140" s="159"/>
      <c r="M140" s="159"/>
      <c r="N140" s="158"/>
      <c r="O140" s="158"/>
      <c r="P140" s="158"/>
      <c r="Q140" s="158"/>
      <c r="R140" s="159"/>
      <c r="S140" s="159"/>
      <c r="T140" s="159"/>
      <c r="U140" s="159"/>
      <c r="V140" s="159"/>
      <c r="W140" s="159"/>
      <c r="X140" s="159"/>
      <c r="Y140" s="159"/>
      <c r="Z140" s="149"/>
      <c r="AA140" s="149"/>
      <c r="AB140" s="149"/>
      <c r="AC140" s="149"/>
      <c r="AD140" s="149"/>
      <c r="AE140" s="149"/>
      <c r="AF140" s="149"/>
      <c r="AG140" s="149" t="s">
        <v>144</v>
      </c>
      <c r="AH140" s="149">
        <v>0</v>
      </c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</row>
    <row r="141" spans="1:60" outlineLevel="3" x14ac:dyDescent="0.2">
      <c r="A141" s="156"/>
      <c r="B141" s="157"/>
      <c r="C141" s="187" t="s">
        <v>181</v>
      </c>
      <c r="D141" s="160"/>
      <c r="E141" s="161">
        <v>-1.2375</v>
      </c>
      <c r="F141" s="159"/>
      <c r="G141" s="159"/>
      <c r="H141" s="159"/>
      <c r="I141" s="159"/>
      <c r="J141" s="159"/>
      <c r="K141" s="159"/>
      <c r="L141" s="159"/>
      <c r="M141" s="159"/>
      <c r="N141" s="158"/>
      <c r="O141" s="158"/>
      <c r="P141" s="158"/>
      <c r="Q141" s="158"/>
      <c r="R141" s="159"/>
      <c r="S141" s="159"/>
      <c r="T141" s="159"/>
      <c r="U141" s="159"/>
      <c r="V141" s="159"/>
      <c r="W141" s="159"/>
      <c r="X141" s="159"/>
      <c r="Y141" s="159"/>
      <c r="Z141" s="149"/>
      <c r="AA141" s="149"/>
      <c r="AB141" s="149"/>
      <c r="AC141" s="149"/>
      <c r="AD141" s="149"/>
      <c r="AE141" s="149"/>
      <c r="AF141" s="149"/>
      <c r="AG141" s="149" t="s">
        <v>144</v>
      </c>
      <c r="AH141" s="149">
        <v>0</v>
      </c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</row>
    <row r="142" spans="1:60" outlineLevel="3" x14ac:dyDescent="0.2">
      <c r="A142" s="156"/>
      <c r="B142" s="157"/>
      <c r="C142" s="187" t="s">
        <v>301</v>
      </c>
      <c r="D142" s="160"/>
      <c r="E142" s="161">
        <v>67.718549999999993</v>
      </c>
      <c r="F142" s="159"/>
      <c r="G142" s="159"/>
      <c r="H142" s="159"/>
      <c r="I142" s="159"/>
      <c r="J142" s="159"/>
      <c r="K142" s="159"/>
      <c r="L142" s="159"/>
      <c r="M142" s="159"/>
      <c r="N142" s="158"/>
      <c r="O142" s="158"/>
      <c r="P142" s="158"/>
      <c r="Q142" s="158"/>
      <c r="R142" s="159"/>
      <c r="S142" s="159"/>
      <c r="T142" s="159"/>
      <c r="U142" s="159"/>
      <c r="V142" s="159"/>
      <c r="W142" s="159"/>
      <c r="X142" s="159"/>
      <c r="Y142" s="159"/>
      <c r="Z142" s="149"/>
      <c r="AA142" s="149"/>
      <c r="AB142" s="149"/>
      <c r="AC142" s="149"/>
      <c r="AD142" s="149"/>
      <c r="AE142" s="149"/>
      <c r="AF142" s="149"/>
      <c r="AG142" s="149" t="s">
        <v>144</v>
      </c>
      <c r="AH142" s="149">
        <v>0</v>
      </c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  <c r="BG142" s="149"/>
      <c r="BH142" s="149"/>
    </row>
    <row r="143" spans="1:60" outlineLevel="3" x14ac:dyDescent="0.2">
      <c r="A143" s="156"/>
      <c r="B143" s="157"/>
      <c r="C143" s="187" t="s">
        <v>171</v>
      </c>
      <c r="D143" s="160"/>
      <c r="E143" s="161">
        <v>-0.69750000000000001</v>
      </c>
      <c r="F143" s="159"/>
      <c r="G143" s="159"/>
      <c r="H143" s="159"/>
      <c r="I143" s="159"/>
      <c r="J143" s="159"/>
      <c r="K143" s="159"/>
      <c r="L143" s="159"/>
      <c r="M143" s="159"/>
      <c r="N143" s="158"/>
      <c r="O143" s="158"/>
      <c r="P143" s="158"/>
      <c r="Q143" s="158"/>
      <c r="R143" s="159"/>
      <c r="S143" s="159"/>
      <c r="T143" s="159"/>
      <c r="U143" s="159"/>
      <c r="V143" s="159"/>
      <c r="W143" s="159"/>
      <c r="X143" s="159"/>
      <c r="Y143" s="159"/>
      <c r="Z143" s="149"/>
      <c r="AA143" s="149"/>
      <c r="AB143" s="149"/>
      <c r="AC143" s="149"/>
      <c r="AD143" s="149"/>
      <c r="AE143" s="149"/>
      <c r="AF143" s="149"/>
      <c r="AG143" s="149" t="s">
        <v>144</v>
      </c>
      <c r="AH143" s="149">
        <v>0</v>
      </c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</row>
    <row r="144" spans="1:60" outlineLevel="1" x14ac:dyDescent="0.2">
      <c r="A144" s="170">
        <v>31</v>
      </c>
      <c r="B144" s="171" t="s">
        <v>302</v>
      </c>
      <c r="C144" s="186" t="s">
        <v>303</v>
      </c>
      <c r="D144" s="172" t="s">
        <v>160</v>
      </c>
      <c r="E144" s="173">
        <v>333.38663000000003</v>
      </c>
      <c r="F144" s="174"/>
      <c r="G144" s="175">
        <f>ROUND(E144*F144,2)</f>
        <v>0</v>
      </c>
      <c r="H144" s="174"/>
      <c r="I144" s="175">
        <f>ROUND(E144*H144,2)</f>
        <v>0</v>
      </c>
      <c r="J144" s="174"/>
      <c r="K144" s="175">
        <f>ROUND(E144*J144,2)</f>
        <v>0</v>
      </c>
      <c r="L144" s="175">
        <v>21</v>
      </c>
      <c r="M144" s="175">
        <f>G144*(1+L144/100)</f>
        <v>0</v>
      </c>
      <c r="N144" s="173">
        <v>0</v>
      </c>
      <c r="O144" s="173">
        <f>ROUND(E144*N144,2)</f>
        <v>0</v>
      </c>
      <c r="P144" s="173">
        <v>8.9999999999999998E-4</v>
      </c>
      <c r="Q144" s="173">
        <f>ROUND(E144*P144,2)</f>
        <v>0.3</v>
      </c>
      <c r="R144" s="175" t="s">
        <v>286</v>
      </c>
      <c r="S144" s="175" t="s">
        <v>137</v>
      </c>
      <c r="T144" s="176" t="s">
        <v>137</v>
      </c>
      <c r="U144" s="159">
        <v>2.1999999999999999E-2</v>
      </c>
      <c r="V144" s="159">
        <f>ROUND(E144*U144,2)</f>
        <v>7.33</v>
      </c>
      <c r="W144" s="159"/>
      <c r="X144" s="159" t="s">
        <v>138</v>
      </c>
      <c r="Y144" s="159" t="s">
        <v>139</v>
      </c>
      <c r="Z144" s="149"/>
      <c r="AA144" s="149"/>
      <c r="AB144" s="149"/>
      <c r="AC144" s="149"/>
      <c r="AD144" s="149"/>
      <c r="AE144" s="149"/>
      <c r="AF144" s="149"/>
      <c r="AG144" s="149" t="s">
        <v>140</v>
      </c>
      <c r="AH144" s="149"/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</row>
    <row r="145" spans="1:60" outlineLevel="2" x14ac:dyDescent="0.2">
      <c r="A145" s="156"/>
      <c r="B145" s="157"/>
      <c r="C145" s="187" t="s">
        <v>190</v>
      </c>
      <c r="D145" s="160"/>
      <c r="E145" s="161">
        <v>333.38663000000003</v>
      </c>
      <c r="F145" s="159"/>
      <c r="G145" s="159"/>
      <c r="H145" s="159"/>
      <c r="I145" s="159"/>
      <c r="J145" s="159"/>
      <c r="K145" s="159"/>
      <c r="L145" s="159"/>
      <c r="M145" s="159"/>
      <c r="N145" s="158"/>
      <c r="O145" s="158"/>
      <c r="P145" s="158"/>
      <c r="Q145" s="158"/>
      <c r="R145" s="159"/>
      <c r="S145" s="159"/>
      <c r="T145" s="159"/>
      <c r="U145" s="159"/>
      <c r="V145" s="159"/>
      <c r="W145" s="159"/>
      <c r="X145" s="159"/>
      <c r="Y145" s="159"/>
      <c r="Z145" s="149"/>
      <c r="AA145" s="149"/>
      <c r="AB145" s="149"/>
      <c r="AC145" s="149"/>
      <c r="AD145" s="149"/>
      <c r="AE145" s="149"/>
      <c r="AF145" s="149"/>
      <c r="AG145" s="149" t="s">
        <v>144</v>
      </c>
      <c r="AH145" s="149">
        <v>5</v>
      </c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</row>
    <row r="146" spans="1:60" outlineLevel="1" x14ac:dyDescent="0.2">
      <c r="A146" s="170">
        <v>32</v>
      </c>
      <c r="B146" s="171" t="s">
        <v>304</v>
      </c>
      <c r="C146" s="186" t="s">
        <v>305</v>
      </c>
      <c r="D146" s="172" t="s">
        <v>160</v>
      </c>
      <c r="E146" s="173">
        <v>133.91970000000001</v>
      </c>
      <c r="F146" s="174"/>
      <c r="G146" s="175">
        <f>ROUND(E146*F146,2)</f>
        <v>0</v>
      </c>
      <c r="H146" s="174"/>
      <c r="I146" s="175">
        <f>ROUND(E146*H146,2)</f>
        <v>0</v>
      </c>
      <c r="J146" s="174"/>
      <c r="K146" s="175">
        <f>ROUND(E146*J146,2)</f>
        <v>0</v>
      </c>
      <c r="L146" s="175">
        <v>21</v>
      </c>
      <c r="M146" s="175">
        <f>G146*(1+L146/100)</f>
        <v>0</v>
      </c>
      <c r="N146" s="173">
        <v>0</v>
      </c>
      <c r="O146" s="173">
        <f>ROUND(E146*N146,2)</f>
        <v>0</v>
      </c>
      <c r="P146" s="173">
        <v>8.9999999999999998E-4</v>
      </c>
      <c r="Q146" s="173">
        <f>ROUND(E146*P146,2)</f>
        <v>0.12</v>
      </c>
      <c r="R146" s="175" t="s">
        <v>286</v>
      </c>
      <c r="S146" s="175" t="s">
        <v>137</v>
      </c>
      <c r="T146" s="176" t="s">
        <v>137</v>
      </c>
      <c r="U146" s="159">
        <v>2.3099999999999999E-2</v>
      </c>
      <c r="V146" s="159">
        <f>ROUND(E146*U146,2)</f>
        <v>3.09</v>
      </c>
      <c r="W146" s="159"/>
      <c r="X146" s="159" t="s">
        <v>138</v>
      </c>
      <c r="Y146" s="159" t="s">
        <v>139</v>
      </c>
      <c r="Z146" s="149"/>
      <c r="AA146" s="149"/>
      <c r="AB146" s="149"/>
      <c r="AC146" s="149"/>
      <c r="AD146" s="149"/>
      <c r="AE146" s="149"/>
      <c r="AF146" s="149"/>
      <c r="AG146" s="149" t="s">
        <v>140</v>
      </c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</row>
    <row r="147" spans="1:60" outlineLevel="2" x14ac:dyDescent="0.2">
      <c r="A147" s="156"/>
      <c r="B147" s="157"/>
      <c r="C147" s="187" t="s">
        <v>191</v>
      </c>
      <c r="D147" s="160"/>
      <c r="E147" s="161">
        <v>133.91970000000001</v>
      </c>
      <c r="F147" s="159"/>
      <c r="G147" s="159"/>
      <c r="H147" s="159"/>
      <c r="I147" s="159"/>
      <c r="J147" s="159"/>
      <c r="K147" s="159"/>
      <c r="L147" s="159"/>
      <c r="M147" s="159"/>
      <c r="N147" s="158"/>
      <c r="O147" s="158"/>
      <c r="P147" s="158"/>
      <c r="Q147" s="158"/>
      <c r="R147" s="159"/>
      <c r="S147" s="159"/>
      <c r="T147" s="159"/>
      <c r="U147" s="159"/>
      <c r="V147" s="159"/>
      <c r="W147" s="159"/>
      <c r="X147" s="159"/>
      <c r="Y147" s="159"/>
      <c r="Z147" s="149"/>
      <c r="AA147" s="149"/>
      <c r="AB147" s="149"/>
      <c r="AC147" s="149"/>
      <c r="AD147" s="149"/>
      <c r="AE147" s="149"/>
      <c r="AF147" s="149"/>
      <c r="AG147" s="149" t="s">
        <v>144</v>
      </c>
      <c r="AH147" s="149">
        <v>5</v>
      </c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</row>
    <row r="148" spans="1:60" outlineLevel="1" x14ac:dyDescent="0.2">
      <c r="A148" s="170">
        <v>33</v>
      </c>
      <c r="B148" s="171" t="s">
        <v>306</v>
      </c>
      <c r="C148" s="186" t="s">
        <v>307</v>
      </c>
      <c r="D148" s="172" t="s">
        <v>160</v>
      </c>
      <c r="E148" s="173">
        <v>333.38663000000003</v>
      </c>
      <c r="F148" s="174"/>
      <c r="G148" s="175">
        <f>ROUND(E148*F148,2)</f>
        <v>0</v>
      </c>
      <c r="H148" s="174"/>
      <c r="I148" s="175">
        <f>ROUND(E148*H148,2)</f>
        <v>0</v>
      </c>
      <c r="J148" s="174"/>
      <c r="K148" s="175">
        <f>ROUND(E148*J148,2)</f>
        <v>0</v>
      </c>
      <c r="L148" s="175">
        <v>21</v>
      </c>
      <c r="M148" s="175">
        <f>G148*(1+L148/100)</f>
        <v>0</v>
      </c>
      <c r="N148" s="173">
        <v>0</v>
      </c>
      <c r="O148" s="173">
        <f>ROUND(E148*N148,2)</f>
        <v>0</v>
      </c>
      <c r="P148" s="173">
        <v>0</v>
      </c>
      <c r="Q148" s="173">
        <f>ROUND(E148*P148,2)</f>
        <v>0</v>
      </c>
      <c r="R148" s="175" t="s">
        <v>286</v>
      </c>
      <c r="S148" s="175" t="s">
        <v>137</v>
      </c>
      <c r="T148" s="176" t="s">
        <v>137</v>
      </c>
      <c r="U148" s="159">
        <v>0.05</v>
      </c>
      <c r="V148" s="159">
        <f>ROUND(E148*U148,2)</f>
        <v>16.670000000000002</v>
      </c>
      <c r="W148" s="159"/>
      <c r="X148" s="159" t="s">
        <v>138</v>
      </c>
      <c r="Y148" s="159" t="s">
        <v>139</v>
      </c>
      <c r="Z148" s="149"/>
      <c r="AA148" s="149"/>
      <c r="AB148" s="149"/>
      <c r="AC148" s="149"/>
      <c r="AD148" s="149"/>
      <c r="AE148" s="149"/>
      <c r="AF148" s="149"/>
      <c r="AG148" s="149" t="s">
        <v>140</v>
      </c>
      <c r="AH148" s="149"/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9"/>
      <c r="BE148" s="149"/>
      <c r="BF148" s="149"/>
      <c r="BG148" s="149"/>
      <c r="BH148" s="149"/>
    </row>
    <row r="149" spans="1:60" outlineLevel="2" x14ac:dyDescent="0.2">
      <c r="A149" s="156"/>
      <c r="B149" s="157"/>
      <c r="C149" s="187" t="s">
        <v>190</v>
      </c>
      <c r="D149" s="160"/>
      <c r="E149" s="161">
        <v>333.38663000000003</v>
      </c>
      <c r="F149" s="159"/>
      <c r="G149" s="159"/>
      <c r="H149" s="159"/>
      <c r="I149" s="159"/>
      <c r="J149" s="159"/>
      <c r="K149" s="159"/>
      <c r="L149" s="159"/>
      <c r="M149" s="159"/>
      <c r="N149" s="158"/>
      <c r="O149" s="158"/>
      <c r="P149" s="158"/>
      <c r="Q149" s="158"/>
      <c r="R149" s="159"/>
      <c r="S149" s="159"/>
      <c r="T149" s="159"/>
      <c r="U149" s="159"/>
      <c r="V149" s="159"/>
      <c r="W149" s="159"/>
      <c r="X149" s="159"/>
      <c r="Y149" s="159"/>
      <c r="Z149" s="149"/>
      <c r="AA149" s="149"/>
      <c r="AB149" s="149"/>
      <c r="AC149" s="149"/>
      <c r="AD149" s="149"/>
      <c r="AE149" s="149"/>
      <c r="AF149" s="149"/>
      <c r="AG149" s="149" t="s">
        <v>144</v>
      </c>
      <c r="AH149" s="149">
        <v>5</v>
      </c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</row>
    <row r="150" spans="1:60" ht="22.5" outlineLevel="1" x14ac:dyDescent="0.2">
      <c r="A150" s="170">
        <v>34</v>
      </c>
      <c r="B150" s="171" t="s">
        <v>308</v>
      </c>
      <c r="C150" s="186" t="s">
        <v>309</v>
      </c>
      <c r="D150" s="172" t="s">
        <v>160</v>
      </c>
      <c r="E150" s="173">
        <v>133.91970000000001</v>
      </c>
      <c r="F150" s="174"/>
      <c r="G150" s="175">
        <f>ROUND(E150*F150,2)</f>
        <v>0</v>
      </c>
      <c r="H150" s="174"/>
      <c r="I150" s="175">
        <f>ROUND(E150*H150,2)</f>
        <v>0</v>
      </c>
      <c r="J150" s="174"/>
      <c r="K150" s="175">
        <f>ROUND(E150*J150,2)</f>
        <v>0</v>
      </c>
      <c r="L150" s="175">
        <v>21</v>
      </c>
      <c r="M150" s="175">
        <f>G150*(1+L150/100)</f>
        <v>0</v>
      </c>
      <c r="N150" s="173">
        <v>0</v>
      </c>
      <c r="O150" s="173">
        <f>ROUND(E150*N150,2)</f>
        <v>0</v>
      </c>
      <c r="P150" s="173">
        <v>0</v>
      </c>
      <c r="Q150" s="173">
        <f>ROUND(E150*P150,2)</f>
        <v>0</v>
      </c>
      <c r="R150" s="175" t="s">
        <v>286</v>
      </c>
      <c r="S150" s="175" t="s">
        <v>137</v>
      </c>
      <c r="T150" s="176" t="s">
        <v>137</v>
      </c>
      <c r="U150" s="159">
        <v>4.7539999999999999E-2</v>
      </c>
      <c r="V150" s="159">
        <f>ROUND(E150*U150,2)</f>
        <v>6.37</v>
      </c>
      <c r="W150" s="159"/>
      <c r="X150" s="159" t="s">
        <v>138</v>
      </c>
      <c r="Y150" s="159" t="s">
        <v>139</v>
      </c>
      <c r="Z150" s="149"/>
      <c r="AA150" s="149"/>
      <c r="AB150" s="149"/>
      <c r="AC150" s="149"/>
      <c r="AD150" s="149"/>
      <c r="AE150" s="149"/>
      <c r="AF150" s="149"/>
      <c r="AG150" s="149" t="s">
        <v>140</v>
      </c>
      <c r="AH150" s="149"/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  <c r="BH150" s="149"/>
    </row>
    <row r="151" spans="1:60" outlineLevel="2" x14ac:dyDescent="0.2">
      <c r="A151" s="156"/>
      <c r="B151" s="157"/>
      <c r="C151" s="187" t="s">
        <v>191</v>
      </c>
      <c r="D151" s="160"/>
      <c r="E151" s="161">
        <v>133.91970000000001</v>
      </c>
      <c r="F151" s="159"/>
      <c r="G151" s="159"/>
      <c r="H151" s="159"/>
      <c r="I151" s="159"/>
      <c r="J151" s="159"/>
      <c r="K151" s="159"/>
      <c r="L151" s="159"/>
      <c r="M151" s="159"/>
      <c r="N151" s="158"/>
      <c r="O151" s="158"/>
      <c r="P151" s="158"/>
      <c r="Q151" s="158"/>
      <c r="R151" s="159"/>
      <c r="S151" s="159"/>
      <c r="T151" s="159"/>
      <c r="U151" s="159"/>
      <c r="V151" s="159"/>
      <c r="W151" s="159"/>
      <c r="X151" s="159"/>
      <c r="Y151" s="159"/>
      <c r="Z151" s="149"/>
      <c r="AA151" s="149"/>
      <c r="AB151" s="149"/>
      <c r="AC151" s="149"/>
      <c r="AD151" s="149"/>
      <c r="AE151" s="149"/>
      <c r="AF151" s="149"/>
      <c r="AG151" s="149" t="s">
        <v>144</v>
      </c>
      <c r="AH151" s="149">
        <v>5</v>
      </c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</row>
    <row r="152" spans="1:60" outlineLevel="1" x14ac:dyDescent="0.2">
      <c r="A152" s="170">
        <v>35</v>
      </c>
      <c r="B152" s="171" t="s">
        <v>310</v>
      </c>
      <c r="C152" s="186" t="s">
        <v>311</v>
      </c>
      <c r="D152" s="172" t="s">
        <v>160</v>
      </c>
      <c r="E152" s="173">
        <v>467.30633</v>
      </c>
      <c r="F152" s="174"/>
      <c r="G152" s="175">
        <f>ROUND(E152*F152,2)</f>
        <v>0</v>
      </c>
      <c r="H152" s="174"/>
      <c r="I152" s="175">
        <f>ROUND(E152*H152,2)</f>
        <v>0</v>
      </c>
      <c r="J152" s="174"/>
      <c r="K152" s="175">
        <f>ROUND(E152*J152,2)</f>
        <v>0</v>
      </c>
      <c r="L152" s="175">
        <v>21</v>
      </c>
      <c r="M152" s="175">
        <f>G152*(1+L152/100)</f>
        <v>0</v>
      </c>
      <c r="N152" s="173">
        <v>1E-4</v>
      </c>
      <c r="O152" s="173">
        <f>ROUND(E152*N152,2)</f>
        <v>0.05</v>
      </c>
      <c r="P152" s="173">
        <v>0</v>
      </c>
      <c r="Q152" s="173">
        <f>ROUND(E152*P152,2)</f>
        <v>0</v>
      </c>
      <c r="R152" s="175" t="s">
        <v>286</v>
      </c>
      <c r="S152" s="175" t="s">
        <v>137</v>
      </c>
      <c r="T152" s="176" t="s">
        <v>137</v>
      </c>
      <c r="U152" s="159">
        <v>3.2480000000000002E-2</v>
      </c>
      <c r="V152" s="159">
        <f>ROUND(E152*U152,2)</f>
        <v>15.18</v>
      </c>
      <c r="W152" s="159"/>
      <c r="X152" s="159" t="s">
        <v>138</v>
      </c>
      <c r="Y152" s="159" t="s">
        <v>139</v>
      </c>
      <c r="Z152" s="149"/>
      <c r="AA152" s="149"/>
      <c r="AB152" s="149"/>
      <c r="AC152" s="149"/>
      <c r="AD152" s="149"/>
      <c r="AE152" s="149"/>
      <c r="AF152" s="149"/>
      <c r="AG152" s="149" t="s">
        <v>140</v>
      </c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</row>
    <row r="153" spans="1:60" outlineLevel="2" x14ac:dyDescent="0.2">
      <c r="A153" s="156"/>
      <c r="B153" s="157"/>
      <c r="C153" s="187" t="s">
        <v>190</v>
      </c>
      <c r="D153" s="160"/>
      <c r="E153" s="161">
        <v>333.38663000000003</v>
      </c>
      <c r="F153" s="159"/>
      <c r="G153" s="159"/>
      <c r="H153" s="159"/>
      <c r="I153" s="159"/>
      <c r="J153" s="159"/>
      <c r="K153" s="159"/>
      <c r="L153" s="159"/>
      <c r="M153" s="159"/>
      <c r="N153" s="158"/>
      <c r="O153" s="158"/>
      <c r="P153" s="158"/>
      <c r="Q153" s="158"/>
      <c r="R153" s="159"/>
      <c r="S153" s="159"/>
      <c r="T153" s="159"/>
      <c r="U153" s="159"/>
      <c r="V153" s="159"/>
      <c r="W153" s="159"/>
      <c r="X153" s="159"/>
      <c r="Y153" s="159"/>
      <c r="Z153" s="149"/>
      <c r="AA153" s="149"/>
      <c r="AB153" s="149"/>
      <c r="AC153" s="149"/>
      <c r="AD153" s="149"/>
      <c r="AE153" s="149"/>
      <c r="AF153" s="149"/>
      <c r="AG153" s="149" t="s">
        <v>144</v>
      </c>
      <c r="AH153" s="149">
        <v>5</v>
      </c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</row>
    <row r="154" spans="1:60" outlineLevel="3" x14ac:dyDescent="0.2">
      <c r="A154" s="156"/>
      <c r="B154" s="157"/>
      <c r="C154" s="187" t="s">
        <v>191</v>
      </c>
      <c r="D154" s="160"/>
      <c r="E154" s="161">
        <v>133.91970000000001</v>
      </c>
      <c r="F154" s="159"/>
      <c r="G154" s="159"/>
      <c r="H154" s="159"/>
      <c r="I154" s="159"/>
      <c r="J154" s="159"/>
      <c r="K154" s="159"/>
      <c r="L154" s="159"/>
      <c r="M154" s="159"/>
      <c r="N154" s="158"/>
      <c r="O154" s="158"/>
      <c r="P154" s="158"/>
      <c r="Q154" s="158"/>
      <c r="R154" s="159"/>
      <c r="S154" s="159"/>
      <c r="T154" s="159"/>
      <c r="U154" s="159"/>
      <c r="V154" s="159"/>
      <c r="W154" s="159"/>
      <c r="X154" s="159"/>
      <c r="Y154" s="159"/>
      <c r="Z154" s="149"/>
      <c r="AA154" s="149"/>
      <c r="AB154" s="149"/>
      <c r="AC154" s="149"/>
      <c r="AD154" s="149"/>
      <c r="AE154" s="149"/>
      <c r="AF154" s="149"/>
      <c r="AG154" s="149" t="s">
        <v>144</v>
      </c>
      <c r="AH154" s="149">
        <v>5</v>
      </c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</row>
    <row r="155" spans="1:60" outlineLevel="1" x14ac:dyDescent="0.2">
      <c r="A155" s="170">
        <v>36</v>
      </c>
      <c r="B155" s="171" t="s">
        <v>312</v>
      </c>
      <c r="C155" s="186" t="s">
        <v>313</v>
      </c>
      <c r="D155" s="172" t="s">
        <v>160</v>
      </c>
      <c r="E155" s="173">
        <v>467.30633</v>
      </c>
      <c r="F155" s="174"/>
      <c r="G155" s="175">
        <f>ROUND(E155*F155,2)</f>
        <v>0</v>
      </c>
      <c r="H155" s="174"/>
      <c r="I155" s="175">
        <f>ROUND(E155*H155,2)</f>
        <v>0</v>
      </c>
      <c r="J155" s="174"/>
      <c r="K155" s="175">
        <f>ROUND(E155*J155,2)</f>
        <v>0</v>
      </c>
      <c r="L155" s="175">
        <v>21</v>
      </c>
      <c r="M155" s="175">
        <f>G155*(1+L155/100)</f>
        <v>0</v>
      </c>
      <c r="N155" s="173">
        <v>2.7999999999999998E-4</v>
      </c>
      <c r="O155" s="173">
        <f>ROUND(E155*N155,2)</f>
        <v>0.13</v>
      </c>
      <c r="P155" s="173">
        <v>0</v>
      </c>
      <c r="Q155" s="173">
        <f>ROUND(E155*P155,2)</f>
        <v>0</v>
      </c>
      <c r="R155" s="175" t="s">
        <v>286</v>
      </c>
      <c r="S155" s="175" t="s">
        <v>137</v>
      </c>
      <c r="T155" s="176" t="s">
        <v>137</v>
      </c>
      <c r="U155" s="159">
        <v>0.10191</v>
      </c>
      <c r="V155" s="159">
        <f>ROUND(E155*U155,2)</f>
        <v>47.62</v>
      </c>
      <c r="W155" s="159"/>
      <c r="X155" s="159" t="s">
        <v>138</v>
      </c>
      <c r="Y155" s="159" t="s">
        <v>139</v>
      </c>
      <c r="Z155" s="149"/>
      <c r="AA155" s="149"/>
      <c r="AB155" s="149"/>
      <c r="AC155" s="149"/>
      <c r="AD155" s="149"/>
      <c r="AE155" s="149"/>
      <c r="AF155" s="149"/>
      <c r="AG155" s="149" t="s">
        <v>140</v>
      </c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</row>
    <row r="156" spans="1:60" outlineLevel="2" x14ac:dyDescent="0.2">
      <c r="A156" s="156"/>
      <c r="B156" s="157"/>
      <c r="C156" s="187" t="s">
        <v>314</v>
      </c>
      <c r="D156" s="160"/>
      <c r="E156" s="161">
        <v>467.30633</v>
      </c>
      <c r="F156" s="159"/>
      <c r="G156" s="159"/>
      <c r="H156" s="159"/>
      <c r="I156" s="159"/>
      <c r="J156" s="159"/>
      <c r="K156" s="159"/>
      <c r="L156" s="159"/>
      <c r="M156" s="159"/>
      <c r="N156" s="158"/>
      <c r="O156" s="158"/>
      <c r="P156" s="158"/>
      <c r="Q156" s="158"/>
      <c r="R156" s="159"/>
      <c r="S156" s="159"/>
      <c r="T156" s="159"/>
      <c r="U156" s="159"/>
      <c r="V156" s="159"/>
      <c r="W156" s="159"/>
      <c r="X156" s="159"/>
      <c r="Y156" s="159"/>
      <c r="Z156" s="149"/>
      <c r="AA156" s="149"/>
      <c r="AB156" s="149"/>
      <c r="AC156" s="149"/>
      <c r="AD156" s="149"/>
      <c r="AE156" s="149"/>
      <c r="AF156" s="149"/>
      <c r="AG156" s="149" t="s">
        <v>144</v>
      </c>
      <c r="AH156" s="149">
        <v>5</v>
      </c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</row>
    <row r="157" spans="1:60" outlineLevel="1" x14ac:dyDescent="0.2">
      <c r="A157" s="170">
        <v>37</v>
      </c>
      <c r="B157" s="171" t="s">
        <v>315</v>
      </c>
      <c r="C157" s="186" t="s">
        <v>316</v>
      </c>
      <c r="D157" s="172" t="s">
        <v>160</v>
      </c>
      <c r="E157" s="173">
        <v>467.30633</v>
      </c>
      <c r="F157" s="174"/>
      <c r="G157" s="175">
        <f>ROUND(E157*F157,2)</f>
        <v>0</v>
      </c>
      <c r="H157" s="174"/>
      <c r="I157" s="175">
        <f>ROUND(E157*H157,2)</f>
        <v>0</v>
      </c>
      <c r="J157" s="174"/>
      <c r="K157" s="175">
        <f>ROUND(E157*J157,2)</f>
        <v>0</v>
      </c>
      <c r="L157" s="175">
        <v>21</v>
      </c>
      <c r="M157" s="175">
        <f>G157*(1+L157/100)</f>
        <v>0</v>
      </c>
      <c r="N157" s="173">
        <v>0</v>
      </c>
      <c r="O157" s="173">
        <f>ROUND(E157*N157,2)</f>
        <v>0</v>
      </c>
      <c r="P157" s="173">
        <v>0</v>
      </c>
      <c r="Q157" s="173">
        <f>ROUND(E157*P157,2)</f>
        <v>0</v>
      </c>
      <c r="R157" s="175" t="s">
        <v>286</v>
      </c>
      <c r="S157" s="175" t="s">
        <v>137</v>
      </c>
      <c r="T157" s="176" t="s">
        <v>137</v>
      </c>
      <c r="U157" s="159">
        <v>1.112E-2</v>
      </c>
      <c r="V157" s="159">
        <f>ROUND(E157*U157,2)</f>
        <v>5.2</v>
      </c>
      <c r="W157" s="159"/>
      <c r="X157" s="159" t="s">
        <v>138</v>
      </c>
      <c r="Y157" s="159" t="s">
        <v>139</v>
      </c>
      <c r="Z157" s="149"/>
      <c r="AA157" s="149"/>
      <c r="AB157" s="149"/>
      <c r="AC157" s="149"/>
      <c r="AD157" s="149"/>
      <c r="AE157" s="149"/>
      <c r="AF157" s="149"/>
      <c r="AG157" s="149" t="s">
        <v>140</v>
      </c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</row>
    <row r="158" spans="1:60" outlineLevel="2" x14ac:dyDescent="0.2">
      <c r="A158" s="156"/>
      <c r="B158" s="157"/>
      <c r="C158" s="187" t="s">
        <v>314</v>
      </c>
      <c r="D158" s="160"/>
      <c r="E158" s="161">
        <v>467.30633</v>
      </c>
      <c r="F158" s="159"/>
      <c r="G158" s="159"/>
      <c r="H158" s="159"/>
      <c r="I158" s="159"/>
      <c r="J158" s="159"/>
      <c r="K158" s="159"/>
      <c r="L158" s="159"/>
      <c r="M158" s="159"/>
      <c r="N158" s="158"/>
      <c r="O158" s="158"/>
      <c r="P158" s="158"/>
      <c r="Q158" s="158"/>
      <c r="R158" s="159"/>
      <c r="S158" s="159"/>
      <c r="T158" s="159"/>
      <c r="U158" s="159"/>
      <c r="V158" s="159"/>
      <c r="W158" s="159"/>
      <c r="X158" s="159"/>
      <c r="Y158" s="159"/>
      <c r="Z158" s="149"/>
      <c r="AA158" s="149"/>
      <c r="AB158" s="149"/>
      <c r="AC158" s="149"/>
      <c r="AD158" s="149"/>
      <c r="AE158" s="149"/>
      <c r="AF158" s="149"/>
      <c r="AG158" s="149" t="s">
        <v>144</v>
      </c>
      <c r="AH158" s="149">
        <v>5</v>
      </c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</row>
    <row r="159" spans="1:60" outlineLevel="1" x14ac:dyDescent="0.2">
      <c r="A159" s="177">
        <v>38</v>
      </c>
      <c r="B159" s="178" t="s">
        <v>317</v>
      </c>
      <c r="C159" s="188" t="s">
        <v>318</v>
      </c>
      <c r="D159" s="179" t="s">
        <v>200</v>
      </c>
      <c r="E159" s="180">
        <v>225</v>
      </c>
      <c r="F159" s="181"/>
      <c r="G159" s="182">
        <f>ROUND(E159*F159,2)</f>
        <v>0</v>
      </c>
      <c r="H159" s="181"/>
      <c r="I159" s="182">
        <f>ROUND(E159*H159,2)</f>
        <v>0</v>
      </c>
      <c r="J159" s="181"/>
      <c r="K159" s="182">
        <f>ROUND(E159*J159,2)</f>
        <v>0</v>
      </c>
      <c r="L159" s="182">
        <v>21</v>
      </c>
      <c r="M159" s="182">
        <f>G159*(1+L159/100)</f>
        <v>0</v>
      </c>
      <c r="N159" s="180">
        <v>0</v>
      </c>
      <c r="O159" s="180">
        <f>ROUND(E159*N159,2)</f>
        <v>0</v>
      </c>
      <c r="P159" s="180">
        <v>0</v>
      </c>
      <c r="Q159" s="180">
        <f>ROUND(E159*P159,2)</f>
        <v>0</v>
      </c>
      <c r="R159" s="182" t="s">
        <v>286</v>
      </c>
      <c r="S159" s="182" t="s">
        <v>137</v>
      </c>
      <c r="T159" s="183" t="s">
        <v>137</v>
      </c>
      <c r="U159" s="159">
        <v>0.02</v>
      </c>
      <c r="V159" s="159">
        <f>ROUND(E159*U159,2)</f>
        <v>4.5</v>
      </c>
      <c r="W159" s="159"/>
      <c r="X159" s="159" t="s">
        <v>138</v>
      </c>
      <c r="Y159" s="159" t="s">
        <v>139</v>
      </c>
      <c r="Z159" s="149"/>
      <c r="AA159" s="149"/>
      <c r="AB159" s="149"/>
      <c r="AC159" s="149"/>
      <c r="AD159" s="149"/>
      <c r="AE159" s="149"/>
      <c r="AF159" s="149"/>
      <c r="AG159" s="149" t="s">
        <v>140</v>
      </c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  <c r="BG159" s="149"/>
      <c r="BH159" s="149"/>
    </row>
    <row r="160" spans="1:60" x14ac:dyDescent="0.2">
      <c r="A160" s="163" t="s">
        <v>131</v>
      </c>
      <c r="B160" s="164" t="s">
        <v>83</v>
      </c>
      <c r="C160" s="185" t="s">
        <v>84</v>
      </c>
      <c r="D160" s="165"/>
      <c r="E160" s="166"/>
      <c r="F160" s="167"/>
      <c r="G160" s="167">
        <f>SUMIF(AG161:AG163,"&lt;&gt;NOR",G161:G163)</f>
        <v>0</v>
      </c>
      <c r="H160" s="167"/>
      <c r="I160" s="167">
        <f>SUM(I161:I163)</f>
        <v>0</v>
      </c>
      <c r="J160" s="167"/>
      <c r="K160" s="167">
        <f>SUM(K161:K163)</f>
        <v>0</v>
      </c>
      <c r="L160" s="167"/>
      <c r="M160" s="167">
        <f>SUM(M161:M163)</f>
        <v>0</v>
      </c>
      <c r="N160" s="166"/>
      <c r="O160" s="166">
        <f>SUM(O161:O163)</f>
        <v>0</v>
      </c>
      <c r="P160" s="166"/>
      <c r="Q160" s="166">
        <f>SUM(Q161:Q163)</f>
        <v>0</v>
      </c>
      <c r="R160" s="167"/>
      <c r="S160" s="167"/>
      <c r="T160" s="168"/>
      <c r="U160" s="162"/>
      <c r="V160" s="162">
        <f>SUM(V161:V163)</f>
        <v>0</v>
      </c>
      <c r="W160" s="162"/>
      <c r="X160" s="162"/>
      <c r="Y160" s="162"/>
      <c r="AG160" t="s">
        <v>132</v>
      </c>
    </row>
    <row r="161" spans="1:60" outlineLevel="1" x14ac:dyDescent="0.2">
      <c r="A161" s="177">
        <v>39</v>
      </c>
      <c r="B161" s="178" t="s">
        <v>319</v>
      </c>
      <c r="C161" s="188" t="s">
        <v>320</v>
      </c>
      <c r="D161" s="179" t="s">
        <v>204</v>
      </c>
      <c r="E161" s="180">
        <v>1</v>
      </c>
      <c r="F161" s="181"/>
      <c r="G161" s="182">
        <f>ROUND(E161*F161,2)</f>
        <v>0</v>
      </c>
      <c r="H161" s="181"/>
      <c r="I161" s="182">
        <f>ROUND(E161*H161,2)</f>
        <v>0</v>
      </c>
      <c r="J161" s="181"/>
      <c r="K161" s="182">
        <f>ROUND(E161*J161,2)</f>
        <v>0</v>
      </c>
      <c r="L161" s="182">
        <v>21</v>
      </c>
      <c r="M161" s="182">
        <f>G161*(1+L161/100)</f>
        <v>0</v>
      </c>
      <c r="N161" s="180">
        <v>0</v>
      </c>
      <c r="O161" s="180">
        <f>ROUND(E161*N161,2)</f>
        <v>0</v>
      </c>
      <c r="P161" s="180">
        <v>0</v>
      </c>
      <c r="Q161" s="180">
        <f>ROUND(E161*P161,2)</f>
        <v>0</v>
      </c>
      <c r="R161" s="182"/>
      <c r="S161" s="182" t="s">
        <v>156</v>
      </c>
      <c r="T161" s="183" t="s">
        <v>157</v>
      </c>
      <c r="U161" s="159">
        <v>0</v>
      </c>
      <c r="V161" s="159">
        <f>ROUND(E161*U161,2)</f>
        <v>0</v>
      </c>
      <c r="W161" s="159"/>
      <c r="X161" s="159" t="s">
        <v>138</v>
      </c>
      <c r="Y161" s="159" t="s">
        <v>139</v>
      </c>
      <c r="Z161" s="149"/>
      <c r="AA161" s="149"/>
      <c r="AB161" s="149"/>
      <c r="AC161" s="149"/>
      <c r="AD161" s="149"/>
      <c r="AE161" s="149"/>
      <c r="AF161" s="149"/>
      <c r="AG161" s="149" t="s">
        <v>321</v>
      </c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</row>
    <row r="162" spans="1:60" outlineLevel="1" x14ac:dyDescent="0.2">
      <c r="A162" s="177">
        <v>40</v>
      </c>
      <c r="B162" s="178" t="s">
        <v>322</v>
      </c>
      <c r="C162" s="188" t="s">
        <v>323</v>
      </c>
      <c r="D162" s="179" t="s">
        <v>204</v>
      </c>
      <c r="E162" s="180">
        <v>1</v>
      </c>
      <c r="F162" s="181"/>
      <c r="G162" s="182">
        <f>ROUND(E162*F162,2)</f>
        <v>0</v>
      </c>
      <c r="H162" s="181"/>
      <c r="I162" s="182">
        <f>ROUND(E162*H162,2)</f>
        <v>0</v>
      </c>
      <c r="J162" s="181"/>
      <c r="K162" s="182">
        <f>ROUND(E162*J162,2)</f>
        <v>0</v>
      </c>
      <c r="L162" s="182">
        <v>21</v>
      </c>
      <c r="M162" s="182">
        <f>G162*(1+L162/100)</f>
        <v>0</v>
      </c>
      <c r="N162" s="180">
        <v>0</v>
      </c>
      <c r="O162" s="180">
        <f>ROUND(E162*N162,2)</f>
        <v>0</v>
      </c>
      <c r="P162" s="180">
        <v>0</v>
      </c>
      <c r="Q162" s="180">
        <f>ROUND(E162*P162,2)</f>
        <v>0</v>
      </c>
      <c r="R162" s="182"/>
      <c r="S162" s="182" t="s">
        <v>156</v>
      </c>
      <c r="T162" s="183" t="s">
        <v>157</v>
      </c>
      <c r="U162" s="159">
        <v>0</v>
      </c>
      <c r="V162" s="159">
        <f>ROUND(E162*U162,2)</f>
        <v>0</v>
      </c>
      <c r="W162" s="159"/>
      <c r="X162" s="159" t="s">
        <v>138</v>
      </c>
      <c r="Y162" s="159" t="s">
        <v>139</v>
      </c>
      <c r="Z162" s="149"/>
      <c r="AA162" s="149"/>
      <c r="AB162" s="149"/>
      <c r="AC162" s="149"/>
      <c r="AD162" s="149"/>
      <c r="AE162" s="149"/>
      <c r="AF162" s="149"/>
      <c r="AG162" s="149" t="s">
        <v>321</v>
      </c>
      <c r="AH162" s="149"/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9"/>
      <c r="BE162" s="149"/>
      <c r="BF162" s="149"/>
      <c r="BG162" s="149"/>
      <c r="BH162" s="149"/>
    </row>
    <row r="163" spans="1:60" outlineLevel="1" x14ac:dyDescent="0.2">
      <c r="A163" s="177">
        <v>41</v>
      </c>
      <c r="B163" s="178" t="s">
        <v>324</v>
      </c>
      <c r="C163" s="188" t="s">
        <v>325</v>
      </c>
      <c r="D163" s="179" t="s">
        <v>204</v>
      </c>
      <c r="E163" s="180">
        <v>1</v>
      </c>
      <c r="F163" s="181"/>
      <c r="G163" s="182">
        <f>ROUND(E163*F163,2)</f>
        <v>0</v>
      </c>
      <c r="H163" s="181"/>
      <c r="I163" s="182">
        <f>ROUND(E163*H163,2)</f>
        <v>0</v>
      </c>
      <c r="J163" s="181"/>
      <c r="K163" s="182">
        <f>ROUND(E163*J163,2)</f>
        <v>0</v>
      </c>
      <c r="L163" s="182">
        <v>21</v>
      </c>
      <c r="M163" s="182">
        <f>G163*(1+L163/100)</f>
        <v>0</v>
      </c>
      <c r="N163" s="180">
        <v>0</v>
      </c>
      <c r="O163" s="180">
        <f>ROUND(E163*N163,2)</f>
        <v>0</v>
      </c>
      <c r="P163" s="180">
        <v>0</v>
      </c>
      <c r="Q163" s="180">
        <f>ROUND(E163*P163,2)</f>
        <v>0</v>
      </c>
      <c r="R163" s="182"/>
      <c r="S163" s="182" t="s">
        <v>156</v>
      </c>
      <c r="T163" s="183" t="s">
        <v>157</v>
      </c>
      <c r="U163" s="159">
        <v>0</v>
      </c>
      <c r="V163" s="159">
        <f>ROUND(E163*U163,2)</f>
        <v>0</v>
      </c>
      <c r="W163" s="159"/>
      <c r="X163" s="159" t="s">
        <v>138</v>
      </c>
      <c r="Y163" s="159" t="s">
        <v>139</v>
      </c>
      <c r="Z163" s="149"/>
      <c r="AA163" s="149"/>
      <c r="AB163" s="149"/>
      <c r="AC163" s="149"/>
      <c r="AD163" s="149"/>
      <c r="AE163" s="149"/>
      <c r="AF163" s="149"/>
      <c r="AG163" s="149" t="s">
        <v>321</v>
      </c>
      <c r="AH163" s="149"/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</row>
    <row r="164" spans="1:60" x14ac:dyDescent="0.2">
      <c r="A164" s="163" t="s">
        <v>131</v>
      </c>
      <c r="B164" s="164" t="s">
        <v>85</v>
      </c>
      <c r="C164" s="185" t="s">
        <v>86</v>
      </c>
      <c r="D164" s="165"/>
      <c r="E164" s="166"/>
      <c r="F164" s="167"/>
      <c r="G164" s="167">
        <f>SUMIF(AG165:AG178,"&lt;&gt;NOR",G165:G178)</f>
        <v>0</v>
      </c>
      <c r="H164" s="167"/>
      <c r="I164" s="167">
        <f>SUM(I165:I178)</f>
        <v>0</v>
      </c>
      <c r="J164" s="167"/>
      <c r="K164" s="167">
        <f>SUM(K165:K178)</f>
        <v>0</v>
      </c>
      <c r="L164" s="167"/>
      <c r="M164" s="167">
        <f>SUM(M165:M178)</f>
        <v>0</v>
      </c>
      <c r="N164" s="166"/>
      <c r="O164" s="166">
        <f>SUM(O165:O178)</f>
        <v>0</v>
      </c>
      <c r="P164" s="166"/>
      <c r="Q164" s="166">
        <f>SUM(Q165:Q178)</f>
        <v>0</v>
      </c>
      <c r="R164" s="167"/>
      <c r="S164" s="167"/>
      <c r="T164" s="168"/>
      <c r="U164" s="162"/>
      <c r="V164" s="162">
        <f>SUM(V165:V178)</f>
        <v>0</v>
      </c>
      <c r="W164" s="162"/>
      <c r="X164" s="162"/>
      <c r="Y164" s="162"/>
      <c r="AG164" t="s">
        <v>132</v>
      </c>
    </row>
    <row r="165" spans="1:60" outlineLevel="1" x14ac:dyDescent="0.2">
      <c r="A165" s="170">
        <v>42</v>
      </c>
      <c r="B165" s="171" t="s">
        <v>326</v>
      </c>
      <c r="C165" s="186" t="s">
        <v>327</v>
      </c>
      <c r="D165" s="172" t="s">
        <v>328</v>
      </c>
      <c r="E165" s="173">
        <v>5</v>
      </c>
      <c r="F165" s="174"/>
      <c r="G165" s="175">
        <f>ROUND(E165*F165,2)</f>
        <v>0</v>
      </c>
      <c r="H165" s="174"/>
      <c r="I165" s="175">
        <f>ROUND(E165*H165,2)</f>
        <v>0</v>
      </c>
      <c r="J165" s="174"/>
      <c r="K165" s="175">
        <f>ROUND(E165*J165,2)</f>
        <v>0</v>
      </c>
      <c r="L165" s="175">
        <v>21</v>
      </c>
      <c r="M165" s="175">
        <f>G165*(1+L165/100)</f>
        <v>0</v>
      </c>
      <c r="N165" s="173">
        <v>0</v>
      </c>
      <c r="O165" s="173">
        <f>ROUND(E165*N165,2)</f>
        <v>0</v>
      </c>
      <c r="P165" s="173">
        <v>0</v>
      </c>
      <c r="Q165" s="173">
        <f>ROUND(E165*P165,2)</f>
        <v>0</v>
      </c>
      <c r="R165" s="175"/>
      <c r="S165" s="175" t="s">
        <v>156</v>
      </c>
      <c r="T165" s="176" t="s">
        <v>157</v>
      </c>
      <c r="U165" s="159">
        <v>0</v>
      </c>
      <c r="V165" s="159">
        <f>ROUND(E165*U165,2)</f>
        <v>0</v>
      </c>
      <c r="W165" s="159"/>
      <c r="X165" s="159" t="s">
        <v>138</v>
      </c>
      <c r="Y165" s="159" t="s">
        <v>139</v>
      </c>
      <c r="Z165" s="149"/>
      <c r="AA165" s="149"/>
      <c r="AB165" s="149"/>
      <c r="AC165" s="149"/>
      <c r="AD165" s="149"/>
      <c r="AE165" s="149"/>
      <c r="AF165" s="149"/>
      <c r="AG165" s="149" t="s">
        <v>321</v>
      </c>
      <c r="AH165" s="149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  <c r="BH165" s="149"/>
    </row>
    <row r="166" spans="1:60" outlineLevel="2" x14ac:dyDescent="0.2">
      <c r="A166" s="156"/>
      <c r="B166" s="157"/>
      <c r="C166" s="249" t="s">
        <v>329</v>
      </c>
      <c r="D166" s="250"/>
      <c r="E166" s="250"/>
      <c r="F166" s="250"/>
      <c r="G166" s="250"/>
      <c r="H166" s="159"/>
      <c r="I166" s="159"/>
      <c r="J166" s="159"/>
      <c r="K166" s="159"/>
      <c r="L166" s="159"/>
      <c r="M166" s="159"/>
      <c r="N166" s="158"/>
      <c r="O166" s="158"/>
      <c r="P166" s="158"/>
      <c r="Q166" s="158"/>
      <c r="R166" s="159"/>
      <c r="S166" s="159"/>
      <c r="T166" s="159"/>
      <c r="U166" s="159"/>
      <c r="V166" s="159"/>
      <c r="W166" s="159"/>
      <c r="X166" s="159"/>
      <c r="Y166" s="159"/>
      <c r="Z166" s="149"/>
      <c r="AA166" s="149"/>
      <c r="AB166" s="149"/>
      <c r="AC166" s="149"/>
      <c r="AD166" s="149"/>
      <c r="AE166" s="149"/>
      <c r="AF166" s="149"/>
      <c r="AG166" s="149" t="s">
        <v>162</v>
      </c>
      <c r="AH166" s="149"/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84" t="str">
        <f>C166</f>
        <v>Osvětlovací tělesa, vč. zdrojů a příslušenství, kotvícího materiálu, příp. závěsů, nosných lišt, recyklačních poplatků.</v>
      </c>
      <c r="BB166" s="149"/>
      <c r="BC166" s="149"/>
      <c r="BD166" s="149"/>
      <c r="BE166" s="149"/>
      <c r="BF166" s="149"/>
      <c r="BG166" s="149"/>
      <c r="BH166" s="149"/>
    </row>
    <row r="167" spans="1:60" outlineLevel="1" x14ac:dyDescent="0.2">
      <c r="A167" s="170">
        <v>43</v>
      </c>
      <c r="B167" s="171" t="s">
        <v>330</v>
      </c>
      <c r="C167" s="186" t="s">
        <v>331</v>
      </c>
      <c r="D167" s="172" t="s">
        <v>328</v>
      </c>
      <c r="E167" s="173">
        <v>1</v>
      </c>
      <c r="F167" s="174"/>
      <c r="G167" s="175">
        <f>ROUND(E167*F167,2)</f>
        <v>0</v>
      </c>
      <c r="H167" s="174"/>
      <c r="I167" s="175">
        <f>ROUND(E167*H167,2)</f>
        <v>0</v>
      </c>
      <c r="J167" s="174"/>
      <c r="K167" s="175">
        <f>ROUND(E167*J167,2)</f>
        <v>0</v>
      </c>
      <c r="L167" s="175">
        <v>21</v>
      </c>
      <c r="M167" s="175">
        <f>G167*(1+L167/100)</f>
        <v>0</v>
      </c>
      <c r="N167" s="173">
        <v>0</v>
      </c>
      <c r="O167" s="173">
        <f>ROUND(E167*N167,2)</f>
        <v>0</v>
      </c>
      <c r="P167" s="173">
        <v>0</v>
      </c>
      <c r="Q167" s="173">
        <f>ROUND(E167*P167,2)</f>
        <v>0</v>
      </c>
      <c r="R167" s="175"/>
      <c r="S167" s="175" t="s">
        <v>156</v>
      </c>
      <c r="T167" s="176" t="s">
        <v>157</v>
      </c>
      <c r="U167" s="159">
        <v>0</v>
      </c>
      <c r="V167" s="159">
        <f>ROUND(E167*U167,2)</f>
        <v>0</v>
      </c>
      <c r="W167" s="159"/>
      <c r="X167" s="159" t="s">
        <v>138</v>
      </c>
      <c r="Y167" s="159" t="s">
        <v>139</v>
      </c>
      <c r="Z167" s="149"/>
      <c r="AA167" s="149"/>
      <c r="AB167" s="149"/>
      <c r="AC167" s="149"/>
      <c r="AD167" s="149"/>
      <c r="AE167" s="149"/>
      <c r="AF167" s="149"/>
      <c r="AG167" s="149" t="s">
        <v>321</v>
      </c>
      <c r="AH167" s="149"/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  <c r="BE167" s="149"/>
      <c r="BF167" s="149"/>
      <c r="BG167" s="149"/>
      <c r="BH167" s="149"/>
    </row>
    <row r="168" spans="1:60" outlineLevel="2" x14ac:dyDescent="0.2">
      <c r="A168" s="156"/>
      <c r="B168" s="157"/>
      <c r="C168" s="249" t="s">
        <v>329</v>
      </c>
      <c r="D168" s="250"/>
      <c r="E168" s="250"/>
      <c r="F168" s="250"/>
      <c r="G168" s="250"/>
      <c r="H168" s="159"/>
      <c r="I168" s="159"/>
      <c r="J168" s="159"/>
      <c r="K168" s="159"/>
      <c r="L168" s="159"/>
      <c r="M168" s="159"/>
      <c r="N168" s="158"/>
      <c r="O168" s="158"/>
      <c r="P168" s="158"/>
      <c r="Q168" s="158"/>
      <c r="R168" s="159"/>
      <c r="S168" s="159"/>
      <c r="T168" s="159"/>
      <c r="U168" s="159"/>
      <c r="V168" s="159"/>
      <c r="W168" s="159"/>
      <c r="X168" s="159"/>
      <c r="Y168" s="159"/>
      <c r="Z168" s="149"/>
      <c r="AA168" s="149"/>
      <c r="AB168" s="149"/>
      <c r="AC168" s="149"/>
      <c r="AD168" s="149"/>
      <c r="AE168" s="149"/>
      <c r="AF168" s="149"/>
      <c r="AG168" s="149" t="s">
        <v>162</v>
      </c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84" t="str">
        <f>C168</f>
        <v>Osvětlovací tělesa, vč. zdrojů a příslušenství, kotvícího materiálu, příp. závěsů, nosných lišt, recyklačních poplatků.</v>
      </c>
      <c r="BB168" s="149"/>
      <c r="BC168" s="149"/>
      <c r="BD168" s="149"/>
      <c r="BE168" s="149"/>
      <c r="BF168" s="149"/>
      <c r="BG168" s="149"/>
      <c r="BH168" s="149"/>
    </row>
    <row r="169" spans="1:60" ht="22.5" outlineLevel="1" x14ac:dyDescent="0.2">
      <c r="A169" s="170">
        <v>44</v>
      </c>
      <c r="B169" s="171" t="s">
        <v>332</v>
      </c>
      <c r="C169" s="186" t="s">
        <v>333</v>
      </c>
      <c r="D169" s="172" t="s">
        <v>328</v>
      </c>
      <c r="E169" s="173">
        <v>1</v>
      </c>
      <c r="F169" s="174"/>
      <c r="G169" s="175">
        <f>ROUND(E169*F169,2)</f>
        <v>0</v>
      </c>
      <c r="H169" s="174"/>
      <c r="I169" s="175">
        <f>ROUND(E169*H169,2)</f>
        <v>0</v>
      </c>
      <c r="J169" s="174"/>
      <c r="K169" s="175">
        <f>ROUND(E169*J169,2)</f>
        <v>0</v>
      </c>
      <c r="L169" s="175">
        <v>21</v>
      </c>
      <c r="M169" s="175">
        <f>G169*(1+L169/100)</f>
        <v>0</v>
      </c>
      <c r="N169" s="173">
        <v>0</v>
      </c>
      <c r="O169" s="173">
        <f>ROUND(E169*N169,2)</f>
        <v>0</v>
      </c>
      <c r="P169" s="173">
        <v>0</v>
      </c>
      <c r="Q169" s="173">
        <f>ROUND(E169*P169,2)</f>
        <v>0</v>
      </c>
      <c r="R169" s="175"/>
      <c r="S169" s="175" t="s">
        <v>156</v>
      </c>
      <c r="T169" s="176" t="s">
        <v>157</v>
      </c>
      <c r="U169" s="159">
        <v>0</v>
      </c>
      <c r="V169" s="159">
        <f>ROUND(E169*U169,2)</f>
        <v>0</v>
      </c>
      <c r="W169" s="159"/>
      <c r="X169" s="159" t="s">
        <v>138</v>
      </c>
      <c r="Y169" s="159" t="s">
        <v>139</v>
      </c>
      <c r="Z169" s="149"/>
      <c r="AA169" s="149"/>
      <c r="AB169" s="149"/>
      <c r="AC169" s="149"/>
      <c r="AD169" s="149"/>
      <c r="AE169" s="149"/>
      <c r="AF169" s="149"/>
      <c r="AG169" s="149" t="s">
        <v>321</v>
      </c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</row>
    <row r="170" spans="1:60" outlineLevel="2" x14ac:dyDescent="0.2">
      <c r="A170" s="156"/>
      <c r="B170" s="157"/>
      <c r="C170" s="249" t="s">
        <v>329</v>
      </c>
      <c r="D170" s="250"/>
      <c r="E170" s="250"/>
      <c r="F170" s="250"/>
      <c r="G170" s="250"/>
      <c r="H170" s="159"/>
      <c r="I170" s="159"/>
      <c r="J170" s="159"/>
      <c r="K170" s="159"/>
      <c r="L170" s="159"/>
      <c r="M170" s="159"/>
      <c r="N170" s="158"/>
      <c r="O170" s="158"/>
      <c r="P170" s="158"/>
      <c r="Q170" s="158"/>
      <c r="R170" s="159"/>
      <c r="S170" s="159"/>
      <c r="T170" s="159"/>
      <c r="U170" s="159"/>
      <c r="V170" s="159"/>
      <c r="W170" s="159"/>
      <c r="X170" s="159"/>
      <c r="Y170" s="159"/>
      <c r="Z170" s="149"/>
      <c r="AA170" s="149"/>
      <c r="AB170" s="149"/>
      <c r="AC170" s="149"/>
      <c r="AD170" s="149"/>
      <c r="AE170" s="149"/>
      <c r="AF170" s="149"/>
      <c r="AG170" s="149" t="s">
        <v>162</v>
      </c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84" t="str">
        <f>C170</f>
        <v>Osvětlovací tělesa, vč. zdrojů a příslušenství, kotvícího materiálu, příp. závěsů, nosných lišt, recyklačních poplatků.</v>
      </c>
      <c r="BB170" s="149"/>
      <c r="BC170" s="149"/>
      <c r="BD170" s="149"/>
      <c r="BE170" s="149"/>
      <c r="BF170" s="149"/>
      <c r="BG170" s="149"/>
      <c r="BH170" s="149"/>
    </row>
    <row r="171" spans="1:60" outlineLevel="1" x14ac:dyDescent="0.2">
      <c r="A171" s="170">
        <v>45</v>
      </c>
      <c r="B171" s="171" t="s">
        <v>334</v>
      </c>
      <c r="C171" s="186" t="s">
        <v>335</v>
      </c>
      <c r="D171" s="172" t="s">
        <v>328</v>
      </c>
      <c r="E171" s="173">
        <v>1</v>
      </c>
      <c r="F171" s="174"/>
      <c r="G171" s="175">
        <f>ROUND(E171*F171,2)</f>
        <v>0</v>
      </c>
      <c r="H171" s="174"/>
      <c r="I171" s="175">
        <f>ROUND(E171*H171,2)</f>
        <v>0</v>
      </c>
      <c r="J171" s="174"/>
      <c r="K171" s="175">
        <f>ROUND(E171*J171,2)</f>
        <v>0</v>
      </c>
      <c r="L171" s="175">
        <v>21</v>
      </c>
      <c r="M171" s="175">
        <f>G171*(1+L171/100)</f>
        <v>0</v>
      </c>
      <c r="N171" s="173">
        <v>0</v>
      </c>
      <c r="O171" s="173">
        <f>ROUND(E171*N171,2)</f>
        <v>0</v>
      </c>
      <c r="P171" s="173">
        <v>0</v>
      </c>
      <c r="Q171" s="173">
        <f>ROUND(E171*P171,2)</f>
        <v>0</v>
      </c>
      <c r="R171" s="175"/>
      <c r="S171" s="175" t="s">
        <v>156</v>
      </c>
      <c r="T171" s="176" t="s">
        <v>157</v>
      </c>
      <c r="U171" s="159">
        <v>0</v>
      </c>
      <c r="V171" s="159">
        <f>ROUND(E171*U171,2)</f>
        <v>0</v>
      </c>
      <c r="W171" s="159"/>
      <c r="X171" s="159" t="s">
        <v>138</v>
      </c>
      <c r="Y171" s="159" t="s">
        <v>139</v>
      </c>
      <c r="Z171" s="149"/>
      <c r="AA171" s="149"/>
      <c r="AB171" s="149"/>
      <c r="AC171" s="149"/>
      <c r="AD171" s="149"/>
      <c r="AE171" s="149"/>
      <c r="AF171" s="149"/>
      <c r="AG171" s="149" t="s">
        <v>321</v>
      </c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</row>
    <row r="172" spans="1:60" outlineLevel="2" x14ac:dyDescent="0.2">
      <c r="A172" s="156"/>
      <c r="B172" s="157"/>
      <c r="C172" s="249" t="s">
        <v>329</v>
      </c>
      <c r="D172" s="250"/>
      <c r="E172" s="250"/>
      <c r="F172" s="250"/>
      <c r="G172" s="250"/>
      <c r="H172" s="159"/>
      <c r="I172" s="159"/>
      <c r="J172" s="159"/>
      <c r="K172" s="159"/>
      <c r="L172" s="159"/>
      <c r="M172" s="159"/>
      <c r="N172" s="158"/>
      <c r="O172" s="158"/>
      <c r="P172" s="158"/>
      <c r="Q172" s="158"/>
      <c r="R172" s="159"/>
      <c r="S172" s="159"/>
      <c r="T172" s="159"/>
      <c r="U172" s="159"/>
      <c r="V172" s="159"/>
      <c r="W172" s="159"/>
      <c r="X172" s="159"/>
      <c r="Y172" s="159"/>
      <c r="Z172" s="149"/>
      <c r="AA172" s="149"/>
      <c r="AB172" s="149"/>
      <c r="AC172" s="149"/>
      <c r="AD172" s="149"/>
      <c r="AE172" s="149"/>
      <c r="AF172" s="149"/>
      <c r="AG172" s="149" t="s">
        <v>162</v>
      </c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84" t="str">
        <f>C172</f>
        <v>Osvětlovací tělesa, vč. zdrojů a příslušenství, kotvícího materiálu, příp. závěsů, nosných lišt, recyklačních poplatků.</v>
      </c>
      <c r="BB172" s="149"/>
      <c r="BC172" s="149"/>
      <c r="BD172" s="149"/>
      <c r="BE172" s="149"/>
      <c r="BF172" s="149"/>
      <c r="BG172" s="149"/>
      <c r="BH172" s="149"/>
    </row>
    <row r="173" spans="1:60" outlineLevel="1" x14ac:dyDescent="0.2">
      <c r="A173" s="170">
        <v>46</v>
      </c>
      <c r="B173" s="171" t="s">
        <v>336</v>
      </c>
      <c r="C173" s="186" t="s">
        <v>337</v>
      </c>
      <c r="D173" s="172" t="s">
        <v>328</v>
      </c>
      <c r="E173" s="173">
        <v>2</v>
      </c>
      <c r="F173" s="174"/>
      <c r="G173" s="175">
        <f>ROUND(E173*F173,2)</f>
        <v>0</v>
      </c>
      <c r="H173" s="174"/>
      <c r="I173" s="175">
        <f>ROUND(E173*H173,2)</f>
        <v>0</v>
      </c>
      <c r="J173" s="174"/>
      <c r="K173" s="175">
        <f>ROUND(E173*J173,2)</f>
        <v>0</v>
      </c>
      <c r="L173" s="175">
        <v>21</v>
      </c>
      <c r="M173" s="175">
        <f>G173*(1+L173/100)</f>
        <v>0</v>
      </c>
      <c r="N173" s="173">
        <v>0</v>
      </c>
      <c r="O173" s="173">
        <f>ROUND(E173*N173,2)</f>
        <v>0</v>
      </c>
      <c r="P173" s="173">
        <v>0</v>
      </c>
      <c r="Q173" s="173">
        <f>ROUND(E173*P173,2)</f>
        <v>0</v>
      </c>
      <c r="R173" s="175"/>
      <c r="S173" s="175" t="s">
        <v>156</v>
      </c>
      <c r="T173" s="176" t="s">
        <v>157</v>
      </c>
      <c r="U173" s="159">
        <v>0</v>
      </c>
      <c r="V173" s="159">
        <f>ROUND(E173*U173,2)</f>
        <v>0</v>
      </c>
      <c r="W173" s="159"/>
      <c r="X173" s="159" t="s">
        <v>138</v>
      </c>
      <c r="Y173" s="159" t="s">
        <v>139</v>
      </c>
      <c r="Z173" s="149"/>
      <c r="AA173" s="149"/>
      <c r="AB173" s="149"/>
      <c r="AC173" s="149"/>
      <c r="AD173" s="149"/>
      <c r="AE173" s="149"/>
      <c r="AF173" s="149"/>
      <c r="AG173" s="149" t="s">
        <v>321</v>
      </c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</row>
    <row r="174" spans="1:60" outlineLevel="2" x14ac:dyDescent="0.2">
      <c r="A174" s="156"/>
      <c r="B174" s="157"/>
      <c r="C174" s="249" t="s">
        <v>329</v>
      </c>
      <c r="D174" s="250"/>
      <c r="E174" s="250"/>
      <c r="F174" s="250"/>
      <c r="G174" s="250"/>
      <c r="H174" s="159"/>
      <c r="I174" s="159"/>
      <c r="J174" s="159"/>
      <c r="K174" s="159"/>
      <c r="L174" s="159"/>
      <c r="M174" s="159"/>
      <c r="N174" s="158"/>
      <c r="O174" s="158"/>
      <c r="P174" s="158"/>
      <c r="Q174" s="158"/>
      <c r="R174" s="159"/>
      <c r="S174" s="159"/>
      <c r="T174" s="159"/>
      <c r="U174" s="159"/>
      <c r="V174" s="159"/>
      <c r="W174" s="159"/>
      <c r="X174" s="159"/>
      <c r="Y174" s="159"/>
      <c r="Z174" s="149"/>
      <c r="AA174" s="149"/>
      <c r="AB174" s="149"/>
      <c r="AC174" s="149"/>
      <c r="AD174" s="149"/>
      <c r="AE174" s="149"/>
      <c r="AF174" s="149"/>
      <c r="AG174" s="149" t="s">
        <v>162</v>
      </c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84" t="str">
        <f>C174</f>
        <v>Osvětlovací tělesa, vč. zdrojů a příslušenství, kotvícího materiálu, příp. závěsů, nosných lišt, recyklačních poplatků.</v>
      </c>
      <c r="BB174" s="149"/>
      <c r="BC174" s="149"/>
      <c r="BD174" s="149"/>
      <c r="BE174" s="149"/>
      <c r="BF174" s="149"/>
      <c r="BG174" s="149"/>
      <c r="BH174" s="149"/>
    </row>
    <row r="175" spans="1:60" outlineLevel="1" x14ac:dyDescent="0.2">
      <c r="A175" s="170">
        <v>47</v>
      </c>
      <c r="B175" s="171" t="s">
        <v>338</v>
      </c>
      <c r="C175" s="186" t="s">
        <v>339</v>
      </c>
      <c r="D175" s="172" t="s">
        <v>328</v>
      </c>
      <c r="E175" s="173">
        <v>1</v>
      </c>
      <c r="F175" s="174"/>
      <c r="G175" s="175">
        <f>ROUND(E175*F175,2)</f>
        <v>0</v>
      </c>
      <c r="H175" s="174"/>
      <c r="I175" s="175">
        <f>ROUND(E175*H175,2)</f>
        <v>0</v>
      </c>
      <c r="J175" s="174"/>
      <c r="K175" s="175">
        <f>ROUND(E175*J175,2)</f>
        <v>0</v>
      </c>
      <c r="L175" s="175">
        <v>21</v>
      </c>
      <c r="M175" s="175">
        <f>G175*(1+L175/100)</f>
        <v>0</v>
      </c>
      <c r="N175" s="173">
        <v>0</v>
      </c>
      <c r="O175" s="173">
        <f>ROUND(E175*N175,2)</f>
        <v>0</v>
      </c>
      <c r="P175" s="173">
        <v>0</v>
      </c>
      <c r="Q175" s="173">
        <f>ROUND(E175*P175,2)</f>
        <v>0</v>
      </c>
      <c r="R175" s="175"/>
      <c r="S175" s="175" t="s">
        <v>156</v>
      </c>
      <c r="T175" s="176" t="s">
        <v>157</v>
      </c>
      <c r="U175" s="159">
        <v>0</v>
      </c>
      <c r="V175" s="159">
        <f>ROUND(E175*U175,2)</f>
        <v>0</v>
      </c>
      <c r="W175" s="159"/>
      <c r="X175" s="159" t="s">
        <v>138</v>
      </c>
      <c r="Y175" s="159" t="s">
        <v>139</v>
      </c>
      <c r="Z175" s="149"/>
      <c r="AA175" s="149"/>
      <c r="AB175" s="149"/>
      <c r="AC175" s="149"/>
      <c r="AD175" s="149"/>
      <c r="AE175" s="149"/>
      <c r="AF175" s="149"/>
      <c r="AG175" s="149" t="s">
        <v>321</v>
      </c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</row>
    <row r="176" spans="1:60" outlineLevel="2" x14ac:dyDescent="0.2">
      <c r="A176" s="156"/>
      <c r="B176" s="157"/>
      <c r="C176" s="249" t="s">
        <v>329</v>
      </c>
      <c r="D176" s="250"/>
      <c r="E176" s="250"/>
      <c r="F176" s="250"/>
      <c r="G176" s="250"/>
      <c r="H176" s="159"/>
      <c r="I176" s="159"/>
      <c r="J176" s="159"/>
      <c r="K176" s="159"/>
      <c r="L176" s="159"/>
      <c r="M176" s="159"/>
      <c r="N176" s="158"/>
      <c r="O176" s="158"/>
      <c r="P176" s="158"/>
      <c r="Q176" s="158"/>
      <c r="R176" s="159"/>
      <c r="S176" s="159"/>
      <c r="T176" s="159"/>
      <c r="U176" s="159"/>
      <c r="V176" s="159"/>
      <c r="W176" s="159"/>
      <c r="X176" s="159"/>
      <c r="Y176" s="159"/>
      <c r="Z176" s="149"/>
      <c r="AA176" s="149"/>
      <c r="AB176" s="149"/>
      <c r="AC176" s="149"/>
      <c r="AD176" s="149"/>
      <c r="AE176" s="149"/>
      <c r="AF176" s="149"/>
      <c r="AG176" s="149" t="s">
        <v>162</v>
      </c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84" t="str">
        <f>C176</f>
        <v>Osvětlovací tělesa, vč. zdrojů a příslušenství, kotvícího materiálu, příp. závěsů, nosných lišt, recyklačních poplatků.</v>
      </c>
      <c r="BB176" s="149"/>
      <c r="BC176" s="149"/>
      <c r="BD176" s="149"/>
      <c r="BE176" s="149"/>
      <c r="BF176" s="149"/>
      <c r="BG176" s="149"/>
      <c r="BH176" s="149"/>
    </row>
    <row r="177" spans="1:60" outlineLevel="1" x14ac:dyDescent="0.2">
      <c r="A177" s="170">
        <v>48</v>
      </c>
      <c r="B177" s="171" t="s">
        <v>340</v>
      </c>
      <c r="C177" s="186" t="s">
        <v>341</v>
      </c>
      <c r="D177" s="172" t="s">
        <v>328</v>
      </c>
      <c r="E177" s="173">
        <v>3</v>
      </c>
      <c r="F177" s="174"/>
      <c r="G177" s="175">
        <f>ROUND(E177*F177,2)</f>
        <v>0</v>
      </c>
      <c r="H177" s="174"/>
      <c r="I177" s="175">
        <f>ROUND(E177*H177,2)</f>
        <v>0</v>
      </c>
      <c r="J177" s="174"/>
      <c r="K177" s="175">
        <f>ROUND(E177*J177,2)</f>
        <v>0</v>
      </c>
      <c r="L177" s="175">
        <v>21</v>
      </c>
      <c r="M177" s="175">
        <f>G177*(1+L177/100)</f>
        <v>0</v>
      </c>
      <c r="N177" s="173">
        <v>0</v>
      </c>
      <c r="O177" s="173">
        <f>ROUND(E177*N177,2)</f>
        <v>0</v>
      </c>
      <c r="P177" s="173">
        <v>0</v>
      </c>
      <c r="Q177" s="173">
        <f>ROUND(E177*P177,2)</f>
        <v>0</v>
      </c>
      <c r="R177" s="175"/>
      <c r="S177" s="175" t="s">
        <v>156</v>
      </c>
      <c r="T177" s="176" t="s">
        <v>157</v>
      </c>
      <c r="U177" s="159">
        <v>0</v>
      </c>
      <c r="V177" s="159">
        <f>ROUND(E177*U177,2)</f>
        <v>0</v>
      </c>
      <c r="W177" s="159"/>
      <c r="X177" s="159" t="s">
        <v>138</v>
      </c>
      <c r="Y177" s="159" t="s">
        <v>139</v>
      </c>
      <c r="Z177" s="149"/>
      <c r="AA177" s="149"/>
      <c r="AB177" s="149"/>
      <c r="AC177" s="149"/>
      <c r="AD177" s="149"/>
      <c r="AE177" s="149"/>
      <c r="AF177" s="149"/>
      <c r="AG177" s="149" t="s">
        <v>321</v>
      </c>
      <c r="AH177" s="149"/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</row>
    <row r="178" spans="1:60" outlineLevel="2" x14ac:dyDescent="0.2">
      <c r="A178" s="156"/>
      <c r="B178" s="157"/>
      <c r="C178" s="249" t="s">
        <v>329</v>
      </c>
      <c r="D178" s="250"/>
      <c r="E178" s="250"/>
      <c r="F178" s="250"/>
      <c r="G178" s="250"/>
      <c r="H178" s="159"/>
      <c r="I178" s="159"/>
      <c r="J178" s="159"/>
      <c r="K178" s="159"/>
      <c r="L178" s="159"/>
      <c r="M178" s="159"/>
      <c r="N178" s="158"/>
      <c r="O178" s="158"/>
      <c r="P178" s="158"/>
      <c r="Q178" s="158"/>
      <c r="R178" s="159"/>
      <c r="S178" s="159"/>
      <c r="T178" s="159"/>
      <c r="U178" s="159"/>
      <c r="V178" s="159"/>
      <c r="W178" s="159"/>
      <c r="X178" s="159"/>
      <c r="Y178" s="159"/>
      <c r="Z178" s="149"/>
      <c r="AA178" s="149"/>
      <c r="AB178" s="149"/>
      <c r="AC178" s="149"/>
      <c r="AD178" s="149"/>
      <c r="AE178" s="149"/>
      <c r="AF178" s="149"/>
      <c r="AG178" s="149" t="s">
        <v>162</v>
      </c>
      <c r="AH178" s="149"/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  <c r="AW178" s="149"/>
      <c r="AX178" s="149"/>
      <c r="AY178" s="149"/>
      <c r="AZ178" s="149"/>
      <c r="BA178" s="184" t="str">
        <f>C178</f>
        <v>Osvětlovací tělesa, vč. zdrojů a příslušenství, kotvícího materiálu, příp. závěsů, nosných lišt, recyklačních poplatků.</v>
      </c>
      <c r="BB178" s="149"/>
      <c r="BC178" s="149"/>
      <c r="BD178" s="149"/>
      <c r="BE178" s="149"/>
      <c r="BF178" s="149"/>
      <c r="BG178" s="149"/>
      <c r="BH178" s="149"/>
    </row>
    <row r="179" spans="1:60" ht="25.5" x14ac:dyDescent="0.2">
      <c r="A179" s="163" t="s">
        <v>131</v>
      </c>
      <c r="B179" s="164" t="s">
        <v>87</v>
      </c>
      <c r="C179" s="185" t="s">
        <v>88</v>
      </c>
      <c r="D179" s="165"/>
      <c r="E179" s="166"/>
      <c r="F179" s="167"/>
      <c r="G179" s="167">
        <f>SUMIF(AG180:AG195,"&lt;&gt;NOR",G180:G195)</f>
        <v>0</v>
      </c>
      <c r="H179" s="167"/>
      <c r="I179" s="167">
        <f>SUM(I180:I195)</f>
        <v>0</v>
      </c>
      <c r="J179" s="167"/>
      <c r="K179" s="167">
        <f>SUM(K180:K195)</f>
        <v>0</v>
      </c>
      <c r="L179" s="167"/>
      <c r="M179" s="167">
        <f>SUM(M180:M195)</f>
        <v>0</v>
      </c>
      <c r="N179" s="166"/>
      <c r="O179" s="166">
        <f>SUM(O180:O195)</f>
        <v>0</v>
      </c>
      <c r="P179" s="166"/>
      <c r="Q179" s="166">
        <f>SUM(Q180:Q195)</f>
        <v>0</v>
      </c>
      <c r="R179" s="167"/>
      <c r="S179" s="167"/>
      <c r="T179" s="168"/>
      <c r="U179" s="162"/>
      <c r="V179" s="162">
        <f>SUM(V180:V195)</f>
        <v>0</v>
      </c>
      <c r="W179" s="162"/>
      <c r="X179" s="162"/>
      <c r="Y179" s="162"/>
      <c r="AG179" t="s">
        <v>132</v>
      </c>
    </row>
    <row r="180" spans="1:60" ht="22.5" outlineLevel="1" x14ac:dyDescent="0.2">
      <c r="A180" s="177">
        <v>49</v>
      </c>
      <c r="B180" s="178" t="s">
        <v>342</v>
      </c>
      <c r="C180" s="188" t="s">
        <v>343</v>
      </c>
      <c r="D180" s="179" t="s">
        <v>328</v>
      </c>
      <c r="E180" s="180">
        <v>7</v>
      </c>
      <c r="F180" s="181"/>
      <c r="G180" s="182">
        <f t="shared" ref="G180:G195" si="0">ROUND(E180*F180,2)</f>
        <v>0</v>
      </c>
      <c r="H180" s="181"/>
      <c r="I180" s="182">
        <f t="shared" ref="I180:I195" si="1">ROUND(E180*H180,2)</f>
        <v>0</v>
      </c>
      <c r="J180" s="181"/>
      <c r="K180" s="182">
        <f t="shared" ref="K180:K195" si="2">ROUND(E180*J180,2)</f>
        <v>0</v>
      </c>
      <c r="L180" s="182">
        <v>21</v>
      </c>
      <c r="M180" s="182">
        <f t="shared" ref="M180:M195" si="3">G180*(1+L180/100)</f>
        <v>0</v>
      </c>
      <c r="N180" s="180">
        <v>0</v>
      </c>
      <c r="O180" s="180">
        <f t="shared" ref="O180:O195" si="4">ROUND(E180*N180,2)</f>
        <v>0</v>
      </c>
      <c r="P180" s="180">
        <v>0</v>
      </c>
      <c r="Q180" s="180">
        <f t="shared" ref="Q180:Q195" si="5">ROUND(E180*P180,2)</f>
        <v>0</v>
      </c>
      <c r="R180" s="182"/>
      <c r="S180" s="182" t="s">
        <v>156</v>
      </c>
      <c r="T180" s="183" t="s">
        <v>157</v>
      </c>
      <c r="U180" s="159">
        <v>0</v>
      </c>
      <c r="V180" s="159">
        <f t="shared" ref="V180:V195" si="6">ROUND(E180*U180,2)</f>
        <v>0</v>
      </c>
      <c r="W180" s="159"/>
      <c r="X180" s="159" t="s">
        <v>138</v>
      </c>
      <c r="Y180" s="159" t="s">
        <v>139</v>
      </c>
      <c r="Z180" s="149"/>
      <c r="AA180" s="149"/>
      <c r="AB180" s="149"/>
      <c r="AC180" s="149"/>
      <c r="AD180" s="149"/>
      <c r="AE180" s="149"/>
      <c r="AF180" s="149"/>
      <c r="AG180" s="149" t="s">
        <v>321</v>
      </c>
      <c r="AH180" s="149"/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  <c r="BG180" s="149"/>
      <c r="BH180" s="149"/>
    </row>
    <row r="181" spans="1:60" ht="22.5" outlineLevel="1" x14ac:dyDescent="0.2">
      <c r="A181" s="177">
        <v>50</v>
      </c>
      <c r="B181" s="178" t="s">
        <v>344</v>
      </c>
      <c r="C181" s="188" t="s">
        <v>345</v>
      </c>
      <c r="D181" s="179" t="s">
        <v>328</v>
      </c>
      <c r="E181" s="180">
        <v>8</v>
      </c>
      <c r="F181" s="181"/>
      <c r="G181" s="182">
        <f t="shared" si="0"/>
        <v>0</v>
      </c>
      <c r="H181" s="181"/>
      <c r="I181" s="182">
        <f t="shared" si="1"/>
        <v>0</v>
      </c>
      <c r="J181" s="181"/>
      <c r="K181" s="182">
        <f t="shared" si="2"/>
        <v>0</v>
      </c>
      <c r="L181" s="182">
        <v>21</v>
      </c>
      <c r="M181" s="182">
        <f t="shared" si="3"/>
        <v>0</v>
      </c>
      <c r="N181" s="180">
        <v>0</v>
      </c>
      <c r="O181" s="180">
        <f t="shared" si="4"/>
        <v>0</v>
      </c>
      <c r="P181" s="180">
        <v>0</v>
      </c>
      <c r="Q181" s="180">
        <f t="shared" si="5"/>
        <v>0</v>
      </c>
      <c r="R181" s="182"/>
      <c r="S181" s="182" t="s">
        <v>156</v>
      </c>
      <c r="T181" s="183" t="s">
        <v>157</v>
      </c>
      <c r="U181" s="159">
        <v>0</v>
      </c>
      <c r="V181" s="159">
        <f t="shared" si="6"/>
        <v>0</v>
      </c>
      <c r="W181" s="159"/>
      <c r="X181" s="159" t="s">
        <v>138</v>
      </c>
      <c r="Y181" s="159" t="s">
        <v>139</v>
      </c>
      <c r="Z181" s="149"/>
      <c r="AA181" s="149"/>
      <c r="AB181" s="149"/>
      <c r="AC181" s="149"/>
      <c r="AD181" s="149"/>
      <c r="AE181" s="149"/>
      <c r="AF181" s="149"/>
      <c r="AG181" s="149" t="s">
        <v>321</v>
      </c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  <c r="BG181" s="149"/>
      <c r="BH181" s="149"/>
    </row>
    <row r="182" spans="1:60" ht="22.5" outlineLevel="1" x14ac:dyDescent="0.2">
      <c r="A182" s="177">
        <v>51</v>
      </c>
      <c r="B182" s="178" t="s">
        <v>346</v>
      </c>
      <c r="C182" s="188" t="s">
        <v>347</v>
      </c>
      <c r="D182" s="179" t="s">
        <v>328</v>
      </c>
      <c r="E182" s="180">
        <v>6</v>
      </c>
      <c r="F182" s="181"/>
      <c r="G182" s="182">
        <f t="shared" si="0"/>
        <v>0</v>
      </c>
      <c r="H182" s="181"/>
      <c r="I182" s="182">
        <f t="shared" si="1"/>
        <v>0</v>
      </c>
      <c r="J182" s="181"/>
      <c r="K182" s="182">
        <f t="shared" si="2"/>
        <v>0</v>
      </c>
      <c r="L182" s="182">
        <v>21</v>
      </c>
      <c r="M182" s="182">
        <f t="shared" si="3"/>
        <v>0</v>
      </c>
      <c r="N182" s="180">
        <v>0</v>
      </c>
      <c r="O182" s="180">
        <f t="shared" si="4"/>
        <v>0</v>
      </c>
      <c r="P182" s="180">
        <v>0</v>
      </c>
      <c r="Q182" s="180">
        <f t="shared" si="5"/>
        <v>0</v>
      </c>
      <c r="R182" s="182"/>
      <c r="S182" s="182" t="s">
        <v>156</v>
      </c>
      <c r="T182" s="183" t="s">
        <v>157</v>
      </c>
      <c r="U182" s="159">
        <v>0</v>
      </c>
      <c r="V182" s="159">
        <f t="shared" si="6"/>
        <v>0</v>
      </c>
      <c r="W182" s="159"/>
      <c r="X182" s="159" t="s">
        <v>138</v>
      </c>
      <c r="Y182" s="159" t="s">
        <v>139</v>
      </c>
      <c r="Z182" s="149"/>
      <c r="AA182" s="149"/>
      <c r="AB182" s="149"/>
      <c r="AC182" s="149"/>
      <c r="AD182" s="149"/>
      <c r="AE182" s="149"/>
      <c r="AF182" s="149"/>
      <c r="AG182" s="149" t="s">
        <v>321</v>
      </c>
      <c r="AH182" s="149"/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</row>
    <row r="183" spans="1:60" ht="22.5" outlineLevel="1" x14ac:dyDescent="0.2">
      <c r="A183" s="177">
        <v>52</v>
      </c>
      <c r="B183" s="178" t="s">
        <v>348</v>
      </c>
      <c r="C183" s="188" t="s">
        <v>349</v>
      </c>
      <c r="D183" s="179" t="s">
        <v>328</v>
      </c>
      <c r="E183" s="180">
        <v>7</v>
      </c>
      <c r="F183" s="181"/>
      <c r="G183" s="182">
        <f t="shared" si="0"/>
        <v>0</v>
      </c>
      <c r="H183" s="181"/>
      <c r="I183" s="182">
        <f t="shared" si="1"/>
        <v>0</v>
      </c>
      <c r="J183" s="181"/>
      <c r="K183" s="182">
        <f t="shared" si="2"/>
        <v>0</v>
      </c>
      <c r="L183" s="182">
        <v>21</v>
      </c>
      <c r="M183" s="182">
        <f t="shared" si="3"/>
        <v>0</v>
      </c>
      <c r="N183" s="180">
        <v>0</v>
      </c>
      <c r="O183" s="180">
        <f t="shared" si="4"/>
        <v>0</v>
      </c>
      <c r="P183" s="180">
        <v>0</v>
      </c>
      <c r="Q183" s="180">
        <f t="shared" si="5"/>
        <v>0</v>
      </c>
      <c r="R183" s="182"/>
      <c r="S183" s="182" t="s">
        <v>156</v>
      </c>
      <c r="T183" s="183" t="s">
        <v>157</v>
      </c>
      <c r="U183" s="159">
        <v>0</v>
      </c>
      <c r="V183" s="159">
        <f t="shared" si="6"/>
        <v>0</v>
      </c>
      <c r="W183" s="159"/>
      <c r="X183" s="159" t="s">
        <v>138</v>
      </c>
      <c r="Y183" s="159" t="s">
        <v>139</v>
      </c>
      <c r="Z183" s="149"/>
      <c r="AA183" s="149"/>
      <c r="AB183" s="149"/>
      <c r="AC183" s="149"/>
      <c r="AD183" s="149"/>
      <c r="AE183" s="149"/>
      <c r="AF183" s="149"/>
      <c r="AG183" s="149" t="s">
        <v>321</v>
      </c>
      <c r="AH183" s="149"/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49"/>
      <c r="BE183" s="149"/>
      <c r="BF183" s="149"/>
      <c r="BG183" s="149"/>
      <c r="BH183" s="149"/>
    </row>
    <row r="184" spans="1:60" ht="22.5" outlineLevel="1" x14ac:dyDescent="0.2">
      <c r="A184" s="177">
        <v>53</v>
      </c>
      <c r="B184" s="178" t="s">
        <v>350</v>
      </c>
      <c r="C184" s="188" t="s">
        <v>351</v>
      </c>
      <c r="D184" s="179" t="s">
        <v>328</v>
      </c>
      <c r="E184" s="180">
        <v>2</v>
      </c>
      <c r="F184" s="181"/>
      <c r="G184" s="182">
        <f t="shared" si="0"/>
        <v>0</v>
      </c>
      <c r="H184" s="181"/>
      <c r="I184" s="182">
        <f t="shared" si="1"/>
        <v>0</v>
      </c>
      <c r="J184" s="181"/>
      <c r="K184" s="182">
        <f t="shared" si="2"/>
        <v>0</v>
      </c>
      <c r="L184" s="182">
        <v>21</v>
      </c>
      <c r="M184" s="182">
        <f t="shared" si="3"/>
        <v>0</v>
      </c>
      <c r="N184" s="180">
        <v>0</v>
      </c>
      <c r="O184" s="180">
        <f t="shared" si="4"/>
        <v>0</v>
      </c>
      <c r="P184" s="180">
        <v>0</v>
      </c>
      <c r="Q184" s="180">
        <f t="shared" si="5"/>
        <v>0</v>
      </c>
      <c r="R184" s="182"/>
      <c r="S184" s="182" t="s">
        <v>156</v>
      </c>
      <c r="T184" s="183" t="s">
        <v>157</v>
      </c>
      <c r="U184" s="159">
        <v>0</v>
      </c>
      <c r="V184" s="159">
        <f t="shared" si="6"/>
        <v>0</v>
      </c>
      <c r="W184" s="159"/>
      <c r="X184" s="159" t="s">
        <v>138</v>
      </c>
      <c r="Y184" s="159" t="s">
        <v>139</v>
      </c>
      <c r="Z184" s="149"/>
      <c r="AA184" s="149"/>
      <c r="AB184" s="149"/>
      <c r="AC184" s="149"/>
      <c r="AD184" s="149"/>
      <c r="AE184" s="149"/>
      <c r="AF184" s="149"/>
      <c r="AG184" s="149" t="s">
        <v>321</v>
      </c>
      <c r="AH184" s="149"/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  <c r="BG184" s="149"/>
      <c r="BH184" s="149"/>
    </row>
    <row r="185" spans="1:60" outlineLevel="1" x14ac:dyDescent="0.2">
      <c r="A185" s="177">
        <v>54</v>
      </c>
      <c r="B185" s="178" t="s">
        <v>352</v>
      </c>
      <c r="C185" s="188" t="s">
        <v>353</v>
      </c>
      <c r="D185" s="179" t="s">
        <v>328</v>
      </c>
      <c r="E185" s="180">
        <v>20</v>
      </c>
      <c r="F185" s="181"/>
      <c r="G185" s="182">
        <f t="shared" si="0"/>
        <v>0</v>
      </c>
      <c r="H185" s="181"/>
      <c r="I185" s="182">
        <f t="shared" si="1"/>
        <v>0</v>
      </c>
      <c r="J185" s="181"/>
      <c r="K185" s="182">
        <f t="shared" si="2"/>
        <v>0</v>
      </c>
      <c r="L185" s="182">
        <v>21</v>
      </c>
      <c r="M185" s="182">
        <f t="shared" si="3"/>
        <v>0</v>
      </c>
      <c r="N185" s="180">
        <v>0</v>
      </c>
      <c r="O185" s="180">
        <f t="shared" si="4"/>
        <v>0</v>
      </c>
      <c r="P185" s="180">
        <v>0</v>
      </c>
      <c r="Q185" s="180">
        <f t="shared" si="5"/>
        <v>0</v>
      </c>
      <c r="R185" s="182"/>
      <c r="S185" s="182" t="s">
        <v>156</v>
      </c>
      <c r="T185" s="183" t="s">
        <v>157</v>
      </c>
      <c r="U185" s="159">
        <v>0</v>
      </c>
      <c r="V185" s="159">
        <f t="shared" si="6"/>
        <v>0</v>
      </c>
      <c r="W185" s="159"/>
      <c r="X185" s="159" t="s">
        <v>138</v>
      </c>
      <c r="Y185" s="159" t="s">
        <v>139</v>
      </c>
      <c r="Z185" s="149"/>
      <c r="AA185" s="149"/>
      <c r="AB185" s="149"/>
      <c r="AC185" s="149"/>
      <c r="AD185" s="149"/>
      <c r="AE185" s="149"/>
      <c r="AF185" s="149"/>
      <c r="AG185" s="149" t="s">
        <v>321</v>
      </c>
      <c r="AH185" s="149"/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  <c r="BE185" s="149"/>
      <c r="BF185" s="149"/>
      <c r="BG185" s="149"/>
      <c r="BH185" s="149"/>
    </row>
    <row r="186" spans="1:60" outlineLevel="1" x14ac:dyDescent="0.2">
      <c r="A186" s="177">
        <v>55</v>
      </c>
      <c r="B186" s="178" t="s">
        <v>354</v>
      </c>
      <c r="C186" s="188" t="s">
        <v>355</v>
      </c>
      <c r="D186" s="179" t="s">
        <v>328</v>
      </c>
      <c r="E186" s="180">
        <v>4</v>
      </c>
      <c r="F186" s="181"/>
      <c r="G186" s="182">
        <f t="shared" si="0"/>
        <v>0</v>
      </c>
      <c r="H186" s="181"/>
      <c r="I186" s="182">
        <f t="shared" si="1"/>
        <v>0</v>
      </c>
      <c r="J186" s="181"/>
      <c r="K186" s="182">
        <f t="shared" si="2"/>
        <v>0</v>
      </c>
      <c r="L186" s="182">
        <v>21</v>
      </c>
      <c r="M186" s="182">
        <f t="shared" si="3"/>
        <v>0</v>
      </c>
      <c r="N186" s="180">
        <v>0</v>
      </c>
      <c r="O186" s="180">
        <f t="shared" si="4"/>
        <v>0</v>
      </c>
      <c r="P186" s="180">
        <v>0</v>
      </c>
      <c r="Q186" s="180">
        <f t="shared" si="5"/>
        <v>0</v>
      </c>
      <c r="R186" s="182"/>
      <c r="S186" s="182" t="s">
        <v>156</v>
      </c>
      <c r="T186" s="183" t="s">
        <v>157</v>
      </c>
      <c r="U186" s="159">
        <v>0</v>
      </c>
      <c r="V186" s="159">
        <f t="shared" si="6"/>
        <v>0</v>
      </c>
      <c r="W186" s="159"/>
      <c r="X186" s="159" t="s">
        <v>138</v>
      </c>
      <c r="Y186" s="159" t="s">
        <v>139</v>
      </c>
      <c r="Z186" s="149"/>
      <c r="AA186" s="149"/>
      <c r="AB186" s="149"/>
      <c r="AC186" s="149"/>
      <c r="AD186" s="149"/>
      <c r="AE186" s="149"/>
      <c r="AF186" s="149"/>
      <c r="AG186" s="149" t="s">
        <v>321</v>
      </c>
      <c r="AH186" s="149"/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  <c r="BE186" s="149"/>
      <c r="BF186" s="149"/>
      <c r="BG186" s="149"/>
      <c r="BH186" s="149"/>
    </row>
    <row r="187" spans="1:60" outlineLevel="1" x14ac:dyDescent="0.2">
      <c r="A187" s="177">
        <v>56</v>
      </c>
      <c r="B187" s="178" t="s">
        <v>356</v>
      </c>
      <c r="C187" s="188" t="s">
        <v>357</v>
      </c>
      <c r="D187" s="179" t="s">
        <v>328</v>
      </c>
      <c r="E187" s="180">
        <v>6</v>
      </c>
      <c r="F187" s="181"/>
      <c r="G187" s="182">
        <f t="shared" si="0"/>
        <v>0</v>
      </c>
      <c r="H187" s="181"/>
      <c r="I187" s="182">
        <f t="shared" si="1"/>
        <v>0</v>
      </c>
      <c r="J187" s="181"/>
      <c r="K187" s="182">
        <f t="shared" si="2"/>
        <v>0</v>
      </c>
      <c r="L187" s="182">
        <v>21</v>
      </c>
      <c r="M187" s="182">
        <f t="shared" si="3"/>
        <v>0</v>
      </c>
      <c r="N187" s="180">
        <v>0</v>
      </c>
      <c r="O187" s="180">
        <f t="shared" si="4"/>
        <v>0</v>
      </c>
      <c r="P187" s="180">
        <v>0</v>
      </c>
      <c r="Q187" s="180">
        <f t="shared" si="5"/>
        <v>0</v>
      </c>
      <c r="R187" s="182"/>
      <c r="S187" s="182" t="s">
        <v>156</v>
      </c>
      <c r="T187" s="183" t="s">
        <v>157</v>
      </c>
      <c r="U187" s="159">
        <v>0</v>
      </c>
      <c r="V187" s="159">
        <f t="shared" si="6"/>
        <v>0</v>
      </c>
      <c r="W187" s="159"/>
      <c r="X187" s="159" t="s">
        <v>138</v>
      </c>
      <c r="Y187" s="159" t="s">
        <v>139</v>
      </c>
      <c r="Z187" s="149"/>
      <c r="AA187" s="149"/>
      <c r="AB187" s="149"/>
      <c r="AC187" s="149"/>
      <c r="AD187" s="149"/>
      <c r="AE187" s="149"/>
      <c r="AF187" s="149"/>
      <c r="AG187" s="149" t="s">
        <v>321</v>
      </c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</row>
    <row r="188" spans="1:60" ht="22.5" outlineLevel="1" x14ac:dyDescent="0.2">
      <c r="A188" s="177">
        <v>57</v>
      </c>
      <c r="B188" s="178" t="s">
        <v>358</v>
      </c>
      <c r="C188" s="188" t="s">
        <v>359</v>
      </c>
      <c r="D188" s="179" t="s">
        <v>328</v>
      </c>
      <c r="E188" s="180">
        <v>37</v>
      </c>
      <c r="F188" s="181"/>
      <c r="G188" s="182">
        <f t="shared" si="0"/>
        <v>0</v>
      </c>
      <c r="H188" s="181"/>
      <c r="I188" s="182">
        <f t="shared" si="1"/>
        <v>0</v>
      </c>
      <c r="J188" s="181"/>
      <c r="K188" s="182">
        <f t="shared" si="2"/>
        <v>0</v>
      </c>
      <c r="L188" s="182">
        <v>21</v>
      </c>
      <c r="M188" s="182">
        <f t="shared" si="3"/>
        <v>0</v>
      </c>
      <c r="N188" s="180">
        <v>0</v>
      </c>
      <c r="O188" s="180">
        <f t="shared" si="4"/>
        <v>0</v>
      </c>
      <c r="P188" s="180">
        <v>0</v>
      </c>
      <c r="Q188" s="180">
        <f t="shared" si="5"/>
        <v>0</v>
      </c>
      <c r="R188" s="182"/>
      <c r="S188" s="182" t="s">
        <v>156</v>
      </c>
      <c r="T188" s="183" t="s">
        <v>157</v>
      </c>
      <c r="U188" s="159">
        <v>0</v>
      </c>
      <c r="V188" s="159">
        <f t="shared" si="6"/>
        <v>0</v>
      </c>
      <c r="W188" s="159"/>
      <c r="X188" s="159" t="s">
        <v>138</v>
      </c>
      <c r="Y188" s="159" t="s">
        <v>139</v>
      </c>
      <c r="Z188" s="149"/>
      <c r="AA188" s="149"/>
      <c r="AB188" s="149"/>
      <c r="AC188" s="149"/>
      <c r="AD188" s="149"/>
      <c r="AE188" s="149"/>
      <c r="AF188" s="149"/>
      <c r="AG188" s="149" t="s">
        <v>321</v>
      </c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</row>
    <row r="189" spans="1:60" ht="22.5" outlineLevel="1" x14ac:dyDescent="0.2">
      <c r="A189" s="177">
        <v>58</v>
      </c>
      <c r="B189" s="178" t="s">
        <v>360</v>
      </c>
      <c r="C189" s="188" t="s">
        <v>361</v>
      </c>
      <c r="D189" s="179" t="s">
        <v>328</v>
      </c>
      <c r="E189" s="180">
        <v>134</v>
      </c>
      <c r="F189" s="181"/>
      <c r="G189" s="182">
        <f t="shared" si="0"/>
        <v>0</v>
      </c>
      <c r="H189" s="181"/>
      <c r="I189" s="182">
        <f t="shared" si="1"/>
        <v>0</v>
      </c>
      <c r="J189" s="181"/>
      <c r="K189" s="182">
        <f t="shared" si="2"/>
        <v>0</v>
      </c>
      <c r="L189" s="182">
        <v>21</v>
      </c>
      <c r="M189" s="182">
        <f t="shared" si="3"/>
        <v>0</v>
      </c>
      <c r="N189" s="180">
        <v>0</v>
      </c>
      <c r="O189" s="180">
        <f t="shared" si="4"/>
        <v>0</v>
      </c>
      <c r="P189" s="180">
        <v>0</v>
      </c>
      <c r="Q189" s="180">
        <f t="shared" si="5"/>
        <v>0</v>
      </c>
      <c r="R189" s="182"/>
      <c r="S189" s="182" t="s">
        <v>156</v>
      </c>
      <c r="T189" s="183" t="s">
        <v>157</v>
      </c>
      <c r="U189" s="159">
        <v>0</v>
      </c>
      <c r="V189" s="159">
        <f t="shared" si="6"/>
        <v>0</v>
      </c>
      <c r="W189" s="159"/>
      <c r="X189" s="159" t="s">
        <v>138</v>
      </c>
      <c r="Y189" s="159" t="s">
        <v>139</v>
      </c>
      <c r="Z189" s="149"/>
      <c r="AA189" s="149"/>
      <c r="AB189" s="149"/>
      <c r="AC189" s="149"/>
      <c r="AD189" s="149"/>
      <c r="AE189" s="149"/>
      <c r="AF189" s="149"/>
      <c r="AG189" s="149" t="s">
        <v>321</v>
      </c>
      <c r="AH189" s="149"/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  <c r="BH189" s="149"/>
    </row>
    <row r="190" spans="1:60" outlineLevel="1" x14ac:dyDescent="0.2">
      <c r="A190" s="177">
        <v>59</v>
      </c>
      <c r="B190" s="178" t="s">
        <v>362</v>
      </c>
      <c r="C190" s="188" t="s">
        <v>363</v>
      </c>
      <c r="D190" s="179" t="s">
        <v>328</v>
      </c>
      <c r="E190" s="180">
        <v>1</v>
      </c>
      <c r="F190" s="181"/>
      <c r="G190" s="182">
        <f t="shared" si="0"/>
        <v>0</v>
      </c>
      <c r="H190" s="181"/>
      <c r="I190" s="182">
        <f t="shared" si="1"/>
        <v>0</v>
      </c>
      <c r="J190" s="181"/>
      <c r="K190" s="182">
        <f t="shared" si="2"/>
        <v>0</v>
      </c>
      <c r="L190" s="182">
        <v>21</v>
      </c>
      <c r="M190" s="182">
        <f t="shared" si="3"/>
        <v>0</v>
      </c>
      <c r="N190" s="180">
        <v>0</v>
      </c>
      <c r="O190" s="180">
        <f t="shared" si="4"/>
        <v>0</v>
      </c>
      <c r="P190" s="180">
        <v>0</v>
      </c>
      <c r="Q190" s="180">
        <f t="shared" si="5"/>
        <v>0</v>
      </c>
      <c r="R190" s="182"/>
      <c r="S190" s="182" t="s">
        <v>156</v>
      </c>
      <c r="T190" s="183" t="s">
        <v>157</v>
      </c>
      <c r="U190" s="159">
        <v>0</v>
      </c>
      <c r="V190" s="159">
        <f t="shared" si="6"/>
        <v>0</v>
      </c>
      <c r="W190" s="159"/>
      <c r="X190" s="159" t="s">
        <v>138</v>
      </c>
      <c r="Y190" s="159" t="s">
        <v>139</v>
      </c>
      <c r="Z190" s="149"/>
      <c r="AA190" s="149"/>
      <c r="AB190" s="149"/>
      <c r="AC190" s="149"/>
      <c r="AD190" s="149"/>
      <c r="AE190" s="149"/>
      <c r="AF190" s="149"/>
      <c r="AG190" s="149" t="s">
        <v>321</v>
      </c>
      <c r="AH190" s="149"/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</row>
    <row r="191" spans="1:60" outlineLevel="1" x14ac:dyDescent="0.2">
      <c r="A191" s="177">
        <v>60</v>
      </c>
      <c r="B191" s="178" t="s">
        <v>364</v>
      </c>
      <c r="C191" s="188" t="s">
        <v>365</v>
      </c>
      <c r="D191" s="179" t="s">
        <v>328</v>
      </c>
      <c r="E191" s="180">
        <v>1</v>
      </c>
      <c r="F191" s="181"/>
      <c r="G191" s="182">
        <f t="shared" si="0"/>
        <v>0</v>
      </c>
      <c r="H191" s="181"/>
      <c r="I191" s="182">
        <f t="shared" si="1"/>
        <v>0</v>
      </c>
      <c r="J191" s="181"/>
      <c r="K191" s="182">
        <f t="shared" si="2"/>
        <v>0</v>
      </c>
      <c r="L191" s="182">
        <v>21</v>
      </c>
      <c r="M191" s="182">
        <f t="shared" si="3"/>
        <v>0</v>
      </c>
      <c r="N191" s="180">
        <v>0</v>
      </c>
      <c r="O191" s="180">
        <f t="shared" si="4"/>
        <v>0</v>
      </c>
      <c r="P191" s="180">
        <v>0</v>
      </c>
      <c r="Q191" s="180">
        <f t="shared" si="5"/>
        <v>0</v>
      </c>
      <c r="R191" s="182"/>
      <c r="S191" s="182" t="s">
        <v>156</v>
      </c>
      <c r="T191" s="183" t="s">
        <v>157</v>
      </c>
      <c r="U191" s="159">
        <v>0</v>
      </c>
      <c r="V191" s="159">
        <f t="shared" si="6"/>
        <v>0</v>
      </c>
      <c r="W191" s="159"/>
      <c r="X191" s="159" t="s">
        <v>138</v>
      </c>
      <c r="Y191" s="159" t="s">
        <v>139</v>
      </c>
      <c r="Z191" s="149"/>
      <c r="AA191" s="149"/>
      <c r="AB191" s="149"/>
      <c r="AC191" s="149"/>
      <c r="AD191" s="149"/>
      <c r="AE191" s="149"/>
      <c r="AF191" s="149"/>
      <c r="AG191" s="149" t="s">
        <v>321</v>
      </c>
      <c r="AH191" s="149"/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</row>
    <row r="192" spans="1:60" ht="22.5" outlineLevel="1" x14ac:dyDescent="0.2">
      <c r="A192" s="177">
        <v>61</v>
      </c>
      <c r="B192" s="178" t="s">
        <v>366</v>
      </c>
      <c r="C192" s="188" t="s">
        <v>367</v>
      </c>
      <c r="D192" s="179" t="s">
        <v>328</v>
      </c>
      <c r="E192" s="180">
        <v>1</v>
      </c>
      <c r="F192" s="181"/>
      <c r="G192" s="182">
        <f t="shared" si="0"/>
        <v>0</v>
      </c>
      <c r="H192" s="181"/>
      <c r="I192" s="182">
        <f t="shared" si="1"/>
        <v>0</v>
      </c>
      <c r="J192" s="181"/>
      <c r="K192" s="182">
        <f t="shared" si="2"/>
        <v>0</v>
      </c>
      <c r="L192" s="182">
        <v>21</v>
      </c>
      <c r="M192" s="182">
        <f t="shared" si="3"/>
        <v>0</v>
      </c>
      <c r="N192" s="180">
        <v>0</v>
      </c>
      <c r="O192" s="180">
        <f t="shared" si="4"/>
        <v>0</v>
      </c>
      <c r="P192" s="180">
        <v>0</v>
      </c>
      <c r="Q192" s="180">
        <f t="shared" si="5"/>
        <v>0</v>
      </c>
      <c r="R192" s="182"/>
      <c r="S192" s="182" t="s">
        <v>156</v>
      </c>
      <c r="T192" s="183" t="s">
        <v>157</v>
      </c>
      <c r="U192" s="159">
        <v>0</v>
      </c>
      <c r="V192" s="159">
        <f t="shared" si="6"/>
        <v>0</v>
      </c>
      <c r="W192" s="159"/>
      <c r="X192" s="159" t="s">
        <v>138</v>
      </c>
      <c r="Y192" s="159" t="s">
        <v>139</v>
      </c>
      <c r="Z192" s="149"/>
      <c r="AA192" s="149"/>
      <c r="AB192" s="149"/>
      <c r="AC192" s="149"/>
      <c r="AD192" s="149"/>
      <c r="AE192" s="149"/>
      <c r="AF192" s="149"/>
      <c r="AG192" s="149" t="s">
        <v>321</v>
      </c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</row>
    <row r="193" spans="1:60" ht="22.5" outlineLevel="1" x14ac:dyDescent="0.2">
      <c r="A193" s="177">
        <v>62</v>
      </c>
      <c r="B193" s="178" t="s">
        <v>368</v>
      </c>
      <c r="C193" s="188" t="s">
        <v>369</v>
      </c>
      <c r="D193" s="179" t="s">
        <v>328</v>
      </c>
      <c r="E193" s="180">
        <v>1</v>
      </c>
      <c r="F193" s="181"/>
      <c r="G193" s="182">
        <f t="shared" si="0"/>
        <v>0</v>
      </c>
      <c r="H193" s="181"/>
      <c r="I193" s="182">
        <f t="shared" si="1"/>
        <v>0</v>
      </c>
      <c r="J193" s="181"/>
      <c r="K193" s="182">
        <f t="shared" si="2"/>
        <v>0</v>
      </c>
      <c r="L193" s="182">
        <v>21</v>
      </c>
      <c r="M193" s="182">
        <f t="shared" si="3"/>
        <v>0</v>
      </c>
      <c r="N193" s="180">
        <v>0</v>
      </c>
      <c r="O193" s="180">
        <f t="shared" si="4"/>
        <v>0</v>
      </c>
      <c r="P193" s="180">
        <v>0</v>
      </c>
      <c r="Q193" s="180">
        <f t="shared" si="5"/>
        <v>0</v>
      </c>
      <c r="R193" s="182"/>
      <c r="S193" s="182" t="s">
        <v>156</v>
      </c>
      <c r="T193" s="183" t="s">
        <v>157</v>
      </c>
      <c r="U193" s="159">
        <v>0</v>
      </c>
      <c r="V193" s="159">
        <f t="shared" si="6"/>
        <v>0</v>
      </c>
      <c r="W193" s="159"/>
      <c r="X193" s="159" t="s">
        <v>138</v>
      </c>
      <c r="Y193" s="159" t="s">
        <v>139</v>
      </c>
      <c r="Z193" s="149"/>
      <c r="AA193" s="149"/>
      <c r="AB193" s="149"/>
      <c r="AC193" s="149"/>
      <c r="AD193" s="149"/>
      <c r="AE193" s="149"/>
      <c r="AF193" s="149"/>
      <c r="AG193" s="149" t="s">
        <v>321</v>
      </c>
      <c r="AH193" s="149"/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</row>
    <row r="194" spans="1:60" ht="22.5" outlineLevel="1" x14ac:dyDescent="0.2">
      <c r="A194" s="177">
        <v>63</v>
      </c>
      <c r="B194" s="178" t="s">
        <v>370</v>
      </c>
      <c r="C194" s="188" t="s">
        <v>371</v>
      </c>
      <c r="D194" s="179" t="s">
        <v>328</v>
      </c>
      <c r="E194" s="180">
        <v>1</v>
      </c>
      <c r="F194" s="181"/>
      <c r="G194" s="182">
        <f t="shared" si="0"/>
        <v>0</v>
      </c>
      <c r="H194" s="181"/>
      <c r="I194" s="182">
        <f t="shared" si="1"/>
        <v>0</v>
      </c>
      <c r="J194" s="181"/>
      <c r="K194" s="182">
        <f t="shared" si="2"/>
        <v>0</v>
      </c>
      <c r="L194" s="182">
        <v>21</v>
      </c>
      <c r="M194" s="182">
        <f t="shared" si="3"/>
        <v>0</v>
      </c>
      <c r="N194" s="180">
        <v>0</v>
      </c>
      <c r="O194" s="180">
        <f t="shared" si="4"/>
        <v>0</v>
      </c>
      <c r="P194" s="180">
        <v>0</v>
      </c>
      <c r="Q194" s="180">
        <f t="shared" si="5"/>
        <v>0</v>
      </c>
      <c r="R194" s="182"/>
      <c r="S194" s="182" t="s">
        <v>156</v>
      </c>
      <c r="T194" s="183" t="s">
        <v>157</v>
      </c>
      <c r="U194" s="159">
        <v>0</v>
      </c>
      <c r="V194" s="159">
        <f t="shared" si="6"/>
        <v>0</v>
      </c>
      <c r="W194" s="159"/>
      <c r="X194" s="159" t="s">
        <v>138</v>
      </c>
      <c r="Y194" s="159" t="s">
        <v>139</v>
      </c>
      <c r="Z194" s="149"/>
      <c r="AA194" s="149"/>
      <c r="AB194" s="149"/>
      <c r="AC194" s="149"/>
      <c r="AD194" s="149"/>
      <c r="AE194" s="149"/>
      <c r="AF194" s="149"/>
      <c r="AG194" s="149" t="s">
        <v>321</v>
      </c>
      <c r="AH194" s="149"/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</row>
    <row r="195" spans="1:60" ht="22.5" outlineLevel="1" x14ac:dyDescent="0.2">
      <c r="A195" s="177">
        <v>64</v>
      </c>
      <c r="B195" s="178" t="s">
        <v>372</v>
      </c>
      <c r="C195" s="188" t="s">
        <v>371</v>
      </c>
      <c r="D195" s="179" t="s">
        <v>328</v>
      </c>
      <c r="E195" s="180">
        <v>3</v>
      </c>
      <c r="F195" s="181"/>
      <c r="G195" s="182">
        <f t="shared" si="0"/>
        <v>0</v>
      </c>
      <c r="H195" s="181"/>
      <c r="I195" s="182">
        <f t="shared" si="1"/>
        <v>0</v>
      </c>
      <c r="J195" s="181"/>
      <c r="K195" s="182">
        <f t="shared" si="2"/>
        <v>0</v>
      </c>
      <c r="L195" s="182">
        <v>21</v>
      </c>
      <c r="M195" s="182">
        <f t="shared" si="3"/>
        <v>0</v>
      </c>
      <c r="N195" s="180">
        <v>0</v>
      </c>
      <c r="O195" s="180">
        <f t="shared" si="4"/>
        <v>0</v>
      </c>
      <c r="P195" s="180">
        <v>0</v>
      </c>
      <c r="Q195" s="180">
        <f t="shared" si="5"/>
        <v>0</v>
      </c>
      <c r="R195" s="182"/>
      <c r="S195" s="182" t="s">
        <v>156</v>
      </c>
      <c r="T195" s="183" t="s">
        <v>157</v>
      </c>
      <c r="U195" s="159">
        <v>0</v>
      </c>
      <c r="V195" s="159">
        <f t="shared" si="6"/>
        <v>0</v>
      </c>
      <c r="W195" s="159"/>
      <c r="X195" s="159" t="s">
        <v>138</v>
      </c>
      <c r="Y195" s="159" t="s">
        <v>139</v>
      </c>
      <c r="Z195" s="149"/>
      <c r="AA195" s="149"/>
      <c r="AB195" s="149"/>
      <c r="AC195" s="149"/>
      <c r="AD195" s="149"/>
      <c r="AE195" s="149"/>
      <c r="AF195" s="149"/>
      <c r="AG195" s="149" t="s">
        <v>321</v>
      </c>
      <c r="AH195" s="149"/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  <c r="AW195" s="149"/>
      <c r="AX195" s="149"/>
      <c r="AY195" s="149"/>
      <c r="AZ195" s="149"/>
      <c r="BA195" s="149"/>
      <c r="BB195" s="149"/>
      <c r="BC195" s="149"/>
      <c r="BD195" s="149"/>
      <c r="BE195" s="149"/>
      <c r="BF195" s="149"/>
      <c r="BG195" s="149"/>
      <c r="BH195" s="149"/>
    </row>
    <row r="196" spans="1:60" x14ac:dyDescent="0.2">
      <c r="A196" s="163" t="s">
        <v>131</v>
      </c>
      <c r="B196" s="164" t="s">
        <v>89</v>
      </c>
      <c r="C196" s="185" t="s">
        <v>90</v>
      </c>
      <c r="D196" s="165"/>
      <c r="E196" s="166"/>
      <c r="F196" s="167"/>
      <c r="G196" s="167">
        <f>SUMIF(AG197:AG208,"&lt;&gt;NOR",G197:G208)</f>
        <v>0</v>
      </c>
      <c r="H196" s="167"/>
      <c r="I196" s="167">
        <f>SUM(I197:I208)</f>
        <v>0</v>
      </c>
      <c r="J196" s="167"/>
      <c r="K196" s="167">
        <f>SUM(K197:K208)</f>
        <v>0</v>
      </c>
      <c r="L196" s="167"/>
      <c r="M196" s="167">
        <f>SUM(M197:M208)</f>
        <v>0</v>
      </c>
      <c r="N196" s="166"/>
      <c r="O196" s="166">
        <f>SUM(O197:O208)</f>
        <v>0</v>
      </c>
      <c r="P196" s="166"/>
      <c r="Q196" s="166">
        <f>SUM(Q197:Q208)</f>
        <v>0</v>
      </c>
      <c r="R196" s="167"/>
      <c r="S196" s="167"/>
      <c r="T196" s="168"/>
      <c r="U196" s="162"/>
      <c r="V196" s="162">
        <f>SUM(V197:V208)</f>
        <v>0</v>
      </c>
      <c r="W196" s="162"/>
      <c r="X196" s="162"/>
      <c r="Y196" s="162"/>
      <c r="AG196" t="s">
        <v>132</v>
      </c>
    </row>
    <row r="197" spans="1:60" outlineLevel="1" x14ac:dyDescent="0.2">
      <c r="A197" s="177">
        <v>65</v>
      </c>
      <c r="B197" s="178" t="s">
        <v>373</v>
      </c>
      <c r="C197" s="188" t="s">
        <v>374</v>
      </c>
      <c r="D197" s="179" t="s">
        <v>200</v>
      </c>
      <c r="E197" s="180">
        <v>175</v>
      </c>
      <c r="F197" s="181"/>
      <c r="G197" s="182">
        <f t="shared" ref="G197:G208" si="7">ROUND(E197*F197,2)</f>
        <v>0</v>
      </c>
      <c r="H197" s="181"/>
      <c r="I197" s="182">
        <f t="shared" ref="I197:I208" si="8">ROUND(E197*H197,2)</f>
        <v>0</v>
      </c>
      <c r="J197" s="181"/>
      <c r="K197" s="182">
        <f t="shared" ref="K197:K208" si="9">ROUND(E197*J197,2)</f>
        <v>0</v>
      </c>
      <c r="L197" s="182">
        <v>21</v>
      </c>
      <c r="M197" s="182">
        <f t="shared" ref="M197:M208" si="10">G197*(1+L197/100)</f>
        <v>0</v>
      </c>
      <c r="N197" s="180">
        <v>0</v>
      </c>
      <c r="O197" s="180">
        <f t="shared" ref="O197:O208" si="11">ROUND(E197*N197,2)</f>
        <v>0</v>
      </c>
      <c r="P197" s="180">
        <v>0</v>
      </c>
      <c r="Q197" s="180">
        <f t="shared" ref="Q197:Q208" si="12">ROUND(E197*P197,2)</f>
        <v>0</v>
      </c>
      <c r="R197" s="182"/>
      <c r="S197" s="182" t="s">
        <v>156</v>
      </c>
      <c r="T197" s="183" t="s">
        <v>157</v>
      </c>
      <c r="U197" s="159">
        <v>0</v>
      </c>
      <c r="V197" s="159">
        <f t="shared" ref="V197:V208" si="13">ROUND(E197*U197,2)</f>
        <v>0</v>
      </c>
      <c r="W197" s="159"/>
      <c r="X197" s="159" t="s">
        <v>138</v>
      </c>
      <c r="Y197" s="159" t="s">
        <v>139</v>
      </c>
      <c r="Z197" s="149"/>
      <c r="AA197" s="149"/>
      <c r="AB197" s="149"/>
      <c r="AC197" s="149"/>
      <c r="AD197" s="149"/>
      <c r="AE197" s="149"/>
      <c r="AF197" s="149"/>
      <c r="AG197" s="149" t="s">
        <v>321</v>
      </c>
      <c r="AH197" s="149"/>
      <c r="AI197" s="149"/>
      <c r="AJ197" s="149"/>
      <c r="AK197" s="149"/>
      <c r="AL197" s="149"/>
      <c r="AM197" s="149"/>
      <c r="AN197" s="149"/>
      <c r="AO197" s="149"/>
      <c r="AP197" s="149"/>
      <c r="AQ197" s="149"/>
      <c r="AR197" s="149"/>
      <c r="AS197" s="149"/>
      <c r="AT197" s="149"/>
      <c r="AU197" s="149"/>
      <c r="AV197" s="149"/>
      <c r="AW197" s="149"/>
      <c r="AX197" s="149"/>
      <c r="AY197" s="149"/>
      <c r="AZ197" s="149"/>
      <c r="BA197" s="149"/>
      <c r="BB197" s="149"/>
      <c r="BC197" s="149"/>
      <c r="BD197" s="149"/>
      <c r="BE197" s="149"/>
      <c r="BF197" s="149"/>
      <c r="BG197" s="149"/>
      <c r="BH197" s="149"/>
    </row>
    <row r="198" spans="1:60" outlineLevel="1" x14ac:dyDescent="0.2">
      <c r="A198" s="177">
        <v>66</v>
      </c>
      <c r="B198" s="178" t="s">
        <v>375</v>
      </c>
      <c r="C198" s="188" t="s">
        <v>376</v>
      </c>
      <c r="D198" s="179" t="s">
        <v>200</v>
      </c>
      <c r="E198" s="180">
        <v>405</v>
      </c>
      <c r="F198" s="181"/>
      <c r="G198" s="182">
        <f t="shared" si="7"/>
        <v>0</v>
      </c>
      <c r="H198" s="181"/>
      <c r="I198" s="182">
        <f t="shared" si="8"/>
        <v>0</v>
      </c>
      <c r="J198" s="181"/>
      <c r="K198" s="182">
        <f t="shared" si="9"/>
        <v>0</v>
      </c>
      <c r="L198" s="182">
        <v>21</v>
      </c>
      <c r="M198" s="182">
        <f t="shared" si="10"/>
        <v>0</v>
      </c>
      <c r="N198" s="180">
        <v>0</v>
      </c>
      <c r="O198" s="180">
        <f t="shared" si="11"/>
        <v>0</v>
      </c>
      <c r="P198" s="180">
        <v>0</v>
      </c>
      <c r="Q198" s="180">
        <f t="shared" si="12"/>
        <v>0</v>
      </c>
      <c r="R198" s="182"/>
      <c r="S198" s="182" t="s">
        <v>156</v>
      </c>
      <c r="T198" s="183" t="s">
        <v>157</v>
      </c>
      <c r="U198" s="159">
        <v>0</v>
      </c>
      <c r="V198" s="159">
        <f t="shared" si="13"/>
        <v>0</v>
      </c>
      <c r="W198" s="159"/>
      <c r="X198" s="159" t="s">
        <v>138</v>
      </c>
      <c r="Y198" s="159" t="s">
        <v>139</v>
      </c>
      <c r="Z198" s="149"/>
      <c r="AA198" s="149"/>
      <c r="AB198" s="149"/>
      <c r="AC198" s="149"/>
      <c r="AD198" s="149"/>
      <c r="AE198" s="149"/>
      <c r="AF198" s="149"/>
      <c r="AG198" s="149" t="s">
        <v>321</v>
      </c>
      <c r="AH198" s="149"/>
      <c r="AI198" s="149"/>
      <c r="AJ198" s="149"/>
      <c r="AK198" s="149"/>
      <c r="AL198" s="149"/>
      <c r="AM198" s="149"/>
      <c r="AN198" s="149"/>
      <c r="AO198" s="149"/>
      <c r="AP198" s="149"/>
      <c r="AQ198" s="149"/>
      <c r="AR198" s="149"/>
      <c r="AS198" s="149"/>
      <c r="AT198" s="149"/>
      <c r="AU198" s="149"/>
      <c r="AV198" s="149"/>
      <c r="AW198" s="149"/>
      <c r="AX198" s="149"/>
      <c r="AY198" s="149"/>
      <c r="AZ198" s="149"/>
      <c r="BA198" s="149"/>
      <c r="BB198" s="149"/>
      <c r="BC198" s="149"/>
      <c r="BD198" s="149"/>
      <c r="BE198" s="149"/>
      <c r="BF198" s="149"/>
      <c r="BG198" s="149"/>
      <c r="BH198" s="149"/>
    </row>
    <row r="199" spans="1:60" outlineLevel="1" x14ac:dyDescent="0.2">
      <c r="A199" s="177">
        <v>67</v>
      </c>
      <c r="B199" s="178" t="s">
        <v>377</v>
      </c>
      <c r="C199" s="188" t="s">
        <v>378</v>
      </c>
      <c r="D199" s="179" t="s">
        <v>200</v>
      </c>
      <c r="E199" s="180">
        <v>682</v>
      </c>
      <c r="F199" s="181"/>
      <c r="G199" s="182">
        <f t="shared" si="7"/>
        <v>0</v>
      </c>
      <c r="H199" s="181"/>
      <c r="I199" s="182">
        <f t="shared" si="8"/>
        <v>0</v>
      </c>
      <c r="J199" s="181"/>
      <c r="K199" s="182">
        <f t="shared" si="9"/>
        <v>0</v>
      </c>
      <c r="L199" s="182">
        <v>21</v>
      </c>
      <c r="M199" s="182">
        <f t="shared" si="10"/>
        <v>0</v>
      </c>
      <c r="N199" s="180">
        <v>0</v>
      </c>
      <c r="O199" s="180">
        <f t="shared" si="11"/>
        <v>0</v>
      </c>
      <c r="P199" s="180">
        <v>0</v>
      </c>
      <c r="Q199" s="180">
        <f t="shared" si="12"/>
        <v>0</v>
      </c>
      <c r="R199" s="182"/>
      <c r="S199" s="182" t="s">
        <v>156</v>
      </c>
      <c r="T199" s="183" t="s">
        <v>157</v>
      </c>
      <c r="U199" s="159">
        <v>0</v>
      </c>
      <c r="V199" s="159">
        <f t="shared" si="13"/>
        <v>0</v>
      </c>
      <c r="W199" s="159"/>
      <c r="X199" s="159" t="s">
        <v>138</v>
      </c>
      <c r="Y199" s="159" t="s">
        <v>139</v>
      </c>
      <c r="Z199" s="149"/>
      <c r="AA199" s="149"/>
      <c r="AB199" s="149"/>
      <c r="AC199" s="149"/>
      <c r="AD199" s="149"/>
      <c r="AE199" s="149"/>
      <c r="AF199" s="149"/>
      <c r="AG199" s="149" t="s">
        <v>321</v>
      </c>
      <c r="AH199" s="149"/>
      <c r="AI199" s="149"/>
      <c r="AJ199" s="149"/>
      <c r="AK199" s="149"/>
      <c r="AL199" s="149"/>
      <c r="AM199" s="149"/>
      <c r="AN199" s="149"/>
      <c r="AO199" s="149"/>
      <c r="AP199" s="149"/>
      <c r="AQ199" s="149"/>
      <c r="AR199" s="149"/>
      <c r="AS199" s="149"/>
      <c r="AT199" s="149"/>
      <c r="AU199" s="149"/>
      <c r="AV199" s="149"/>
      <c r="AW199" s="149"/>
      <c r="AX199" s="149"/>
      <c r="AY199" s="149"/>
      <c r="AZ199" s="149"/>
      <c r="BA199" s="149"/>
      <c r="BB199" s="149"/>
      <c r="BC199" s="149"/>
      <c r="BD199" s="149"/>
      <c r="BE199" s="149"/>
      <c r="BF199" s="149"/>
      <c r="BG199" s="149"/>
      <c r="BH199" s="149"/>
    </row>
    <row r="200" spans="1:60" outlineLevel="1" x14ac:dyDescent="0.2">
      <c r="A200" s="177">
        <v>68</v>
      </c>
      <c r="B200" s="178" t="s">
        <v>379</v>
      </c>
      <c r="C200" s="188" t="s">
        <v>380</v>
      </c>
      <c r="D200" s="179" t="s">
        <v>200</v>
      </c>
      <c r="E200" s="180">
        <v>65</v>
      </c>
      <c r="F200" s="181"/>
      <c r="G200" s="182">
        <f t="shared" si="7"/>
        <v>0</v>
      </c>
      <c r="H200" s="181"/>
      <c r="I200" s="182">
        <f t="shared" si="8"/>
        <v>0</v>
      </c>
      <c r="J200" s="181"/>
      <c r="K200" s="182">
        <f t="shared" si="9"/>
        <v>0</v>
      </c>
      <c r="L200" s="182">
        <v>21</v>
      </c>
      <c r="M200" s="182">
        <f t="shared" si="10"/>
        <v>0</v>
      </c>
      <c r="N200" s="180">
        <v>0</v>
      </c>
      <c r="O200" s="180">
        <f t="shared" si="11"/>
        <v>0</v>
      </c>
      <c r="P200" s="180">
        <v>0</v>
      </c>
      <c r="Q200" s="180">
        <f t="shared" si="12"/>
        <v>0</v>
      </c>
      <c r="R200" s="182"/>
      <c r="S200" s="182" t="s">
        <v>156</v>
      </c>
      <c r="T200" s="183" t="s">
        <v>157</v>
      </c>
      <c r="U200" s="159">
        <v>0</v>
      </c>
      <c r="V200" s="159">
        <f t="shared" si="13"/>
        <v>0</v>
      </c>
      <c r="W200" s="159"/>
      <c r="X200" s="159" t="s">
        <v>138</v>
      </c>
      <c r="Y200" s="159" t="s">
        <v>139</v>
      </c>
      <c r="Z200" s="149"/>
      <c r="AA200" s="149"/>
      <c r="AB200" s="149"/>
      <c r="AC200" s="149"/>
      <c r="AD200" s="149"/>
      <c r="AE200" s="149"/>
      <c r="AF200" s="149"/>
      <c r="AG200" s="149" t="s">
        <v>321</v>
      </c>
      <c r="AH200" s="149"/>
      <c r="AI200" s="149"/>
      <c r="AJ200" s="149"/>
      <c r="AK200" s="149"/>
      <c r="AL200" s="149"/>
      <c r="AM200" s="149"/>
      <c r="AN200" s="149"/>
      <c r="AO200" s="149"/>
      <c r="AP200" s="149"/>
      <c r="AQ200" s="149"/>
      <c r="AR200" s="149"/>
      <c r="AS200" s="149"/>
      <c r="AT200" s="149"/>
      <c r="AU200" s="149"/>
      <c r="AV200" s="149"/>
      <c r="AW200" s="149"/>
      <c r="AX200" s="149"/>
      <c r="AY200" s="149"/>
      <c r="AZ200" s="149"/>
      <c r="BA200" s="149"/>
      <c r="BB200" s="149"/>
      <c r="BC200" s="149"/>
      <c r="BD200" s="149"/>
      <c r="BE200" s="149"/>
      <c r="BF200" s="149"/>
      <c r="BG200" s="149"/>
      <c r="BH200" s="149"/>
    </row>
    <row r="201" spans="1:60" outlineLevel="1" x14ac:dyDescent="0.2">
      <c r="A201" s="177">
        <v>69</v>
      </c>
      <c r="B201" s="178" t="s">
        <v>381</v>
      </c>
      <c r="C201" s="188" t="s">
        <v>382</v>
      </c>
      <c r="D201" s="179" t="s">
        <v>200</v>
      </c>
      <c r="E201" s="180">
        <v>276</v>
      </c>
      <c r="F201" s="181"/>
      <c r="G201" s="182">
        <f t="shared" si="7"/>
        <v>0</v>
      </c>
      <c r="H201" s="181"/>
      <c r="I201" s="182">
        <f t="shared" si="8"/>
        <v>0</v>
      </c>
      <c r="J201" s="181"/>
      <c r="K201" s="182">
        <f t="shared" si="9"/>
        <v>0</v>
      </c>
      <c r="L201" s="182">
        <v>21</v>
      </c>
      <c r="M201" s="182">
        <f t="shared" si="10"/>
        <v>0</v>
      </c>
      <c r="N201" s="180">
        <v>0</v>
      </c>
      <c r="O201" s="180">
        <f t="shared" si="11"/>
        <v>0</v>
      </c>
      <c r="P201" s="180">
        <v>0</v>
      </c>
      <c r="Q201" s="180">
        <f t="shared" si="12"/>
        <v>0</v>
      </c>
      <c r="R201" s="182"/>
      <c r="S201" s="182" t="s">
        <v>156</v>
      </c>
      <c r="T201" s="183" t="s">
        <v>157</v>
      </c>
      <c r="U201" s="159">
        <v>0</v>
      </c>
      <c r="V201" s="159">
        <f t="shared" si="13"/>
        <v>0</v>
      </c>
      <c r="W201" s="159"/>
      <c r="X201" s="159" t="s">
        <v>138</v>
      </c>
      <c r="Y201" s="159" t="s">
        <v>139</v>
      </c>
      <c r="Z201" s="149"/>
      <c r="AA201" s="149"/>
      <c r="AB201" s="149"/>
      <c r="AC201" s="149"/>
      <c r="AD201" s="149"/>
      <c r="AE201" s="149"/>
      <c r="AF201" s="149"/>
      <c r="AG201" s="149" t="s">
        <v>321</v>
      </c>
      <c r="AH201" s="149"/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49"/>
      <c r="AV201" s="149"/>
      <c r="AW201" s="149"/>
      <c r="AX201" s="149"/>
      <c r="AY201" s="149"/>
      <c r="AZ201" s="149"/>
      <c r="BA201" s="149"/>
      <c r="BB201" s="149"/>
      <c r="BC201" s="149"/>
      <c r="BD201" s="149"/>
      <c r="BE201" s="149"/>
      <c r="BF201" s="149"/>
      <c r="BG201" s="149"/>
      <c r="BH201" s="149"/>
    </row>
    <row r="202" spans="1:60" outlineLevel="1" x14ac:dyDescent="0.2">
      <c r="A202" s="177">
        <v>70</v>
      </c>
      <c r="B202" s="178" t="s">
        <v>383</v>
      </c>
      <c r="C202" s="188" t="s">
        <v>384</v>
      </c>
      <c r="D202" s="179" t="s">
        <v>200</v>
      </c>
      <c r="E202" s="180">
        <v>71</v>
      </c>
      <c r="F202" s="181"/>
      <c r="G202" s="182">
        <f t="shared" si="7"/>
        <v>0</v>
      </c>
      <c r="H202" s="181"/>
      <c r="I202" s="182">
        <f t="shared" si="8"/>
        <v>0</v>
      </c>
      <c r="J202" s="181"/>
      <c r="K202" s="182">
        <f t="shared" si="9"/>
        <v>0</v>
      </c>
      <c r="L202" s="182">
        <v>21</v>
      </c>
      <c r="M202" s="182">
        <f t="shared" si="10"/>
        <v>0</v>
      </c>
      <c r="N202" s="180">
        <v>0</v>
      </c>
      <c r="O202" s="180">
        <f t="shared" si="11"/>
        <v>0</v>
      </c>
      <c r="P202" s="180">
        <v>0</v>
      </c>
      <c r="Q202" s="180">
        <f t="shared" si="12"/>
        <v>0</v>
      </c>
      <c r="R202" s="182"/>
      <c r="S202" s="182" t="s">
        <v>156</v>
      </c>
      <c r="T202" s="183" t="s">
        <v>157</v>
      </c>
      <c r="U202" s="159">
        <v>0</v>
      </c>
      <c r="V202" s="159">
        <f t="shared" si="13"/>
        <v>0</v>
      </c>
      <c r="W202" s="159"/>
      <c r="X202" s="159" t="s">
        <v>138</v>
      </c>
      <c r="Y202" s="159" t="s">
        <v>139</v>
      </c>
      <c r="Z202" s="149"/>
      <c r="AA202" s="149"/>
      <c r="AB202" s="149"/>
      <c r="AC202" s="149"/>
      <c r="AD202" s="149"/>
      <c r="AE202" s="149"/>
      <c r="AF202" s="149"/>
      <c r="AG202" s="149" t="s">
        <v>321</v>
      </c>
      <c r="AH202" s="149"/>
      <c r="AI202" s="149"/>
      <c r="AJ202" s="149"/>
      <c r="AK202" s="149"/>
      <c r="AL202" s="149"/>
      <c r="AM202" s="149"/>
      <c r="AN202" s="149"/>
      <c r="AO202" s="149"/>
      <c r="AP202" s="149"/>
      <c r="AQ202" s="149"/>
      <c r="AR202" s="149"/>
      <c r="AS202" s="149"/>
      <c r="AT202" s="149"/>
      <c r="AU202" s="149"/>
      <c r="AV202" s="149"/>
      <c r="AW202" s="149"/>
      <c r="AX202" s="149"/>
      <c r="AY202" s="149"/>
      <c r="AZ202" s="149"/>
      <c r="BA202" s="149"/>
      <c r="BB202" s="149"/>
      <c r="BC202" s="149"/>
      <c r="BD202" s="149"/>
      <c r="BE202" s="149"/>
      <c r="BF202" s="149"/>
      <c r="BG202" s="149"/>
      <c r="BH202" s="149"/>
    </row>
    <row r="203" spans="1:60" outlineLevel="1" x14ac:dyDescent="0.2">
      <c r="A203" s="177">
        <v>71</v>
      </c>
      <c r="B203" s="178" t="s">
        <v>385</v>
      </c>
      <c r="C203" s="188" t="s">
        <v>386</v>
      </c>
      <c r="D203" s="179" t="s">
        <v>200</v>
      </c>
      <c r="E203" s="180">
        <v>17</v>
      </c>
      <c r="F203" s="181"/>
      <c r="G203" s="182">
        <f t="shared" si="7"/>
        <v>0</v>
      </c>
      <c r="H203" s="181"/>
      <c r="I203" s="182">
        <f t="shared" si="8"/>
        <v>0</v>
      </c>
      <c r="J203" s="181"/>
      <c r="K203" s="182">
        <f t="shared" si="9"/>
        <v>0</v>
      </c>
      <c r="L203" s="182">
        <v>21</v>
      </c>
      <c r="M203" s="182">
        <f t="shared" si="10"/>
        <v>0</v>
      </c>
      <c r="N203" s="180">
        <v>0</v>
      </c>
      <c r="O203" s="180">
        <f t="shared" si="11"/>
        <v>0</v>
      </c>
      <c r="P203" s="180">
        <v>0</v>
      </c>
      <c r="Q203" s="180">
        <f t="shared" si="12"/>
        <v>0</v>
      </c>
      <c r="R203" s="182"/>
      <c r="S203" s="182" t="s">
        <v>156</v>
      </c>
      <c r="T203" s="183" t="s">
        <v>157</v>
      </c>
      <c r="U203" s="159">
        <v>0</v>
      </c>
      <c r="V203" s="159">
        <f t="shared" si="13"/>
        <v>0</v>
      </c>
      <c r="W203" s="159"/>
      <c r="X203" s="159" t="s">
        <v>138</v>
      </c>
      <c r="Y203" s="159" t="s">
        <v>139</v>
      </c>
      <c r="Z203" s="149"/>
      <c r="AA203" s="149"/>
      <c r="AB203" s="149"/>
      <c r="AC203" s="149"/>
      <c r="AD203" s="149"/>
      <c r="AE203" s="149"/>
      <c r="AF203" s="149"/>
      <c r="AG203" s="149" t="s">
        <v>321</v>
      </c>
      <c r="AH203" s="149"/>
      <c r="AI203" s="149"/>
      <c r="AJ203" s="149"/>
      <c r="AK203" s="149"/>
      <c r="AL203" s="149"/>
      <c r="AM203" s="149"/>
      <c r="AN203" s="149"/>
      <c r="AO203" s="149"/>
      <c r="AP203" s="149"/>
      <c r="AQ203" s="149"/>
      <c r="AR203" s="149"/>
      <c r="AS203" s="149"/>
      <c r="AT203" s="149"/>
      <c r="AU203" s="149"/>
      <c r="AV203" s="149"/>
      <c r="AW203" s="149"/>
      <c r="AX203" s="149"/>
      <c r="AY203" s="149"/>
      <c r="AZ203" s="149"/>
      <c r="BA203" s="149"/>
      <c r="BB203" s="149"/>
      <c r="BC203" s="149"/>
      <c r="BD203" s="149"/>
      <c r="BE203" s="149"/>
      <c r="BF203" s="149"/>
      <c r="BG203" s="149"/>
      <c r="BH203" s="149"/>
    </row>
    <row r="204" spans="1:60" outlineLevel="1" x14ac:dyDescent="0.2">
      <c r="A204" s="177">
        <v>72</v>
      </c>
      <c r="B204" s="178" t="s">
        <v>387</v>
      </c>
      <c r="C204" s="188" t="s">
        <v>388</v>
      </c>
      <c r="D204" s="179" t="s">
        <v>200</v>
      </c>
      <c r="E204" s="180">
        <v>6</v>
      </c>
      <c r="F204" s="181"/>
      <c r="G204" s="182">
        <f t="shared" si="7"/>
        <v>0</v>
      </c>
      <c r="H204" s="181"/>
      <c r="I204" s="182">
        <f t="shared" si="8"/>
        <v>0</v>
      </c>
      <c r="J204" s="181"/>
      <c r="K204" s="182">
        <f t="shared" si="9"/>
        <v>0</v>
      </c>
      <c r="L204" s="182">
        <v>21</v>
      </c>
      <c r="M204" s="182">
        <f t="shared" si="10"/>
        <v>0</v>
      </c>
      <c r="N204" s="180">
        <v>0</v>
      </c>
      <c r="O204" s="180">
        <f t="shared" si="11"/>
        <v>0</v>
      </c>
      <c r="P204" s="180">
        <v>0</v>
      </c>
      <c r="Q204" s="180">
        <f t="shared" si="12"/>
        <v>0</v>
      </c>
      <c r="R204" s="182"/>
      <c r="S204" s="182" t="s">
        <v>156</v>
      </c>
      <c r="T204" s="183" t="s">
        <v>157</v>
      </c>
      <c r="U204" s="159">
        <v>0</v>
      </c>
      <c r="V204" s="159">
        <f t="shared" si="13"/>
        <v>0</v>
      </c>
      <c r="W204" s="159"/>
      <c r="X204" s="159" t="s">
        <v>138</v>
      </c>
      <c r="Y204" s="159" t="s">
        <v>139</v>
      </c>
      <c r="Z204" s="149"/>
      <c r="AA204" s="149"/>
      <c r="AB204" s="149"/>
      <c r="AC204" s="149"/>
      <c r="AD204" s="149"/>
      <c r="AE204" s="149"/>
      <c r="AF204" s="149"/>
      <c r="AG204" s="149" t="s">
        <v>321</v>
      </c>
      <c r="AH204" s="149"/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</row>
    <row r="205" spans="1:60" outlineLevel="1" x14ac:dyDescent="0.2">
      <c r="A205" s="177">
        <v>73</v>
      </c>
      <c r="B205" s="178" t="s">
        <v>389</v>
      </c>
      <c r="C205" s="188" t="s">
        <v>390</v>
      </c>
      <c r="D205" s="179" t="s">
        <v>200</v>
      </c>
      <c r="E205" s="180">
        <v>20</v>
      </c>
      <c r="F205" s="181"/>
      <c r="G205" s="182">
        <f t="shared" si="7"/>
        <v>0</v>
      </c>
      <c r="H205" s="181"/>
      <c r="I205" s="182">
        <f t="shared" si="8"/>
        <v>0</v>
      </c>
      <c r="J205" s="181"/>
      <c r="K205" s="182">
        <f t="shared" si="9"/>
        <v>0</v>
      </c>
      <c r="L205" s="182">
        <v>21</v>
      </c>
      <c r="M205" s="182">
        <f t="shared" si="10"/>
        <v>0</v>
      </c>
      <c r="N205" s="180">
        <v>0</v>
      </c>
      <c r="O205" s="180">
        <f t="shared" si="11"/>
        <v>0</v>
      </c>
      <c r="P205" s="180">
        <v>0</v>
      </c>
      <c r="Q205" s="180">
        <f t="shared" si="12"/>
        <v>0</v>
      </c>
      <c r="R205" s="182"/>
      <c r="S205" s="182" t="s">
        <v>156</v>
      </c>
      <c r="T205" s="183" t="s">
        <v>157</v>
      </c>
      <c r="U205" s="159">
        <v>0</v>
      </c>
      <c r="V205" s="159">
        <f t="shared" si="13"/>
        <v>0</v>
      </c>
      <c r="W205" s="159"/>
      <c r="X205" s="159" t="s">
        <v>138</v>
      </c>
      <c r="Y205" s="159" t="s">
        <v>139</v>
      </c>
      <c r="Z205" s="149"/>
      <c r="AA205" s="149"/>
      <c r="AB205" s="149"/>
      <c r="AC205" s="149"/>
      <c r="AD205" s="149"/>
      <c r="AE205" s="149"/>
      <c r="AF205" s="149"/>
      <c r="AG205" s="149" t="s">
        <v>321</v>
      </c>
      <c r="AH205" s="149"/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49"/>
      <c r="BB205" s="149"/>
      <c r="BC205" s="149"/>
      <c r="BD205" s="149"/>
      <c r="BE205" s="149"/>
      <c r="BF205" s="149"/>
      <c r="BG205" s="149"/>
      <c r="BH205" s="149"/>
    </row>
    <row r="206" spans="1:60" outlineLevel="1" x14ac:dyDescent="0.2">
      <c r="A206" s="177">
        <v>74</v>
      </c>
      <c r="B206" s="178" t="s">
        <v>391</v>
      </c>
      <c r="C206" s="188" t="s">
        <v>392</v>
      </c>
      <c r="D206" s="179" t="s">
        <v>200</v>
      </c>
      <c r="E206" s="180">
        <v>80</v>
      </c>
      <c r="F206" s="181"/>
      <c r="G206" s="182">
        <f t="shared" si="7"/>
        <v>0</v>
      </c>
      <c r="H206" s="181"/>
      <c r="I206" s="182">
        <f t="shared" si="8"/>
        <v>0</v>
      </c>
      <c r="J206" s="181"/>
      <c r="K206" s="182">
        <f t="shared" si="9"/>
        <v>0</v>
      </c>
      <c r="L206" s="182">
        <v>21</v>
      </c>
      <c r="M206" s="182">
        <f t="shared" si="10"/>
        <v>0</v>
      </c>
      <c r="N206" s="180">
        <v>0</v>
      </c>
      <c r="O206" s="180">
        <f t="shared" si="11"/>
        <v>0</v>
      </c>
      <c r="P206" s="180">
        <v>0</v>
      </c>
      <c r="Q206" s="180">
        <f t="shared" si="12"/>
        <v>0</v>
      </c>
      <c r="R206" s="182"/>
      <c r="S206" s="182" t="s">
        <v>156</v>
      </c>
      <c r="T206" s="183" t="s">
        <v>157</v>
      </c>
      <c r="U206" s="159">
        <v>0</v>
      </c>
      <c r="V206" s="159">
        <f t="shared" si="13"/>
        <v>0</v>
      </c>
      <c r="W206" s="159"/>
      <c r="X206" s="159" t="s">
        <v>138</v>
      </c>
      <c r="Y206" s="159" t="s">
        <v>139</v>
      </c>
      <c r="Z206" s="149"/>
      <c r="AA206" s="149"/>
      <c r="AB206" s="149"/>
      <c r="AC206" s="149"/>
      <c r="AD206" s="149"/>
      <c r="AE206" s="149"/>
      <c r="AF206" s="149"/>
      <c r="AG206" s="149" t="s">
        <v>321</v>
      </c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</row>
    <row r="207" spans="1:60" ht="22.5" outlineLevel="1" x14ac:dyDescent="0.2">
      <c r="A207" s="177">
        <v>75</v>
      </c>
      <c r="B207" s="178" t="s">
        <v>393</v>
      </c>
      <c r="C207" s="188" t="s">
        <v>394</v>
      </c>
      <c r="D207" s="179" t="s">
        <v>200</v>
      </c>
      <c r="E207" s="180">
        <v>16</v>
      </c>
      <c r="F207" s="181"/>
      <c r="G207" s="182">
        <f t="shared" si="7"/>
        <v>0</v>
      </c>
      <c r="H207" s="181"/>
      <c r="I207" s="182">
        <f t="shared" si="8"/>
        <v>0</v>
      </c>
      <c r="J207" s="181"/>
      <c r="K207" s="182">
        <f t="shared" si="9"/>
        <v>0</v>
      </c>
      <c r="L207" s="182">
        <v>21</v>
      </c>
      <c r="M207" s="182">
        <f t="shared" si="10"/>
        <v>0</v>
      </c>
      <c r="N207" s="180">
        <v>0</v>
      </c>
      <c r="O207" s="180">
        <f t="shared" si="11"/>
        <v>0</v>
      </c>
      <c r="P207" s="180">
        <v>0</v>
      </c>
      <c r="Q207" s="180">
        <f t="shared" si="12"/>
        <v>0</v>
      </c>
      <c r="R207" s="182"/>
      <c r="S207" s="182" t="s">
        <v>156</v>
      </c>
      <c r="T207" s="183" t="s">
        <v>157</v>
      </c>
      <c r="U207" s="159">
        <v>0</v>
      </c>
      <c r="V207" s="159">
        <f t="shared" si="13"/>
        <v>0</v>
      </c>
      <c r="W207" s="159"/>
      <c r="X207" s="159" t="s">
        <v>138</v>
      </c>
      <c r="Y207" s="159" t="s">
        <v>139</v>
      </c>
      <c r="Z207" s="149"/>
      <c r="AA207" s="149"/>
      <c r="AB207" s="149"/>
      <c r="AC207" s="149"/>
      <c r="AD207" s="149"/>
      <c r="AE207" s="149"/>
      <c r="AF207" s="149"/>
      <c r="AG207" s="149" t="s">
        <v>321</v>
      </c>
      <c r="AH207" s="149"/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</row>
    <row r="208" spans="1:60" outlineLevel="1" x14ac:dyDescent="0.2">
      <c r="A208" s="177">
        <v>76</v>
      </c>
      <c r="B208" s="178" t="s">
        <v>395</v>
      </c>
      <c r="C208" s="188" t="s">
        <v>396</v>
      </c>
      <c r="D208" s="179" t="s">
        <v>200</v>
      </c>
      <c r="E208" s="180">
        <v>20</v>
      </c>
      <c r="F208" s="181"/>
      <c r="G208" s="182">
        <f t="shared" si="7"/>
        <v>0</v>
      </c>
      <c r="H208" s="181"/>
      <c r="I208" s="182">
        <f t="shared" si="8"/>
        <v>0</v>
      </c>
      <c r="J208" s="181"/>
      <c r="K208" s="182">
        <f t="shared" si="9"/>
        <v>0</v>
      </c>
      <c r="L208" s="182">
        <v>21</v>
      </c>
      <c r="M208" s="182">
        <f t="shared" si="10"/>
        <v>0</v>
      </c>
      <c r="N208" s="180">
        <v>0</v>
      </c>
      <c r="O208" s="180">
        <f t="shared" si="11"/>
        <v>0</v>
      </c>
      <c r="P208" s="180">
        <v>0</v>
      </c>
      <c r="Q208" s="180">
        <f t="shared" si="12"/>
        <v>0</v>
      </c>
      <c r="R208" s="182"/>
      <c r="S208" s="182" t="s">
        <v>156</v>
      </c>
      <c r="T208" s="183" t="s">
        <v>157</v>
      </c>
      <c r="U208" s="159">
        <v>0</v>
      </c>
      <c r="V208" s="159">
        <f t="shared" si="13"/>
        <v>0</v>
      </c>
      <c r="W208" s="159"/>
      <c r="X208" s="159" t="s">
        <v>138</v>
      </c>
      <c r="Y208" s="159" t="s">
        <v>139</v>
      </c>
      <c r="Z208" s="149"/>
      <c r="AA208" s="149"/>
      <c r="AB208" s="149"/>
      <c r="AC208" s="149"/>
      <c r="AD208" s="149"/>
      <c r="AE208" s="149"/>
      <c r="AF208" s="149"/>
      <c r="AG208" s="149" t="s">
        <v>321</v>
      </c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</row>
    <row r="209" spans="1:60" x14ac:dyDescent="0.2">
      <c r="A209" s="163" t="s">
        <v>131</v>
      </c>
      <c r="B209" s="164" t="s">
        <v>91</v>
      </c>
      <c r="C209" s="185" t="s">
        <v>92</v>
      </c>
      <c r="D209" s="165"/>
      <c r="E209" s="166"/>
      <c r="F209" s="167"/>
      <c r="G209" s="167">
        <f>SUMIF(AG210:AG214,"&lt;&gt;NOR",G210:G214)</f>
        <v>0</v>
      </c>
      <c r="H209" s="167"/>
      <c r="I209" s="167">
        <f>SUM(I210:I214)</f>
        <v>0</v>
      </c>
      <c r="J209" s="167"/>
      <c r="K209" s="167">
        <f>SUM(K210:K214)</f>
        <v>0</v>
      </c>
      <c r="L209" s="167"/>
      <c r="M209" s="167">
        <f>SUM(M210:M214)</f>
        <v>0</v>
      </c>
      <c r="N209" s="166"/>
      <c r="O209" s="166">
        <f>SUM(O210:O214)</f>
        <v>0</v>
      </c>
      <c r="P209" s="166"/>
      <c r="Q209" s="166">
        <f>SUM(Q210:Q214)</f>
        <v>0</v>
      </c>
      <c r="R209" s="167"/>
      <c r="S209" s="167"/>
      <c r="T209" s="168"/>
      <c r="U209" s="162"/>
      <c r="V209" s="162">
        <f>SUM(V210:V214)</f>
        <v>0</v>
      </c>
      <c r="W209" s="162"/>
      <c r="X209" s="162"/>
      <c r="Y209" s="162"/>
      <c r="AG209" t="s">
        <v>132</v>
      </c>
    </row>
    <row r="210" spans="1:60" outlineLevel="1" x14ac:dyDescent="0.2">
      <c r="A210" s="177">
        <v>77</v>
      </c>
      <c r="B210" s="178" t="s">
        <v>397</v>
      </c>
      <c r="C210" s="188" t="s">
        <v>398</v>
      </c>
      <c r="D210" s="179" t="s">
        <v>328</v>
      </c>
      <c r="E210" s="180">
        <v>20</v>
      </c>
      <c r="F210" s="181"/>
      <c r="G210" s="182">
        <f>ROUND(E210*F210,2)</f>
        <v>0</v>
      </c>
      <c r="H210" s="181"/>
      <c r="I210" s="182">
        <f>ROUND(E210*H210,2)</f>
        <v>0</v>
      </c>
      <c r="J210" s="181"/>
      <c r="K210" s="182">
        <f>ROUND(E210*J210,2)</f>
        <v>0</v>
      </c>
      <c r="L210" s="182">
        <v>21</v>
      </c>
      <c r="M210" s="182">
        <f>G210*(1+L210/100)</f>
        <v>0</v>
      </c>
      <c r="N210" s="180">
        <v>0</v>
      </c>
      <c r="O210" s="180">
        <f>ROUND(E210*N210,2)</f>
        <v>0</v>
      </c>
      <c r="P210" s="180">
        <v>0</v>
      </c>
      <c r="Q210" s="180">
        <f>ROUND(E210*P210,2)</f>
        <v>0</v>
      </c>
      <c r="R210" s="182"/>
      <c r="S210" s="182" t="s">
        <v>156</v>
      </c>
      <c r="T210" s="183" t="s">
        <v>157</v>
      </c>
      <c r="U210" s="159">
        <v>0</v>
      </c>
      <c r="V210" s="159">
        <f>ROUND(E210*U210,2)</f>
        <v>0</v>
      </c>
      <c r="W210" s="159"/>
      <c r="X210" s="159" t="s">
        <v>138</v>
      </c>
      <c r="Y210" s="159" t="s">
        <v>139</v>
      </c>
      <c r="Z210" s="149"/>
      <c r="AA210" s="149"/>
      <c r="AB210" s="149"/>
      <c r="AC210" s="149"/>
      <c r="AD210" s="149"/>
      <c r="AE210" s="149"/>
      <c r="AF210" s="149"/>
      <c r="AG210" s="149" t="s">
        <v>321</v>
      </c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</row>
    <row r="211" spans="1:60" outlineLevel="1" x14ac:dyDescent="0.2">
      <c r="A211" s="177">
        <v>78</v>
      </c>
      <c r="B211" s="178" t="s">
        <v>399</v>
      </c>
      <c r="C211" s="188" t="s">
        <v>400</v>
      </c>
      <c r="D211" s="179" t="s">
        <v>328</v>
      </c>
      <c r="E211" s="180">
        <v>4</v>
      </c>
      <c r="F211" s="181"/>
      <c r="G211" s="182">
        <f>ROUND(E211*F211,2)</f>
        <v>0</v>
      </c>
      <c r="H211" s="181"/>
      <c r="I211" s="182">
        <f>ROUND(E211*H211,2)</f>
        <v>0</v>
      </c>
      <c r="J211" s="181"/>
      <c r="K211" s="182">
        <f>ROUND(E211*J211,2)</f>
        <v>0</v>
      </c>
      <c r="L211" s="182">
        <v>21</v>
      </c>
      <c r="M211" s="182">
        <f>G211*(1+L211/100)</f>
        <v>0</v>
      </c>
      <c r="N211" s="180">
        <v>0</v>
      </c>
      <c r="O211" s="180">
        <f>ROUND(E211*N211,2)</f>
        <v>0</v>
      </c>
      <c r="P211" s="180">
        <v>0</v>
      </c>
      <c r="Q211" s="180">
        <f>ROUND(E211*P211,2)</f>
        <v>0</v>
      </c>
      <c r="R211" s="182"/>
      <c r="S211" s="182" t="s">
        <v>156</v>
      </c>
      <c r="T211" s="183" t="s">
        <v>157</v>
      </c>
      <c r="U211" s="159">
        <v>0</v>
      </c>
      <c r="V211" s="159">
        <f>ROUND(E211*U211,2)</f>
        <v>0</v>
      </c>
      <c r="W211" s="159"/>
      <c r="X211" s="159" t="s">
        <v>138</v>
      </c>
      <c r="Y211" s="159" t="s">
        <v>139</v>
      </c>
      <c r="Z211" s="149"/>
      <c r="AA211" s="149"/>
      <c r="AB211" s="149"/>
      <c r="AC211" s="149"/>
      <c r="AD211" s="149"/>
      <c r="AE211" s="149"/>
      <c r="AF211" s="149"/>
      <c r="AG211" s="149" t="s">
        <v>321</v>
      </c>
      <c r="AH211" s="149"/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</row>
    <row r="212" spans="1:60" outlineLevel="1" x14ac:dyDescent="0.2">
      <c r="A212" s="177">
        <v>79</v>
      </c>
      <c r="B212" s="178" t="s">
        <v>401</v>
      </c>
      <c r="C212" s="188" t="s">
        <v>402</v>
      </c>
      <c r="D212" s="179" t="s">
        <v>200</v>
      </c>
      <c r="E212" s="180">
        <v>110</v>
      </c>
      <c r="F212" s="181"/>
      <c r="G212" s="182">
        <f>ROUND(E212*F212,2)</f>
        <v>0</v>
      </c>
      <c r="H212" s="181"/>
      <c r="I212" s="182">
        <f>ROUND(E212*H212,2)</f>
        <v>0</v>
      </c>
      <c r="J212" s="181"/>
      <c r="K212" s="182">
        <f>ROUND(E212*J212,2)</f>
        <v>0</v>
      </c>
      <c r="L212" s="182">
        <v>21</v>
      </c>
      <c r="M212" s="182">
        <f>G212*(1+L212/100)</f>
        <v>0</v>
      </c>
      <c r="N212" s="180">
        <v>0</v>
      </c>
      <c r="O212" s="180">
        <f>ROUND(E212*N212,2)</f>
        <v>0</v>
      </c>
      <c r="P212" s="180">
        <v>0</v>
      </c>
      <c r="Q212" s="180">
        <f>ROUND(E212*P212,2)</f>
        <v>0</v>
      </c>
      <c r="R212" s="182"/>
      <c r="S212" s="182" t="s">
        <v>156</v>
      </c>
      <c r="T212" s="183" t="s">
        <v>157</v>
      </c>
      <c r="U212" s="159">
        <v>0</v>
      </c>
      <c r="V212" s="159">
        <f>ROUND(E212*U212,2)</f>
        <v>0</v>
      </c>
      <c r="W212" s="159"/>
      <c r="X212" s="159" t="s">
        <v>138</v>
      </c>
      <c r="Y212" s="159" t="s">
        <v>139</v>
      </c>
      <c r="Z212" s="149"/>
      <c r="AA212" s="149"/>
      <c r="AB212" s="149"/>
      <c r="AC212" s="149"/>
      <c r="AD212" s="149"/>
      <c r="AE212" s="149"/>
      <c r="AF212" s="149"/>
      <c r="AG212" s="149" t="s">
        <v>321</v>
      </c>
      <c r="AH212" s="149"/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</row>
    <row r="213" spans="1:60" outlineLevel="1" x14ac:dyDescent="0.2">
      <c r="A213" s="177">
        <v>80</v>
      </c>
      <c r="B213" s="178" t="s">
        <v>403</v>
      </c>
      <c r="C213" s="188" t="s">
        <v>404</v>
      </c>
      <c r="D213" s="179" t="s">
        <v>200</v>
      </c>
      <c r="E213" s="180">
        <v>53</v>
      </c>
      <c r="F213" s="181"/>
      <c r="G213" s="182">
        <f>ROUND(E213*F213,2)</f>
        <v>0</v>
      </c>
      <c r="H213" s="181"/>
      <c r="I213" s="182">
        <f>ROUND(E213*H213,2)</f>
        <v>0</v>
      </c>
      <c r="J213" s="181"/>
      <c r="K213" s="182">
        <f>ROUND(E213*J213,2)</f>
        <v>0</v>
      </c>
      <c r="L213" s="182">
        <v>21</v>
      </c>
      <c r="M213" s="182">
        <f>G213*(1+L213/100)</f>
        <v>0</v>
      </c>
      <c r="N213" s="180">
        <v>0</v>
      </c>
      <c r="O213" s="180">
        <f>ROUND(E213*N213,2)</f>
        <v>0</v>
      </c>
      <c r="P213" s="180">
        <v>0</v>
      </c>
      <c r="Q213" s="180">
        <f>ROUND(E213*P213,2)</f>
        <v>0</v>
      </c>
      <c r="R213" s="182"/>
      <c r="S213" s="182" t="s">
        <v>156</v>
      </c>
      <c r="T213" s="183" t="s">
        <v>157</v>
      </c>
      <c r="U213" s="159">
        <v>0</v>
      </c>
      <c r="V213" s="159">
        <f>ROUND(E213*U213,2)</f>
        <v>0</v>
      </c>
      <c r="W213" s="159"/>
      <c r="X213" s="159" t="s">
        <v>138</v>
      </c>
      <c r="Y213" s="159" t="s">
        <v>139</v>
      </c>
      <c r="Z213" s="149"/>
      <c r="AA213" s="149"/>
      <c r="AB213" s="149"/>
      <c r="AC213" s="149"/>
      <c r="AD213" s="149"/>
      <c r="AE213" s="149"/>
      <c r="AF213" s="149"/>
      <c r="AG213" s="149" t="s">
        <v>321</v>
      </c>
      <c r="AH213" s="149"/>
      <c r="AI213" s="149"/>
      <c r="AJ213" s="149"/>
      <c r="AK213" s="149"/>
      <c r="AL213" s="149"/>
      <c r="AM213" s="149"/>
      <c r="AN213" s="149"/>
      <c r="AO213" s="149"/>
      <c r="AP213" s="149"/>
      <c r="AQ213" s="149"/>
      <c r="AR213" s="149"/>
      <c r="AS213" s="149"/>
      <c r="AT213" s="149"/>
      <c r="AU213" s="149"/>
      <c r="AV213" s="149"/>
      <c r="AW213" s="149"/>
      <c r="AX213" s="149"/>
      <c r="AY213" s="149"/>
      <c r="AZ213" s="149"/>
      <c r="BA213" s="149"/>
      <c r="BB213" s="149"/>
      <c r="BC213" s="149"/>
      <c r="BD213" s="149"/>
      <c r="BE213" s="149"/>
      <c r="BF213" s="149"/>
      <c r="BG213" s="149"/>
      <c r="BH213" s="149"/>
    </row>
    <row r="214" spans="1:60" ht="22.5" outlineLevel="1" x14ac:dyDescent="0.2">
      <c r="A214" s="177">
        <v>81</v>
      </c>
      <c r="B214" s="178" t="s">
        <v>405</v>
      </c>
      <c r="C214" s="188" t="s">
        <v>406</v>
      </c>
      <c r="D214" s="179" t="s">
        <v>200</v>
      </c>
      <c r="E214" s="180">
        <v>119</v>
      </c>
      <c r="F214" s="181"/>
      <c r="G214" s="182">
        <f>ROUND(E214*F214,2)</f>
        <v>0</v>
      </c>
      <c r="H214" s="181"/>
      <c r="I214" s="182">
        <f>ROUND(E214*H214,2)</f>
        <v>0</v>
      </c>
      <c r="J214" s="181"/>
      <c r="K214" s="182">
        <f>ROUND(E214*J214,2)</f>
        <v>0</v>
      </c>
      <c r="L214" s="182">
        <v>21</v>
      </c>
      <c r="M214" s="182">
        <f>G214*(1+L214/100)</f>
        <v>0</v>
      </c>
      <c r="N214" s="180">
        <v>0</v>
      </c>
      <c r="O214" s="180">
        <f>ROUND(E214*N214,2)</f>
        <v>0</v>
      </c>
      <c r="P214" s="180">
        <v>0</v>
      </c>
      <c r="Q214" s="180">
        <f>ROUND(E214*P214,2)</f>
        <v>0</v>
      </c>
      <c r="R214" s="182"/>
      <c r="S214" s="182" t="s">
        <v>156</v>
      </c>
      <c r="T214" s="183" t="s">
        <v>157</v>
      </c>
      <c r="U214" s="159">
        <v>0</v>
      </c>
      <c r="V214" s="159">
        <f>ROUND(E214*U214,2)</f>
        <v>0</v>
      </c>
      <c r="W214" s="159"/>
      <c r="X214" s="159" t="s">
        <v>138</v>
      </c>
      <c r="Y214" s="159" t="s">
        <v>139</v>
      </c>
      <c r="Z214" s="149"/>
      <c r="AA214" s="149"/>
      <c r="AB214" s="149"/>
      <c r="AC214" s="149"/>
      <c r="AD214" s="149"/>
      <c r="AE214" s="149"/>
      <c r="AF214" s="149"/>
      <c r="AG214" s="149" t="s">
        <v>321</v>
      </c>
      <c r="AH214" s="149"/>
      <c r="AI214" s="149"/>
      <c r="AJ214" s="149"/>
      <c r="AK214" s="149"/>
      <c r="AL214" s="149"/>
      <c r="AM214" s="149"/>
      <c r="AN214" s="149"/>
      <c r="AO214" s="149"/>
      <c r="AP214" s="149"/>
      <c r="AQ214" s="149"/>
      <c r="AR214" s="149"/>
      <c r="AS214" s="149"/>
      <c r="AT214" s="149"/>
      <c r="AU214" s="149"/>
      <c r="AV214" s="149"/>
      <c r="AW214" s="149"/>
      <c r="AX214" s="149"/>
      <c r="AY214" s="149"/>
      <c r="AZ214" s="149"/>
      <c r="BA214" s="149"/>
      <c r="BB214" s="149"/>
      <c r="BC214" s="149"/>
      <c r="BD214" s="149"/>
      <c r="BE214" s="149"/>
      <c r="BF214" s="149"/>
      <c r="BG214" s="149"/>
      <c r="BH214" s="149"/>
    </row>
    <row r="215" spans="1:60" x14ac:dyDescent="0.2">
      <c r="A215" s="163" t="s">
        <v>131</v>
      </c>
      <c r="B215" s="164" t="s">
        <v>93</v>
      </c>
      <c r="C215" s="185" t="s">
        <v>94</v>
      </c>
      <c r="D215" s="165"/>
      <c r="E215" s="166"/>
      <c r="F215" s="167"/>
      <c r="G215" s="167">
        <f>SUMIF(AG216:AG225,"&lt;&gt;NOR",G216:G225)</f>
        <v>0</v>
      </c>
      <c r="H215" s="167"/>
      <c r="I215" s="167">
        <f>SUM(I216:I225)</f>
        <v>0</v>
      </c>
      <c r="J215" s="167"/>
      <c r="K215" s="167">
        <f>SUM(K216:K225)</f>
        <v>0</v>
      </c>
      <c r="L215" s="167"/>
      <c r="M215" s="167">
        <f>SUM(M216:M225)</f>
        <v>0</v>
      </c>
      <c r="N215" s="166"/>
      <c r="O215" s="166">
        <f>SUM(O216:O225)</f>
        <v>0</v>
      </c>
      <c r="P215" s="166"/>
      <c r="Q215" s="166">
        <f>SUM(Q216:Q225)</f>
        <v>0</v>
      </c>
      <c r="R215" s="167"/>
      <c r="S215" s="167"/>
      <c r="T215" s="168"/>
      <c r="U215" s="162"/>
      <c r="V215" s="162">
        <f>SUM(V216:V225)</f>
        <v>0</v>
      </c>
      <c r="W215" s="162"/>
      <c r="X215" s="162"/>
      <c r="Y215" s="162"/>
      <c r="AG215" t="s">
        <v>132</v>
      </c>
    </row>
    <row r="216" spans="1:60" ht="22.5" outlineLevel="1" x14ac:dyDescent="0.2">
      <c r="A216" s="177">
        <v>82</v>
      </c>
      <c r="B216" s="178" t="s">
        <v>407</v>
      </c>
      <c r="C216" s="188" t="s">
        <v>408</v>
      </c>
      <c r="D216" s="179" t="s">
        <v>328</v>
      </c>
      <c r="E216" s="180">
        <v>1</v>
      </c>
      <c r="F216" s="181"/>
      <c r="G216" s="182">
        <f t="shared" ref="G216:G225" si="14">ROUND(E216*F216,2)</f>
        <v>0</v>
      </c>
      <c r="H216" s="181"/>
      <c r="I216" s="182">
        <f t="shared" ref="I216:I225" si="15">ROUND(E216*H216,2)</f>
        <v>0</v>
      </c>
      <c r="J216" s="181"/>
      <c r="K216" s="182">
        <f t="shared" ref="K216:K225" si="16">ROUND(E216*J216,2)</f>
        <v>0</v>
      </c>
      <c r="L216" s="182">
        <v>21</v>
      </c>
      <c r="M216" s="182">
        <f t="shared" ref="M216:M225" si="17">G216*(1+L216/100)</f>
        <v>0</v>
      </c>
      <c r="N216" s="180">
        <v>0</v>
      </c>
      <c r="O216" s="180">
        <f t="shared" ref="O216:O225" si="18">ROUND(E216*N216,2)</f>
        <v>0</v>
      </c>
      <c r="P216" s="180">
        <v>0</v>
      </c>
      <c r="Q216" s="180">
        <f t="shared" ref="Q216:Q225" si="19">ROUND(E216*P216,2)</f>
        <v>0</v>
      </c>
      <c r="R216" s="182"/>
      <c r="S216" s="182" t="s">
        <v>156</v>
      </c>
      <c r="T216" s="183" t="s">
        <v>157</v>
      </c>
      <c r="U216" s="159">
        <v>0</v>
      </c>
      <c r="V216" s="159">
        <f t="shared" ref="V216:V225" si="20">ROUND(E216*U216,2)</f>
        <v>0</v>
      </c>
      <c r="W216" s="159"/>
      <c r="X216" s="159" t="s">
        <v>138</v>
      </c>
      <c r="Y216" s="159" t="s">
        <v>139</v>
      </c>
      <c r="Z216" s="149"/>
      <c r="AA216" s="149"/>
      <c r="AB216" s="149"/>
      <c r="AC216" s="149"/>
      <c r="AD216" s="149"/>
      <c r="AE216" s="149"/>
      <c r="AF216" s="149"/>
      <c r="AG216" s="149" t="s">
        <v>321</v>
      </c>
      <c r="AH216" s="149"/>
      <c r="AI216" s="149"/>
      <c r="AJ216" s="149"/>
      <c r="AK216" s="149"/>
      <c r="AL216" s="149"/>
      <c r="AM216" s="149"/>
      <c r="AN216" s="149"/>
      <c r="AO216" s="149"/>
      <c r="AP216" s="149"/>
      <c r="AQ216" s="149"/>
      <c r="AR216" s="149"/>
      <c r="AS216" s="149"/>
      <c r="AT216" s="149"/>
      <c r="AU216" s="149"/>
      <c r="AV216" s="149"/>
      <c r="AW216" s="149"/>
      <c r="AX216" s="149"/>
      <c r="AY216" s="149"/>
      <c r="AZ216" s="149"/>
      <c r="BA216" s="149"/>
      <c r="BB216" s="149"/>
      <c r="BC216" s="149"/>
      <c r="BD216" s="149"/>
      <c r="BE216" s="149"/>
      <c r="BF216" s="149"/>
      <c r="BG216" s="149"/>
      <c r="BH216" s="149"/>
    </row>
    <row r="217" spans="1:60" outlineLevel="1" x14ac:dyDescent="0.2">
      <c r="A217" s="177">
        <v>83</v>
      </c>
      <c r="B217" s="178" t="s">
        <v>409</v>
      </c>
      <c r="C217" s="188" t="s">
        <v>410</v>
      </c>
      <c r="D217" s="179" t="s">
        <v>328</v>
      </c>
      <c r="E217" s="180">
        <v>20</v>
      </c>
      <c r="F217" s="181"/>
      <c r="G217" s="182">
        <f t="shared" si="14"/>
        <v>0</v>
      </c>
      <c r="H217" s="181"/>
      <c r="I217" s="182">
        <f t="shared" si="15"/>
        <v>0</v>
      </c>
      <c r="J217" s="181"/>
      <c r="K217" s="182">
        <f t="shared" si="16"/>
        <v>0</v>
      </c>
      <c r="L217" s="182">
        <v>21</v>
      </c>
      <c r="M217" s="182">
        <f t="shared" si="17"/>
        <v>0</v>
      </c>
      <c r="N217" s="180">
        <v>0</v>
      </c>
      <c r="O217" s="180">
        <f t="shared" si="18"/>
        <v>0</v>
      </c>
      <c r="P217" s="180">
        <v>0</v>
      </c>
      <c r="Q217" s="180">
        <f t="shared" si="19"/>
        <v>0</v>
      </c>
      <c r="R217" s="182"/>
      <c r="S217" s="182" t="s">
        <v>156</v>
      </c>
      <c r="T217" s="183" t="s">
        <v>157</v>
      </c>
      <c r="U217" s="159">
        <v>0</v>
      </c>
      <c r="V217" s="159">
        <f t="shared" si="20"/>
        <v>0</v>
      </c>
      <c r="W217" s="159"/>
      <c r="X217" s="159" t="s">
        <v>138</v>
      </c>
      <c r="Y217" s="159" t="s">
        <v>139</v>
      </c>
      <c r="Z217" s="149"/>
      <c r="AA217" s="149"/>
      <c r="AB217" s="149"/>
      <c r="AC217" s="149"/>
      <c r="AD217" s="149"/>
      <c r="AE217" s="149"/>
      <c r="AF217" s="149"/>
      <c r="AG217" s="149" t="s">
        <v>321</v>
      </c>
      <c r="AH217" s="149"/>
      <c r="AI217" s="149"/>
      <c r="AJ217" s="149"/>
      <c r="AK217" s="149"/>
      <c r="AL217" s="149"/>
      <c r="AM217" s="149"/>
      <c r="AN217" s="149"/>
      <c r="AO217" s="149"/>
      <c r="AP217" s="149"/>
      <c r="AQ217" s="149"/>
      <c r="AR217" s="149"/>
      <c r="AS217" s="149"/>
      <c r="AT217" s="149"/>
      <c r="AU217" s="149"/>
      <c r="AV217" s="149"/>
      <c r="AW217" s="149"/>
      <c r="AX217" s="149"/>
      <c r="AY217" s="149"/>
      <c r="AZ217" s="149"/>
      <c r="BA217" s="149"/>
      <c r="BB217" s="149"/>
      <c r="BC217" s="149"/>
      <c r="BD217" s="149"/>
      <c r="BE217" s="149"/>
      <c r="BF217" s="149"/>
      <c r="BG217" s="149"/>
      <c r="BH217" s="149"/>
    </row>
    <row r="218" spans="1:60" outlineLevel="1" x14ac:dyDescent="0.2">
      <c r="A218" s="177">
        <v>84</v>
      </c>
      <c r="B218" s="178" t="s">
        <v>411</v>
      </c>
      <c r="C218" s="188" t="s">
        <v>412</v>
      </c>
      <c r="D218" s="179" t="s">
        <v>328</v>
      </c>
      <c r="E218" s="180">
        <v>1</v>
      </c>
      <c r="F218" s="181"/>
      <c r="G218" s="182">
        <f t="shared" si="14"/>
        <v>0</v>
      </c>
      <c r="H218" s="181"/>
      <c r="I218" s="182">
        <f t="shared" si="15"/>
        <v>0</v>
      </c>
      <c r="J218" s="181"/>
      <c r="K218" s="182">
        <f t="shared" si="16"/>
        <v>0</v>
      </c>
      <c r="L218" s="182">
        <v>21</v>
      </c>
      <c r="M218" s="182">
        <f t="shared" si="17"/>
        <v>0</v>
      </c>
      <c r="N218" s="180">
        <v>0</v>
      </c>
      <c r="O218" s="180">
        <f t="shared" si="18"/>
        <v>0</v>
      </c>
      <c r="P218" s="180">
        <v>0</v>
      </c>
      <c r="Q218" s="180">
        <f t="shared" si="19"/>
        <v>0</v>
      </c>
      <c r="R218" s="182"/>
      <c r="S218" s="182" t="s">
        <v>156</v>
      </c>
      <c r="T218" s="183" t="s">
        <v>157</v>
      </c>
      <c r="U218" s="159">
        <v>0</v>
      </c>
      <c r="V218" s="159">
        <f t="shared" si="20"/>
        <v>0</v>
      </c>
      <c r="W218" s="159"/>
      <c r="X218" s="159" t="s">
        <v>138</v>
      </c>
      <c r="Y218" s="159" t="s">
        <v>139</v>
      </c>
      <c r="Z218" s="149"/>
      <c r="AA218" s="149"/>
      <c r="AB218" s="149"/>
      <c r="AC218" s="149"/>
      <c r="AD218" s="149"/>
      <c r="AE218" s="149"/>
      <c r="AF218" s="149"/>
      <c r="AG218" s="149" t="s">
        <v>321</v>
      </c>
      <c r="AH218" s="149"/>
      <c r="AI218" s="149"/>
      <c r="AJ218" s="149"/>
      <c r="AK218" s="149"/>
      <c r="AL218" s="149"/>
      <c r="AM218" s="149"/>
      <c r="AN218" s="149"/>
      <c r="AO218" s="149"/>
      <c r="AP218" s="149"/>
      <c r="AQ218" s="149"/>
      <c r="AR218" s="149"/>
      <c r="AS218" s="149"/>
      <c r="AT218" s="149"/>
      <c r="AU218" s="149"/>
      <c r="AV218" s="149"/>
      <c r="AW218" s="149"/>
      <c r="AX218" s="149"/>
      <c r="AY218" s="149"/>
      <c r="AZ218" s="149"/>
      <c r="BA218" s="149"/>
      <c r="BB218" s="149"/>
      <c r="BC218" s="149"/>
      <c r="BD218" s="149"/>
      <c r="BE218" s="149"/>
      <c r="BF218" s="149"/>
      <c r="BG218" s="149"/>
      <c r="BH218" s="149"/>
    </row>
    <row r="219" spans="1:60" outlineLevel="1" x14ac:dyDescent="0.2">
      <c r="A219" s="177">
        <v>85</v>
      </c>
      <c r="B219" s="178" t="s">
        <v>413</v>
      </c>
      <c r="C219" s="188" t="s">
        <v>414</v>
      </c>
      <c r="D219" s="179" t="s">
        <v>328</v>
      </c>
      <c r="E219" s="180">
        <v>1</v>
      </c>
      <c r="F219" s="181"/>
      <c r="G219" s="182">
        <f t="shared" si="14"/>
        <v>0</v>
      </c>
      <c r="H219" s="181"/>
      <c r="I219" s="182">
        <f t="shared" si="15"/>
        <v>0</v>
      </c>
      <c r="J219" s="181"/>
      <c r="K219" s="182">
        <f t="shared" si="16"/>
        <v>0</v>
      </c>
      <c r="L219" s="182">
        <v>21</v>
      </c>
      <c r="M219" s="182">
        <f t="shared" si="17"/>
        <v>0</v>
      </c>
      <c r="N219" s="180">
        <v>0</v>
      </c>
      <c r="O219" s="180">
        <f t="shared" si="18"/>
        <v>0</v>
      </c>
      <c r="P219" s="180">
        <v>0</v>
      </c>
      <c r="Q219" s="180">
        <f t="shared" si="19"/>
        <v>0</v>
      </c>
      <c r="R219" s="182"/>
      <c r="S219" s="182" t="s">
        <v>156</v>
      </c>
      <c r="T219" s="183" t="s">
        <v>157</v>
      </c>
      <c r="U219" s="159">
        <v>0</v>
      </c>
      <c r="V219" s="159">
        <f t="shared" si="20"/>
        <v>0</v>
      </c>
      <c r="W219" s="159"/>
      <c r="X219" s="159" t="s">
        <v>138</v>
      </c>
      <c r="Y219" s="159" t="s">
        <v>139</v>
      </c>
      <c r="Z219" s="149"/>
      <c r="AA219" s="149"/>
      <c r="AB219" s="149"/>
      <c r="AC219" s="149"/>
      <c r="AD219" s="149"/>
      <c r="AE219" s="149"/>
      <c r="AF219" s="149"/>
      <c r="AG219" s="149" t="s">
        <v>321</v>
      </c>
      <c r="AH219" s="149"/>
      <c r="AI219" s="149"/>
      <c r="AJ219" s="149"/>
      <c r="AK219" s="149"/>
      <c r="AL219" s="149"/>
      <c r="AM219" s="149"/>
      <c r="AN219" s="149"/>
      <c r="AO219" s="149"/>
      <c r="AP219" s="149"/>
      <c r="AQ219" s="149"/>
      <c r="AR219" s="149"/>
      <c r="AS219" s="149"/>
      <c r="AT219" s="149"/>
      <c r="AU219" s="149"/>
      <c r="AV219" s="149"/>
      <c r="AW219" s="149"/>
      <c r="AX219" s="149"/>
      <c r="AY219" s="149"/>
      <c r="AZ219" s="149"/>
      <c r="BA219" s="149"/>
      <c r="BB219" s="149"/>
      <c r="BC219" s="149"/>
      <c r="BD219" s="149"/>
      <c r="BE219" s="149"/>
      <c r="BF219" s="149"/>
      <c r="BG219" s="149"/>
      <c r="BH219" s="149"/>
    </row>
    <row r="220" spans="1:60" ht="22.5" outlineLevel="1" x14ac:dyDescent="0.2">
      <c r="A220" s="177">
        <v>86</v>
      </c>
      <c r="B220" s="178" t="s">
        <v>415</v>
      </c>
      <c r="C220" s="188" t="s">
        <v>416</v>
      </c>
      <c r="D220" s="179" t="s">
        <v>328</v>
      </c>
      <c r="E220" s="180">
        <v>3</v>
      </c>
      <c r="F220" s="181"/>
      <c r="G220" s="182">
        <f t="shared" si="14"/>
        <v>0</v>
      </c>
      <c r="H220" s="181"/>
      <c r="I220" s="182">
        <f t="shared" si="15"/>
        <v>0</v>
      </c>
      <c r="J220" s="181"/>
      <c r="K220" s="182">
        <f t="shared" si="16"/>
        <v>0</v>
      </c>
      <c r="L220" s="182">
        <v>21</v>
      </c>
      <c r="M220" s="182">
        <f t="shared" si="17"/>
        <v>0</v>
      </c>
      <c r="N220" s="180">
        <v>0</v>
      </c>
      <c r="O220" s="180">
        <f t="shared" si="18"/>
        <v>0</v>
      </c>
      <c r="P220" s="180">
        <v>0</v>
      </c>
      <c r="Q220" s="180">
        <f t="shared" si="19"/>
        <v>0</v>
      </c>
      <c r="R220" s="182"/>
      <c r="S220" s="182" t="s">
        <v>156</v>
      </c>
      <c r="T220" s="183" t="s">
        <v>157</v>
      </c>
      <c r="U220" s="159">
        <v>0</v>
      </c>
      <c r="V220" s="159">
        <f t="shared" si="20"/>
        <v>0</v>
      </c>
      <c r="W220" s="159"/>
      <c r="X220" s="159" t="s">
        <v>138</v>
      </c>
      <c r="Y220" s="159" t="s">
        <v>139</v>
      </c>
      <c r="Z220" s="149"/>
      <c r="AA220" s="149"/>
      <c r="AB220" s="149"/>
      <c r="AC220" s="149"/>
      <c r="AD220" s="149"/>
      <c r="AE220" s="149"/>
      <c r="AF220" s="149"/>
      <c r="AG220" s="149" t="s">
        <v>321</v>
      </c>
      <c r="AH220" s="149"/>
      <c r="AI220" s="149"/>
      <c r="AJ220" s="149"/>
      <c r="AK220" s="149"/>
      <c r="AL220" s="149"/>
      <c r="AM220" s="149"/>
      <c r="AN220" s="149"/>
      <c r="AO220" s="149"/>
      <c r="AP220" s="149"/>
      <c r="AQ220" s="149"/>
      <c r="AR220" s="149"/>
      <c r="AS220" s="149"/>
      <c r="AT220" s="149"/>
      <c r="AU220" s="149"/>
      <c r="AV220" s="149"/>
      <c r="AW220" s="149"/>
      <c r="AX220" s="149"/>
      <c r="AY220" s="149"/>
      <c r="AZ220" s="149"/>
      <c r="BA220" s="149"/>
      <c r="BB220" s="149"/>
      <c r="BC220" s="149"/>
      <c r="BD220" s="149"/>
      <c r="BE220" s="149"/>
      <c r="BF220" s="149"/>
      <c r="BG220" s="149"/>
      <c r="BH220" s="149"/>
    </row>
    <row r="221" spans="1:60" outlineLevel="1" x14ac:dyDescent="0.2">
      <c r="A221" s="177">
        <v>87</v>
      </c>
      <c r="B221" s="178" t="s">
        <v>417</v>
      </c>
      <c r="C221" s="188" t="s">
        <v>418</v>
      </c>
      <c r="D221" s="179" t="s">
        <v>328</v>
      </c>
      <c r="E221" s="180">
        <v>3</v>
      </c>
      <c r="F221" s="181"/>
      <c r="G221" s="182">
        <f t="shared" si="14"/>
        <v>0</v>
      </c>
      <c r="H221" s="181"/>
      <c r="I221" s="182">
        <f t="shared" si="15"/>
        <v>0</v>
      </c>
      <c r="J221" s="181"/>
      <c r="K221" s="182">
        <f t="shared" si="16"/>
        <v>0</v>
      </c>
      <c r="L221" s="182">
        <v>21</v>
      </c>
      <c r="M221" s="182">
        <f t="shared" si="17"/>
        <v>0</v>
      </c>
      <c r="N221" s="180">
        <v>0</v>
      </c>
      <c r="O221" s="180">
        <f t="shared" si="18"/>
        <v>0</v>
      </c>
      <c r="P221" s="180">
        <v>0</v>
      </c>
      <c r="Q221" s="180">
        <f t="shared" si="19"/>
        <v>0</v>
      </c>
      <c r="R221" s="182"/>
      <c r="S221" s="182" t="s">
        <v>156</v>
      </c>
      <c r="T221" s="183" t="s">
        <v>157</v>
      </c>
      <c r="U221" s="159">
        <v>0</v>
      </c>
      <c r="V221" s="159">
        <f t="shared" si="20"/>
        <v>0</v>
      </c>
      <c r="W221" s="159"/>
      <c r="X221" s="159" t="s">
        <v>138</v>
      </c>
      <c r="Y221" s="159" t="s">
        <v>139</v>
      </c>
      <c r="Z221" s="149"/>
      <c r="AA221" s="149"/>
      <c r="AB221" s="149"/>
      <c r="AC221" s="149"/>
      <c r="AD221" s="149"/>
      <c r="AE221" s="149"/>
      <c r="AF221" s="149"/>
      <c r="AG221" s="149" t="s">
        <v>321</v>
      </c>
      <c r="AH221" s="149"/>
      <c r="AI221" s="149"/>
      <c r="AJ221" s="149"/>
      <c r="AK221" s="149"/>
      <c r="AL221" s="149"/>
      <c r="AM221" s="149"/>
      <c r="AN221" s="149"/>
      <c r="AO221" s="149"/>
      <c r="AP221" s="149"/>
      <c r="AQ221" s="149"/>
      <c r="AR221" s="149"/>
      <c r="AS221" s="149"/>
      <c r="AT221" s="149"/>
      <c r="AU221" s="149"/>
      <c r="AV221" s="149"/>
      <c r="AW221" s="149"/>
      <c r="AX221" s="149"/>
      <c r="AY221" s="149"/>
      <c r="AZ221" s="149"/>
      <c r="BA221" s="149"/>
      <c r="BB221" s="149"/>
      <c r="BC221" s="149"/>
      <c r="BD221" s="149"/>
      <c r="BE221" s="149"/>
      <c r="BF221" s="149"/>
      <c r="BG221" s="149"/>
      <c r="BH221" s="149"/>
    </row>
    <row r="222" spans="1:60" outlineLevel="1" x14ac:dyDescent="0.2">
      <c r="A222" s="177">
        <v>88</v>
      </c>
      <c r="B222" s="178" t="s">
        <v>419</v>
      </c>
      <c r="C222" s="188" t="s">
        <v>418</v>
      </c>
      <c r="D222" s="179" t="s">
        <v>200</v>
      </c>
      <c r="E222" s="180">
        <v>55</v>
      </c>
      <c r="F222" s="181"/>
      <c r="G222" s="182">
        <f t="shared" si="14"/>
        <v>0</v>
      </c>
      <c r="H222" s="181"/>
      <c r="I222" s="182">
        <f t="shared" si="15"/>
        <v>0</v>
      </c>
      <c r="J222" s="181"/>
      <c r="K222" s="182">
        <f t="shared" si="16"/>
        <v>0</v>
      </c>
      <c r="L222" s="182">
        <v>21</v>
      </c>
      <c r="M222" s="182">
        <f t="shared" si="17"/>
        <v>0</v>
      </c>
      <c r="N222" s="180">
        <v>0</v>
      </c>
      <c r="O222" s="180">
        <f t="shared" si="18"/>
        <v>0</v>
      </c>
      <c r="P222" s="180">
        <v>0</v>
      </c>
      <c r="Q222" s="180">
        <f t="shared" si="19"/>
        <v>0</v>
      </c>
      <c r="R222" s="182"/>
      <c r="S222" s="182" t="s">
        <v>156</v>
      </c>
      <c r="T222" s="183" t="s">
        <v>157</v>
      </c>
      <c r="U222" s="159">
        <v>0</v>
      </c>
      <c r="V222" s="159">
        <f t="shared" si="20"/>
        <v>0</v>
      </c>
      <c r="W222" s="159"/>
      <c r="X222" s="159" t="s">
        <v>138</v>
      </c>
      <c r="Y222" s="159" t="s">
        <v>139</v>
      </c>
      <c r="Z222" s="149"/>
      <c r="AA222" s="149"/>
      <c r="AB222" s="149"/>
      <c r="AC222" s="149"/>
      <c r="AD222" s="149"/>
      <c r="AE222" s="149"/>
      <c r="AF222" s="149"/>
      <c r="AG222" s="149" t="s">
        <v>321</v>
      </c>
      <c r="AH222" s="149"/>
      <c r="AI222" s="149"/>
      <c r="AJ222" s="149"/>
      <c r="AK222" s="149"/>
      <c r="AL222" s="149"/>
      <c r="AM222" s="149"/>
      <c r="AN222" s="149"/>
      <c r="AO222" s="149"/>
      <c r="AP222" s="149"/>
      <c r="AQ222" s="149"/>
      <c r="AR222" s="149"/>
      <c r="AS222" s="149"/>
      <c r="AT222" s="149"/>
      <c r="AU222" s="149"/>
      <c r="AV222" s="149"/>
      <c r="AW222" s="149"/>
      <c r="AX222" s="149"/>
      <c r="AY222" s="149"/>
      <c r="AZ222" s="149"/>
      <c r="BA222" s="149"/>
      <c r="BB222" s="149"/>
      <c r="BC222" s="149"/>
      <c r="BD222" s="149"/>
      <c r="BE222" s="149"/>
      <c r="BF222" s="149"/>
      <c r="BG222" s="149"/>
      <c r="BH222" s="149"/>
    </row>
    <row r="223" spans="1:60" outlineLevel="1" x14ac:dyDescent="0.2">
      <c r="A223" s="177">
        <v>89</v>
      </c>
      <c r="B223" s="178" t="s">
        <v>420</v>
      </c>
      <c r="C223" s="188" t="s">
        <v>421</v>
      </c>
      <c r="D223" s="179" t="s">
        <v>200</v>
      </c>
      <c r="E223" s="180">
        <v>5</v>
      </c>
      <c r="F223" s="181"/>
      <c r="G223" s="182">
        <f t="shared" si="14"/>
        <v>0</v>
      </c>
      <c r="H223" s="181"/>
      <c r="I223" s="182">
        <f t="shared" si="15"/>
        <v>0</v>
      </c>
      <c r="J223" s="181"/>
      <c r="K223" s="182">
        <f t="shared" si="16"/>
        <v>0</v>
      </c>
      <c r="L223" s="182">
        <v>21</v>
      </c>
      <c r="M223" s="182">
        <f t="shared" si="17"/>
        <v>0</v>
      </c>
      <c r="N223" s="180">
        <v>0</v>
      </c>
      <c r="O223" s="180">
        <f t="shared" si="18"/>
        <v>0</v>
      </c>
      <c r="P223" s="180">
        <v>0</v>
      </c>
      <c r="Q223" s="180">
        <f t="shared" si="19"/>
        <v>0</v>
      </c>
      <c r="R223" s="182"/>
      <c r="S223" s="182" t="s">
        <v>156</v>
      </c>
      <c r="T223" s="183" t="s">
        <v>157</v>
      </c>
      <c r="U223" s="159">
        <v>0</v>
      </c>
      <c r="V223" s="159">
        <f t="shared" si="20"/>
        <v>0</v>
      </c>
      <c r="W223" s="159"/>
      <c r="X223" s="159" t="s">
        <v>138</v>
      </c>
      <c r="Y223" s="159" t="s">
        <v>139</v>
      </c>
      <c r="Z223" s="149"/>
      <c r="AA223" s="149"/>
      <c r="AB223" s="149"/>
      <c r="AC223" s="149"/>
      <c r="AD223" s="149"/>
      <c r="AE223" s="149"/>
      <c r="AF223" s="149"/>
      <c r="AG223" s="149" t="s">
        <v>321</v>
      </c>
      <c r="AH223" s="149"/>
      <c r="AI223" s="149"/>
      <c r="AJ223" s="149"/>
      <c r="AK223" s="149"/>
      <c r="AL223" s="149"/>
      <c r="AM223" s="149"/>
      <c r="AN223" s="149"/>
      <c r="AO223" s="149"/>
      <c r="AP223" s="149"/>
      <c r="AQ223" s="149"/>
      <c r="AR223" s="149"/>
      <c r="AS223" s="149"/>
      <c r="AT223" s="149"/>
      <c r="AU223" s="149"/>
      <c r="AV223" s="149"/>
      <c r="AW223" s="149"/>
      <c r="AX223" s="149"/>
      <c r="AY223" s="149"/>
      <c r="AZ223" s="149"/>
      <c r="BA223" s="149"/>
      <c r="BB223" s="149"/>
      <c r="BC223" s="149"/>
      <c r="BD223" s="149"/>
      <c r="BE223" s="149"/>
      <c r="BF223" s="149"/>
      <c r="BG223" s="149"/>
      <c r="BH223" s="149"/>
    </row>
    <row r="224" spans="1:60" outlineLevel="1" x14ac:dyDescent="0.2">
      <c r="A224" s="177">
        <v>90</v>
      </c>
      <c r="B224" s="178" t="s">
        <v>422</v>
      </c>
      <c r="C224" s="188" t="s">
        <v>423</v>
      </c>
      <c r="D224" s="179" t="s">
        <v>328</v>
      </c>
      <c r="E224" s="180">
        <v>3</v>
      </c>
      <c r="F224" s="181"/>
      <c r="G224" s="182">
        <f t="shared" si="14"/>
        <v>0</v>
      </c>
      <c r="H224" s="181"/>
      <c r="I224" s="182">
        <f t="shared" si="15"/>
        <v>0</v>
      </c>
      <c r="J224" s="181"/>
      <c r="K224" s="182">
        <f t="shared" si="16"/>
        <v>0</v>
      </c>
      <c r="L224" s="182">
        <v>21</v>
      </c>
      <c r="M224" s="182">
        <f t="shared" si="17"/>
        <v>0</v>
      </c>
      <c r="N224" s="180">
        <v>0</v>
      </c>
      <c r="O224" s="180">
        <f t="shared" si="18"/>
        <v>0</v>
      </c>
      <c r="P224" s="180">
        <v>0</v>
      </c>
      <c r="Q224" s="180">
        <f t="shared" si="19"/>
        <v>0</v>
      </c>
      <c r="R224" s="182"/>
      <c r="S224" s="182" t="s">
        <v>156</v>
      </c>
      <c r="T224" s="183" t="s">
        <v>157</v>
      </c>
      <c r="U224" s="159">
        <v>0</v>
      </c>
      <c r="V224" s="159">
        <f t="shared" si="20"/>
        <v>0</v>
      </c>
      <c r="W224" s="159"/>
      <c r="X224" s="159" t="s">
        <v>138</v>
      </c>
      <c r="Y224" s="159" t="s">
        <v>139</v>
      </c>
      <c r="Z224" s="149"/>
      <c r="AA224" s="149"/>
      <c r="AB224" s="149"/>
      <c r="AC224" s="149"/>
      <c r="AD224" s="149"/>
      <c r="AE224" s="149"/>
      <c r="AF224" s="149"/>
      <c r="AG224" s="149" t="s">
        <v>321</v>
      </c>
      <c r="AH224" s="149"/>
      <c r="AI224" s="149"/>
      <c r="AJ224" s="149"/>
      <c r="AK224" s="149"/>
      <c r="AL224" s="149"/>
      <c r="AM224" s="149"/>
      <c r="AN224" s="149"/>
      <c r="AO224" s="149"/>
      <c r="AP224" s="149"/>
      <c r="AQ224" s="149"/>
      <c r="AR224" s="149"/>
      <c r="AS224" s="149"/>
      <c r="AT224" s="149"/>
      <c r="AU224" s="149"/>
      <c r="AV224" s="149"/>
      <c r="AW224" s="149"/>
      <c r="AX224" s="149"/>
      <c r="AY224" s="149"/>
      <c r="AZ224" s="149"/>
      <c r="BA224" s="149"/>
      <c r="BB224" s="149"/>
      <c r="BC224" s="149"/>
      <c r="BD224" s="149"/>
      <c r="BE224" s="149"/>
      <c r="BF224" s="149"/>
      <c r="BG224" s="149"/>
      <c r="BH224" s="149"/>
    </row>
    <row r="225" spans="1:60" ht="22.5" outlineLevel="1" x14ac:dyDescent="0.2">
      <c r="A225" s="177">
        <v>91</v>
      </c>
      <c r="B225" s="178" t="s">
        <v>424</v>
      </c>
      <c r="C225" s="188" t="s">
        <v>425</v>
      </c>
      <c r="D225" s="179" t="s">
        <v>200</v>
      </c>
      <c r="E225" s="180">
        <v>55</v>
      </c>
      <c r="F225" s="181"/>
      <c r="G225" s="182">
        <f t="shared" si="14"/>
        <v>0</v>
      </c>
      <c r="H225" s="181"/>
      <c r="I225" s="182">
        <f t="shared" si="15"/>
        <v>0</v>
      </c>
      <c r="J225" s="181"/>
      <c r="K225" s="182">
        <f t="shared" si="16"/>
        <v>0</v>
      </c>
      <c r="L225" s="182">
        <v>21</v>
      </c>
      <c r="M225" s="182">
        <f t="shared" si="17"/>
        <v>0</v>
      </c>
      <c r="N225" s="180">
        <v>0</v>
      </c>
      <c r="O225" s="180">
        <f t="shared" si="18"/>
        <v>0</v>
      </c>
      <c r="P225" s="180">
        <v>0</v>
      </c>
      <c r="Q225" s="180">
        <f t="shared" si="19"/>
        <v>0</v>
      </c>
      <c r="R225" s="182"/>
      <c r="S225" s="182" t="s">
        <v>156</v>
      </c>
      <c r="T225" s="183" t="s">
        <v>157</v>
      </c>
      <c r="U225" s="159">
        <v>0</v>
      </c>
      <c r="V225" s="159">
        <f t="shared" si="20"/>
        <v>0</v>
      </c>
      <c r="W225" s="159"/>
      <c r="X225" s="159" t="s">
        <v>138</v>
      </c>
      <c r="Y225" s="159" t="s">
        <v>139</v>
      </c>
      <c r="Z225" s="149"/>
      <c r="AA225" s="149"/>
      <c r="AB225" s="149"/>
      <c r="AC225" s="149"/>
      <c r="AD225" s="149"/>
      <c r="AE225" s="149"/>
      <c r="AF225" s="149"/>
      <c r="AG225" s="149" t="s">
        <v>321</v>
      </c>
      <c r="AH225" s="149"/>
      <c r="AI225" s="149"/>
      <c r="AJ225" s="149"/>
      <c r="AK225" s="149"/>
      <c r="AL225" s="149"/>
      <c r="AM225" s="149"/>
      <c r="AN225" s="149"/>
      <c r="AO225" s="149"/>
      <c r="AP225" s="149"/>
      <c r="AQ225" s="149"/>
      <c r="AR225" s="149"/>
      <c r="AS225" s="149"/>
      <c r="AT225" s="149"/>
      <c r="AU225" s="149"/>
      <c r="AV225" s="149"/>
      <c r="AW225" s="149"/>
      <c r="AX225" s="149"/>
      <c r="AY225" s="149"/>
      <c r="AZ225" s="149"/>
      <c r="BA225" s="149"/>
      <c r="BB225" s="149"/>
      <c r="BC225" s="149"/>
      <c r="BD225" s="149"/>
      <c r="BE225" s="149"/>
      <c r="BF225" s="149"/>
      <c r="BG225" s="149"/>
      <c r="BH225" s="149"/>
    </row>
    <row r="226" spans="1:60" x14ac:dyDescent="0.2">
      <c r="A226" s="163" t="s">
        <v>131</v>
      </c>
      <c r="B226" s="164" t="s">
        <v>95</v>
      </c>
      <c r="C226" s="185" t="s">
        <v>96</v>
      </c>
      <c r="D226" s="165"/>
      <c r="E226" s="166"/>
      <c r="F226" s="167"/>
      <c r="G226" s="167">
        <f>SUMIF(AG227:AG227,"&lt;&gt;NOR",G227:G227)</f>
        <v>0</v>
      </c>
      <c r="H226" s="167"/>
      <c r="I226" s="167">
        <f>SUM(I227:I227)</f>
        <v>0</v>
      </c>
      <c r="J226" s="167"/>
      <c r="K226" s="167">
        <f>SUM(K227:K227)</f>
        <v>0</v>
      </c>
      <c r="L226" s="167"/>
      <c r="M226" s="167">
        <f>SUM(M227:M227)</f>
        <v>0</v>
      </c>
      <c r="N226" s="166"/>
      <c r="O226" s="166">
        <f>SUM(O227:O227)</f>
        <v>0</v>
      </c>
      <c r="P226" s="166"/>
      <c r="Q226" s="166">
        <f>SUM(Q227:Q227)</f>
        <v>1.4</v>
      </c>
      <c r="R226" s="167"/>
      <c r="S226" s="167"/>
      <c r="T226" s="168"/>
      <c r="U226" s="162"/>
      <c r="V226" s="162">
        <f>SUM(V227:V227)</f>
        <v>0</v>
      </c>
      <c r="W226" s="162"/>
      <c r="X226" s="162"/>
      <c r="Y226" s="162"/>
      <c r="AG226" t="s">
        <v>132</v>
      </c>
    </row>
    <row r="227" spans="1:60" outlineLevel="1" x14ac:dyDescent="0.2">
      <c r="A227" s="177">
        <v>92</v>
      </c>
      <c r="B227" s="178" t="s">
        <v>426</v>
      </c>
      <c r="C227" s="188" t="s">
        <v>427</v>
      </c>
      <c r="D227" s="179" t="s">
        <v>204</v>
      </c>
      <c r="E227" s="180">
        <v>1</v>
      </c>
      <c r="F227" s="181"/>
      <c r="G227" s="182">
        <f>ROUND(E227*F227,2)</f>
        <v>0</v>
      </c>
      <c r="H227" s="181"/>
      <c r="I227" s="182">
        <f>ROUND(E227*H227,2)</f>
        <v>0</v>
      </c>
      <c r="J227" s="181"/>
      <c r="K227" s="182">
        <f>ROUND(E227*J227,2)</f>
        <v>0</v>
      </c>
      <c r="L227" s="182">
        <v>21</v>
      </c>
      <c r="M227" s="182">
        <f>G227*(1+L227/100)</f>
        <v>0</v>
      </c>
      <c r="N227" s="180">
        <v>0</v>
      </c>
      <c r="O227" s="180">
        <f>ROUND(E227*N227,2)</f>
        <v>0</v>
      </c>
      <c r="P227" s="180">
        <v>1.4</v>
      </c>
      <c r="Q227" s="180">
        <f>ROUND(E227*P227,2)</f>
        <v>1.4</v>
      </c>
      <c r="R227" s="182"/>
      <c r="S227" s="182" t="s">
        <v>156</v>
      </c>
      <c r="T227" s="183" t="s">
        <v>157</v>
      </c>
      <c r="U227" s="159">
        <v>0</v>
      </c>
      <c r="V227" s="159">
        <f>ROUND(E227*U227,2)</f>
        <v>0</v>
      </c>
      <c r="W227" s="159"/>
      <c r="X227" s="159" t="s">
        <v>138</v>
      </c>
      <c r="Y227" s="159" t="s">
        <v>139</v>
      </c>
      <c r="Z227" s="149"/>
      <c r="AA227" s="149"/>
      <c r="AB227" s="149"/>
      <c r="AC227" s="149"/>
      <c r="AD227" s="149"/>
      <c r="AE227" s="149"/>
      <c r="AF227" s="149"/>
      <c r="AG227" s="149" t="s">
        <v>321</v>
      </c>
      <c r="AH227" s="149"/>
      <c r="AI227" s="149"/>
      <c r="AJ227" s="149"/>
      <c r="AK227" s="149"/>
      <c r="AL227" s="149"/>
      <c r="AM227" s="149"/>
      <c r="AN227" s="149"/>
      <c r="AO227" s="149"/>
      <c r="AP227" s="149"/>
      <c r="AQ227" s="149"/>
      <c r="AR227" s="149"/>
      <c r="AS227" s="149"/>
      <c r="AT227" s="149"/>
      <c r="AU227" s="149"/>
      <c r="AV227" s="149"/>
      <c r="AW227" s="149"/>
      <c r="AX227" s="149"/>
      <c r="AY227" s="149"/>
      <c r="AZ227" s="149"/>
      <c r="BA227" s="149"/>
      <c r="BB227" s="149"/>
      <c r="BC227" s="149"/>
      <c r="BD227" s="149"/>
      <c r="BE227" s="149"/>
      <c r="BF227" s="149"/>
      <c r="BG227" s="149"/>
      <c r="BH227" s="149"/>
    </row>
    <row r="228" spans="1:60" x14ac:dyDescent="0.2">
      <c r="A228" s="163" t="s">
        <v>131</v>
      </c>
      <c r="B228" s="164" t="s">
        <v>97</v>
      </c>
      <c r="C228" s="185" t="s">
        <v>98</v>
      </c>
      <c r="D228" s="165"/>
      <c r="E228" s="166"/>
      <c r="F228" s="167"/>
      <c r="G228" s="167">
        <f>SUMIF(AG229:AG237,"&lt;&gt;NOR",G229:G237)</f>
        <v>0</v>
      </c>
      <c r="H228" s="167"/>
      <c r="I228" s="167">
        <f>SUM(I229:I237)</f>
        <v>0</v>
      </c>
      <c r="J228" s="167"/>
      <c r="K228" s="167">
        <f>SUM(K229:K237)</f>
        <v>0</v>
      </c>
      <c r="L228" s="167"/>
      <c r="M228" s="167">
        <f>SUM(M229:M237)</f>
        <v>0</v>
      </c>
      <c r="N228" s="166"/>
      <c r="O228" s="166">
        <f>SUM(O229:O237)</f>
        <v>0</v>
      </c>
      <c r="P228" s="166"/>
      <c r="Q228" s="166">
        <f>SUM(Q229:Q237)</f>
        <v>0</v>
      </c>
      <c r="R228" s="167"/>
      <c r="S228" s="167"/>
      <c r="T228" s="168"/>
      <c r="U228" s="162"/>
      <c r="V228" s="162">
        <f>SUM(V229:V237)</f>
        <v>96</v>
      </c>
      <c r="W228" s="162"/>
      <c r="X228" s="162"/>
      <c r="Y228" s="162"/>
      <c r="AG228" t="s">
        <v>132</v>
      </c>
    </row>
    <row r="229" spans="1:60" outlineLevel="1" x14ac:dyDescent="0.2">
      <c r="A229" s="177">
        <v>93</v>
      </c>
      <c r="B229" s="178" t="s">
        <v>428</v>
      </c>
      <c r="C229" s="188" t="s">
        <v>429</v>
      </c>
      <c r="D229" s="179" t="s">
        <v>204</v>
      </c>
      <c r="E229" s="180">
        <v>1</v>
      </c>
      <c r="F229" s="181"/>
      <c r="G229" s="182">
        <f>ROUND(E229*F229,2)</f>
        <v>0</v>
      </c>
      <c r="H229" s="181"/>
      <c r="I229" s="182">
        <f>ROUND(E229*H229,2)</f>
        <v>0</v>
      </c>
      <c r="J229" s="181"/>
      <c r="K229" s="182">
        <f>ROUND(E229*J229,2)</f>
        <v>0</v>
      </c>
      <c r="L229" s="182">
        <v>21</v>
      </c>
      <c r="M229" s="182">
        <f>G229*(1+L229/100)</f>
        <v>0</v>
      </c>
      <c r="N229" s="180">
        <v>0</v>
      </c>
      <c r="O229" s="180">
        <f>ROUND(E229*N229,2)</f>
        <v>0</v>
      </c>
      <c r="P229" s="180">
        <v>0</v>
      </c>
      <c r="Q229" s="180">
        <f>ROUND(E229*P229,2)</f>
        <v>0</v>
      </c>
      <c r="R229" s="182"/>
      <c r="S229" s="182" t="s">
        <v>156</v>
      </c>
      <c r="T229" s="183" t="s">
        <v>157</v>
      </c>
      <c r="U229" s="159">
        <v>0</v>
      </c>
      <c r="V229" s="159">
        <f>ROUND(E229*U229,2)</f>
        <v>0</v>
      </c>
      <c r="W229" s="159"/>
      <c r="X229" s="159" t="s">
        <v>138</v>
      </c>
      <c r="Y229" s="159" t="s">
        <v>139</v>
      </c>
      <c r="Z229" s="149"/>
      <c r="AA229" s="149"/>
      <c r="AB229" s="149"/>
      <c r="AC229" s="149"/>
      <c r="AD229" s="149"/>
      <c r="AE229" s="149"/>
      <c r="AF229" s="149"/>
      <c r="AG229" s="149" t="s">
        <v>321</v>
      </c>
      <c r="AH229" s="149"/>
      <c r="AI229" s="149"/>
      <c r="AJ229" s="149"/>
      <c r="AK229" s="149"/>
      <c r="AL229" s="149"/>
      <c r="AM229" s="149"/>
      <c r="AN229" s="149"/>
      <c r="AO229" s="149"/>
      <c r="AP229" s="149"/>
      <c r="AQ229" s="149"/>
      <c r="AR229" s="149"/>
      <c r="AS229" s="149"/>
      <c r="AT229" s="149"/>
      <c r="AU229" s="149"/>
      <c r="AV229" s="149"/>
      <c r="AW229" s="149"/>
      <c r="AX229" s="149"/>
      <c r="AY229" s="149"/>
      <c r="AZ229" s="149"/>
      <c r="BA229" s="149"/>
      <c r="BB229" s="149"/>
      <c r="BC229" s="149"/>
      <c r="BD229" s="149"/>
      <c r="BE229" s="149"/>
      <c r="BF229" s="149"/>
      <c r="BG229" s="149"/>
      <c r="BH229" s="149"/>
    </row>
    <row r="230" spans="1:60" outlineLevel="1" x14ac:dyDescent="0.2">
      <c r="A230" s="170">
        <v>94</v>
      </c>
      <c r="B230" s="171" t="s">
        <v>430</v>
      </c>
      <c r="C230" s="186" t="s">
        <v>431</v>
      </c>
      <c r="D230" s="172" t="s">
        <v>432</v>
      </c>
      <c r="E230" s="173">
        <v>64</v>
      </c>
      <c r="F230" s="174"/>
      <c r="G230" s="175">
        <f>ROUND(E230*F230,2)</f>
        <v>0</v>
      </c>
      <c r="H230" s="174"/>
      <c r="I230" s="175">
        <f>ROUND(E230*H230,2)</f>
        <v>0</v>
      </c>
      <c r="J230" s="174"/>
      <c r="K230" s="175">
        <f>ROUND(E230*J230,2)</f>
        <v>0</v>
      </c>
      <c r="L230" s="175">
        <v>21</v>
      </c>
      <c r="M230" s="175">
        <f>G230*(1+L230/100)</f>
        <v>0</v>
      </c>
      <c r="N230" s="173">
        <v>0</v>
      </c>
      <c r="O230" s="173">
        <f>ROUND(E230*N230,2)</f>
        <v>0</v>
      </c>
      <c r="P230" s="173">
        <v>0</v>
      </c>
      <c r="Q230" s="173">
        <f>ROUND(E230*P230,2)</f>
        <v>0</v>
      </c>
      <c r="R230" s="175" t="s">
        <v>187</v>
      </c>
      <c r="S230" s="175" t="s">
        <v>137</v>
      </c>
      <c r="T230" s="176" t="s">
        <v>137</v>
      </c>
      <c r="U230" s="159">
        <v>1</v>
      </c>
      <c r="V230" s="159">
        <f>ROUND(E230*U230,2)</f>
        <v>64</v>
      </c>
      <c r="W230" s="159"/>
      <c r="X230" s="159" t="s">
        <v>138</v>
      </c>
      <c r="Y230" s="159" t="s">
        <v>139</v>
      </c>
      <c r="Z230" s="149"/>
      <c r="AA230" s="149"/>
      <c r="AB230" s="149"/>
      <c r="AC230" s="149"/>
      <c r="AD230" s="149"/>
      <c r="AE230" s="149"/>
      <c r="AF230" s="149"/>
      <c r="AG230" s="149" t="s">
        <v>140</v>
      </c>
      <c r="AH230" s="149"/>
      <c r="AI230" s="149"/>
      <c r="AJ230" s="149"/>
      <c r="AK230" s="149"/>
      <c r="AL230" s="149"/>
      <c r="AM230" s="149"/>
      <c r="AN230" s="149"/>
      <c r="AO230" s="149"/>
      <c r="AP230" s="149"/>
      <c r="AQ230" s="149"/>
      <c r="AR230" s="149"/>
      <c r="AS230" s="149"/>
      <c r="AT230" s="149"/>
      <c r="AU230" s="149"/>
      <c r="AV230" s="149"/>
      <c r="AW230" s="149"/>
      <c r="AX230" s="149"/>
      <c r="AY230" s="149"/>
      <c r="AZ230" s="149"/>
      <c r="BA230" s="149"/>
      <c r="BB230" s="149"/>
      <c r="BC230" s="149"/>
      <c r="BD230" s="149"/>
      <c r="BE230" s="149"/>
      <c r="BF230" s="149"/>
      <c r="BG230" s="149"/>
      <c r="BH230" s="149"/>
    </row>
    <row r="231" spans="1:60" outlineLevel="2" x14ac:dyDescent="0.2">
      <c r="A231" s="156"/>
      <c r="B231" s="157"/>
      <c r="C231" s="249" t="s">
        <v>433</v>
      </c>
      <c r="D231" s="250"/>
      <c r="E231" s="250"/>
      <c r="F231" s="250"/>
      <c r="G231" s="250"/>
      <c r="H231" s="159"/>
      <c r="I231" s="159"/>
      <c r="J231" s="159"/>
      <c r="K231" s="159"/>
      <c r="L231" s="159"/>
      <c r="M231" s="159"/>
      <c r="N231" s="158"/>
      <c r="O231" s="158"/>
      <c r="P231" s="158"/>
      <c r="Q231" s="158"/>
      <c r="R231" s="159"/>
      <c r="S231" s="159"/>
      <c r="T231" s="159"/>
      <c r="U231" s="159"/>
      <c r="V231" s="159"/>
      <c r="W231" s="159"/>
      <c r="X231" s="159"/>
      <c r="Y231" s="159"/>
      <c r="Z231" s="149"/>
      <c r="AA231" s="149"/>
      <c r="AB231" s="149"/>
      <c r="AC231" s="149"/>
      <c r="AD231" s="149"/>
      <c r="AE231" s="149"/>
      <c r="AF231" s="149"/>
      <c r="AG231" s="149" t="s">
        <v>162</v>
      </c>
      <c r="AH231" s="149"/>
      <c r="AI231" s="149"/>
      <c r="AJ231" s="149"/>
      <c r="AK231" s="149"/>
      <c r="AL231" s="149"/>
      <c r="AM231" s="149"/>
      <c r="AN231" s="149"/>
      <c r="AO231" s="149"/>
      <c r="AP231" s="149"/>
      <c r="AQ231" s="149"/>
      <c r="AR231" s="149"/>
      <c r="AS231" s="149"/>
      <c r="AT231" s="149"/>
      <c r="AU231" s="149"/>
      <c r="AV231" s="149"/>
      <c r="AW231" s="149"/>
      <c r="AX231" s="149"/>
      <c r="AY231" s="149"/>
      <c r="AZ231" s="149"/>
      <c r="BA231" s="149"/>
      <c r="BB231" s="149"/>
      <c r="BC231" s="149"/>
      <c r="BD231" s="149"/>
      <c r="BE231" s="149"/>
      <c r="BF231" s="149"/>
      <c r="BG231" s="149"/>
      <c r="BH231" s="149"/>
    </row>
    <row r="232" spans="1:60" outlineLevel="2" x14ac:dyDescent="0.2">
      <c r="A232" s="156"/>
      <c r="B232" s="157"/>
      <c r="C232" s="187" t="s">
        <v>434</v>
      </c>
      <c r="D232" s="160"/>
      <c r="E232" s="161">
        <v>64</v>
      </c>
      <c r="F232" s="159"/>
      <c r="G232" s="159"/>
      <c r="H232" s="159"/>
      <c r="I232" s="159"/>
      <c r="J232" s="159"/>
      <c r="K232" s="159"/>
      <c r="L232" s="159"/>
      <c r="M232" s="159"/>
      <c r="N232" s="158"/>
      <c r="O232" s="158"/>
      <c r="P232" s="158"/>
      <c r="Q232" s="158"/>
      <c r="R232" s="159"/>
      <c r="S232" s="159"/>
      <c r="T232" s="159"/>
      <c r="U232" s="159"/>
      <c r="V232" s="159"/>
      <c r="W232" s="159"/>
      <c r="X232" s="159"/>
      <c r="Y232" s="159"/>
      <c r="Z232" s="149"/>
      <c r="AA232" s="149"/>
      <c r="AB232" s="149"/>
      <c r="AC232" s="149"/>
      <c r="AD232" s="149"/>
      <c r="AE232" s="149"/>
      <c r="AF232" s="149"/>
      <c r="AG232" s="149" t="s">
        <v>144</v>
      </c>
      <c r="AH232" s="149">
        <v>0</v>
      </c>
      <c r="AI232" s="149"/>
      <c r="AJ232" s="149"/>
      <c r="AK232" s="149"/>
      <c r="AL232" s="149"/>
      <c r="AM232" s="149"/>
      <c r="AN232" s="149"/>
      <c r="AO232" s="149"/>
      <c r="AP232" s="149"/>
      <c r="AQ232" s="149"/>
      <c r="AR232" s="149"/>
      <c r="AS232" s="149"/>
      <c r="AT232" s="149"/>
      <c r="AU232" s="149"/>
      <c r="AV232" s="149"/>
      <c r="AW232" s="149"/>
      <c r="AX232" s="149"/>
      <c r="AY232" s="149"/>
      <c r="AZ232" s="149"/>
      <c r="BA232" s="149"/>
      <c r="BB232" s="149"/>
      <c r="BC232" s="149"/>
      <c r="BD232" s="149"/>
      <c r="BE232" s="149"/>
      <c r="BF232" s="149"/>
      <c r="BG232" s="149"/>
      <c r="BH232" s="149"/>
    </row>
    <row r="233" spans="1:60" outlineLevel="1" x14ac:dyDescent="0.2">
      <c r="A233" s="170">
        <v>95</v>
      </c>
      <c r="B233" s="171" t="s">
        <v>435</v>
      </c>
      <c r="C233" s="186" t="s">
        <v>436</v>
      </c>
      <c r="D233" s="172" t="s">
        <v>432</v>
      </c>
      <c r="E233" s="173">
        <v>32</v>
      </c>
      <c r="F233" s="174"/>
      <c r="G233" s="175">
        <f>ROUND(E233*F233,2)</f>
        <v>0</v>
      </c>
      <c r="H233" s="174"/>
      <c r="I233" s="175">
        <f>ROUND(E233*H233,2)</f>
        <v>0</v>
      </c>
      <c r="J233" s="174"/>
      <c r="K233" s="175">
        <f>ROUND(E233*J233,2)</f>
        <v>0</v>
      </c>
      <c r="L233" s="175">
        <v>21</v>
      </c>
      <c r="M233" s="175">
        <f>G233*(1+L233/100)</f>
        <v>0</v>
      </c>
      <c r="N233" s="173">
        <v>0</v>
      </c>
      <c r="O233" s="173">
        <f>ROUND(E233*N233,2)</f>
        <v>0</v>
      </c>
      <c r="P233" s="173">
        <v>0</v>
      </c>
      <c r="Q233" s="173">
        <f>ROUND(E233*P233,2)</f>
        <v>0</v>
      </c>
      <c r="R233" s="175" t="s">
        <v>187</v>
      </c>
      <c r="S233" s="175" t="s">
        <v>137</v>
      </c>
      <c r="T233" s="176" t="s">
        <v>137</v>
      </c>
      <c r="U233" s="159">
        <v>1</v>
      </c>
      <c r="V233" s="159">
        <f>ROUND(E233*U233,2)</f>
        <v>32</v>
      </c>
      <c r="W233" s="159"/>
      <c r="X233" s="159" t="s">
        <v>138</v>
      </c>
      <c r="Y233" s="159" t="s">
        <v>139</v>
      </c>
      <c r="Z233" s="149"/>
      <c r="AA233" s="149"/>
      <c r="AB233" s="149"/>
      <c r="AC233" s="149"/>
      <c r="AD233" s="149"/>
      <c r="AE233" s="149"/>
      <c r="AF233" s="149"/>
      <c r="AG233" s="149" t="s">
        <v>140</v>
      </c>
      <c r="AH233" s="149"/>
      <c r="AI233" s="149"/>
      <c r="AJ233" s="149"/>
      <c r="AK233" s="149"/>
      <c r="AL233" s="149"/>
      <c r="AM233" s="149"/>
      <c r="AN233" s="149"/>
      <c r="AO233" s="149"/>
      <c r="AP233" s="149"/>
      <c r="AQ233" s="149"/>
      <c r="AR233" s="149"/>
      <c r="AS233" s="149"/>
      <c r="AT233" s="149"/>
      <c r="AU233" s="149"/>
      <c r="AV233" s="149"/>
      <c r="AW233" s="149"/>
      <c r="AX233" s="149"/>
      <c r="AY233" s="149"/>
      <c r="AZ233" s="149"/>
      <c r="BA233" s="149"/>
      <c r="BB233" s="149"/>
      <c r="BC233" s="149"/>
      <c r="BD233" s="149"/>
      <c r="BE233" s="149"/>
      <c r="BF233" s="149"/>
      <c r="BG233" s="149"/>
      <c r="BH233" s="149"/>
    </row>
    <row r="234" spans="1:60" ht="22.5" outlineLevel="2" x14ac:dyDescent="0.2">
      <c r="A234" s="156"/>
      <c r="B234" s="157"/>
      <c r="C234" s="249" t="s">
        <v>437</v>
      </c>
      <c r="D234" s="250"/>
      <c r="E234" s="250"/>
      <c r="F234" s="250"/>
      <c r="G234" s="250"/>
      <c r="H234" s="159"/>
      <c r="I234" s="159"/>
      <c r="J234" s="159"/>
      <c r="K234" s="159"/>
      <c r="L234" s="159"/>
      <c r="M234" s="159"/>
      <c r="N234" s="158"/>
      <c r="O234" s="158"/>
      <c r="P234" s="158"/>
      <c r="Q234" s="158"/>
      <c r="R234" s="159"/>
      <c r="S234" s="159"/>
      <c r="T234" s="159"/>
      <c r="U234" s="159"/>
      <c r="V234" s="159"/>
      <c r="W234" s="159"/>
      <c r="X234" s="159"/>
      <c r="Y234" s="159"/>
      <c r="Z234" s="149"/>
      <c r="AA234" s="149"/>
      <c r="AB234" s="149"/>
      <c r="AC234" s="149"/>
      <c r="AD234" s="149"/>
      <c r="AE234" s="149"/>
      <c r="AF234" s="149"/>
      <c r="AG234" s="149" t="s">
        <v>162</v>
      </c>
      <c r="AH234" s="149"/>
      <c r="AI234" s="149"/>
      <c r="AJ234" s="149"/>
      <c r="AK234" s="149"/>
      <c r="AL234" s="149"/>
      <c r="AM234" s="149"/>
      <c r="AN234" s="149"/>
      <c r="AO234" s="149"/>
      <c r="AP234" s="149"/>
      <c r="AQ234" s="149"/>
      <c r="AR234" s="149"/>
      <c r="AS234" s="149"/>
      <c r="AT234" s="149"/>
      <c r="AU234" s="149"/>
      <c r="AV234" s="149"/>
      <c r="AW234" s="149"/>
      <c r="AX234" s="149"/>
      <c r="AY234" s="149"/>
      <c r="AZ234" s="149"/>
      <c r="BA234" s="184" t="str">
        <f>C234</f>
        <v>Položka použita pro vypracování provozních manuálů, manuálů údržby a zaškolení obsluhy. Závěrečná měření, nastavení a uvedení do provozu, protokoly, popisy prvků a tras.</v>
      </c>
      <c r="BB234" s="149"/>
      <c r="BC234" s="149"/>
      <c r="BD234" s="149"/>
      <c r="BE234" s="149"/>
      <c r="BF234" s="149"/>
      <c r="BG234" s="149"/>
      <c r="BH234" s="149"/>
    </row>
    <row r="235" spans="1:60" outlineLevel="2" x14ac:dyDescent="0.2">
      <c r="A235" s="156"/>
      <c r="B235" s="157"/>
      <c r="C235" s="187" t="s">
        <v>438</v>
      </c>
      <c r="D235" s="160"/>
      <c r="E235" s="161">
        <v>32</v>
      </c>
      <c r="F235" s="159"/>
      <c r="G235" s="159"/>
      <c r="H235" s="159"/>
      <c r="I235" s="159"/>
      <c r="J235" s="159"/>
      <c r="K235" s="159"/>
      <c r="L235" s="159"/>
      <c r="M235" s="159"/>
      <c r="N235" s="158"/>
      <c r="O235" s="158"/>
      <c r="P235" s="158"/>
      <c r="Q235" s="158"/>
      <c r="R235" s="159"/>
      <c r="S235" s="159"/>
      <c r="T235" s="159"/>
      <c r="U235" s="159"/>
      <c r="V235" s="159"/>
      <c r="W235" s="159"/>
      <c r="X235" s="159"/>
      <c r="Y235" s="159"/>
      <c r="Z235" s="149"/>
      <c r="AA235" s="149"/>
      <c r="AB235" s="149"/>
      <c r="AC235" s="149"/>
      <c r="AD235" s="149"/>
      <c r="AE235" s="149"/>
      <c r="AF235" s="149"/>
      <c r="AG235" s="149" t="s">
        <v>144</v>
      </c>
      <c r="AH235" s="149">
        <v>0</v>
      </c>
      <c r="AI235" s="149"/>
      <c r="AJ235" s="149"/>
      <c r="AK235" s="149"/>
      <c r="AL235" s="149"/>
      <c r="AM235" s="149"/>
      <c r="AN235" s="149"/>
      <c r="AO235" s="149"/>
      <c r="AP235" s="149"/>
      <c r="AQ235" s="149"/>
      <c r="AR235" s="149"/>
      <c r="AS235" s="149"/>
      <c r="AT235" s="149"/>
      <c r="AU235" s="149"/>
      <c r="AV235" s="149"/>
      <c r="AW235" s="149"/>
      <c r="AX235" s="149"/>
      <c r="AY235" s="149"/>
      <c r="AZ235" s="149"/>
      <c r="BA235" s="149"/>
      <c r="BB235" s="149"/>
      <c r="BC235" s="149"/>
      <c r="BD235" s="149"/>
      <c r="BE235" s="149"/>
      <c r="BF235" s="149"/>
      <c r="BG235" s="149"/>
      <c r="BH235" s="149"/>
    </row>
    <row r="236" spans="1:60" ht="22.5" outlineLevel="1" x14ac:dyDescent="0.2">
      <c r="A236" s="177">
        <v>96</v>
      </c>
      <c r="B236" s="178" t="s">
        <v>439</v>
      </c>
      <c r="C236" s="188" t="s">
        <v>440</v>
      </c>
      <c r="D236" s="179" t="s">
        <v>204</v>
      </c>
      <c r="E236" s="180">
        <v>1</v>
      </c>
      <c r="F236" s="181"/>
      <c r="G236" s="182">
        <f>ROUND(E236*F236,2)</f>
        <v>0</v>
      </c>
      <c r="H236" s="181"/>
      <c r="I236" s="182">
        <f>ROUND(E236*H236,2)</f>
        <v>0</v>
      </c>
      <c r="J236" s="181"/>
      <c r="K236" s="182">
        <f>ROUND(E236*J236,2)</f>
        <v>0</v>
      </c>
      <c r="L236" s="182">
        <v>21</v>
      </c>
      <c r="M236" s="182">
        <f>G236*(1+L236/100)</f>
        <v>0</v>
      </c>
      <c r="N236" s="180">
        <v>0</v>
      </c>
      <c r="O236" s="180">
        <f>ROUND(E236*N236,2)</f>
        <v>0</v>
      </c>
      <c r="P236" s="180">
        <v>0</v>
      </c>
      <c r="Q236" s="180">
        <f>ROUND(E236*P236,2)</f>
        <v>0</v>
      </c>
      <c r="R236" s="182"/>
      <c r="S236" s="182" t="s">
        <v>156</v>
      </c>
      <c r="T236" s="183" t="s">
        <v>157</v>
      </c>
      <c r="U236" s="159">
        <v>0</v>
      </c>
      <c r="V236" s="159">
        <f>ROUND(E236*U236,2)</f>
        <v>0</v>
      </c>
      <c r="W236" s="159"/>
      <c r="X236" s="159" t="s">
        <v>138</v>
      </c>
      <c r="Y236" s="159" t="s">
        <v>139</v>
      </c>
      <c r="Z236" s="149"/>
      <c r="AA236" s="149"/>
      <c r="AB236" s="149"/>
      <c r="AC236" s="149"/>
      <c r="AD236" s="149"/>
      <c r="AE236" s="149"/>
      <c r="AF236" s="149"/>
      <c r="AG236" s="149" t="s">
        <v>140</v>
      </c>
      <c r="AH236" s="149"/>
      <c r="AI236" s="149"/>
      <c r="AJ236" s="149"/>
      <c r="AK236" s="149"/>
      <c r="AL236" s="149"/>
      <c r="AM236" s="149"/>
      <c r="AN236" s="149"/>
      <c r="AO236" s="149"/>
      <c r="AP236" s="149"/>
      <c r="AQ236" s="149"/>
      <c r="AR236" s="149"/>
      <c r="AS236" s="149"/>
      <c r="AT236" s="149"/>
      <c r="AU236" s="149"/>
      <c r="AV236" s="149"/>
      <c r="AW236" s="149"/>
      <c r="AX236" s="149"/>
      <c r="AY236" s="149"/>
      <c r="AZ236" s="149"/>
      <c r="BA236" s="149"/>
      <c r="BB236" s="149"/>
      <c r="BC236" s="149"/>
      <c r="BD236" s="149"/>
      <c r="BE236" s="149"/>
      <c r="BF236" s="149"/>
      <c r="BG236" s="149"/>
      <c r="BH236" s="149"/>
    </row>
    <row r="237" spans="1:60" outlineLevel="1" x14ac:dyDescent="0.2">
      <c r="A237" s="177">
        <v>97</v>
      </c>
      <c r="B237" s="178" t="s">
        <v>441</v>
      </c>
      <c r="C237" s="188" t="s">
        <v>442</v>
      </c>
      <c r="D237" s="179" t="s">
        <v>204</v>
      </c>
      <c r="E237" s="180">
        <v>1</v>
      </c>
      <c r="F237" s="181"/>
      <c r="G237" s="182">
        <f>ROUND(E237*F237,2)</f>
        <v>0</v>
      </c>
      <c r="H237" s="181"/>
      <c r="I237" s="182">
        <f>ROUND(E237*H237,2)</f>
        <v>0</v>
      </c>
      <c r="J237" s="181"/>
      <c r="K237" s="182">
        <f>ROUND(E237*J237,2)</f>
        <v>0</v>
      </c>
      <c r="L237" s="182">
        <v>21</v>
      </c>
      <c r="M237" s="182">
        <f>G237*(1+L237/100)</f>
        <v>0</v>
      </c>
      <c r="N237" s="180">
        <v>0</v>
      </c>
      <c r="O237" s="180">
        <f>ROUND(E237*N237,2)</f>
        <v>0</v>
      </c>
      <c r="P237" s="180">
        <v>0</v>
      </c>
      <c r="Q237" s="180">
        <f>ROUND(E237*P237,2)</f>
        <v>0</v>
      </c>
      <c r="R237" s="182"/>
      <c r="S237" s="182" t="s">
        <v>156</v>
      </c>
      <c r="T237" s="183" t="s">
        <v>157</v>
      </c>
      <c r="U237" s="159">
        <v>0</v>
      </c>
      <c r="V237" s="159">
        <f>ROUND(E237*U237,2)</f>
        <v>0</v>
      </c>
      <c r="W237" s="159"/>
      <c r="X237" s="159" t="s">
        <v>138</v>
      </c>
      <c r="Y237" s="159" t="s">
        <v>139</v>
      </c>
      <c r="Z237" s="149"/>
      <c r="AA237" s="149"/>
      <c r="AB237" s="149"/>
      <c r="AC237" s="149"/>
      <c r="AD237" s="149"/>
      <c r="AE237" s="149"/>
      <c r="AF237" s="149"/>
      <c r="AG237" s="149" t="s">
        <v>140</v>
      </c>
      <c r="AH237" s="149"/>
      <c r="AI237" s="149"/>
      <c r="AJ237" s="149"/>
      <c r="AK237" s="149"/>
      <c r="AL237" s="149"/>
      <c r="AM237" s="149"/>
      <c r="AN237" s="149"/>
      <c r="AO237" s="149"/>
      <c r="AP237" s="149"/>
      <c r="AQ237" s="149"/>
      <c r="AR237" s="149"/>
      <c r="AS237" s="149"/>
      <c r="AT237" s="149"/>
      <c r="AU237" s="149"/>
      <c r="AV237" s="149"/>
      <c r="AW237" s="149"/>
      <c r="AX237" s="149"/>
      <c r="AY237" s="149"/>
      <c r="AZ237" s="149"/>
      <c r="BA237" s="149"/>
      <c r="BB237" s="149"/>
      <c r="BC237" s="149"/>
      <c r="BD237" s="149"/>
      <c r="BE237" s="149"/>
      <c r="BF237" s="149"/>
      <c r="BG237" s="149"/>
      <c r="BH237" s="149"/>
    </row>
    <row r="238" spans="1:60" x14ac:dyDescent="0.2">
      <c r="A238" s="163" t="s">
        <v>131</v>
      </c>
      <c r="B238" s="164" t="s">
        <v>99</v>
      </c>
      <c r="C238" s="185" t="s">
        <v>100</v>
      </c>
      <c r="D238" s="165"/>
      <c r="E238" s="166"/>
      <c r="F238" s="167"/>
      <c r="G238" s="167">
        <f>SUMIF(AG239:AG251,"&lt;&gt;NOR",G239:G251)</f>
        <v>0</v>
      </c>
      <c r="H238" s="167"/>
      <c r="I238" s="167">
        <f>SUM(I239:I251)</f>
        <v>0</v>
      </c>
      <c r="J238" s="167"/>
      <c r="K238" s="167">
        <f>SUM(K239:K251)</f>
        <v>0</v>
      </c>
      <c r="L238" s="167"/>
      <c r="M238" s="167">
        <f>SUM(M239:M251)</f>
        <v>0</v>
      </c>
      <c r="N238" s="166"/>
      <c r="O238" s="166">
        <f>SUM(O239:O251)</f>
        <v>0</v>
      </c>
      <c r="P238" s="166"/>
      <c r="Q238" s="166">
        <f>SUM(Q239:Q251)</f>
        <v>0</v>
      </c>
      <c r="R238" s="167"/>
      <c r="S238" s="167"/>
      <c r="T238" s="168"/>
      <c r="U238" s="162"/>
      <c r="V238" s="162">
        <f>SUM(V239:V251)</f>
        <v>11.3</v>
      </c>
      <c r="W238" s="162"/>
      <c r="X238" s="162"/>
      <c r="Y238" s="162"/>
      <c r="AG238" t="s">
        <v>132</v>
      </c>
    </row>
    <row r="239" spans="1:60" ht="22.5" outlineLevel="1" x14ac:dyDescent="0.2">
      <c r="A239" s="177">
        <v>98</v>
      </c>
      <c r="B239" s="178" t="s">
        <v>443</v>
      </c>
      <c r="C239" s="188" t="s">
        <v>444</v>
      </c>
      <c r="D239" s="179" t="s">
        <v>245</v>
      </c>
      <c r="E239" s="180">
        <v>1.74404</v>
      </c>
      <c r="F239" s="181"/>
      <c r="G239" s="182">
        <f>ROUND(E239*F239,2)</f>
        <v>0</v>
      </c>
      <c r="H239" s="181"/>
      <c r="I239" s="182">
        <f>ROUND(E239*H239,2)</f>
        <v>0</v>
      </c>
      <c r="J239" s="181"/>
      <c r="K239" s="182">
        <f>ROUND(E239*J239,2)</f>
        <v>0</v>
      </c>
      <c r="L239" s="182">
        <v>21</v>
      </c>
      <c r="M239" s="182">
        <f>G239*(1+L239/100)</f>
        <v>0</v>
      </c>
      <c r="N239" s="180">
        <v>0</v>
      </c>
      <c r="O239" s="180">
        <f>ROUND(E239*N239,2)</f>
        <v>0</v>
      </c>
      <c r="P239" s="180">
        <v>0</v>
      </c>
      <c r="Q239" s="180">
        <f>ROUND(E239*P239,2)</f>
        <v>0</v>
      </c>
      <c r="R239" s="182" t="s">
        <v>231</v>
      </c>
      <c r="S239" s="182" t="s">
        <v>137</v>
      </c>
      <c r="T239" s="183" t="s">
        <v>137</v>
      </c>
      <c r="U239" s="159">
        <v>2.0099999999999998</v>
      </c>
      <c r="V239" s="159">
        <f>ROUND(E239*U239,2)</f>
        <v>3.51</v>
      </c>
      <c r="W239" s="159"/>
      <c r="X239" s="159" t="s">
        <v>445</v>
      </c>
      <c r="Y239" s="159" t="s">
        <v>139</v>
      </c>
      <c r="Z239" s="149"/>
      <c r="AA239" s="149"/>
      <c r="AB239" s="149"/>
      <c r="AC239" s="149"/>
      <c r="AD239" s="149"/>
      <c r="AE239" s="149"/>
      <c r="AF239" s="149"/>
      <c r="AG239" s="149" t="s">
        <v>446</v>
      </c>
      <c r="AH239" s="149"/>
      <c r="AI239" s="149"/>
      <c r="AJ239" s="149"/>
      <c r="AK239" s="149"/>
      <c r="AL239" s="149"/>
      <c r="AM239" s="149"/>
      <c r="AN239" s="149"/>
      <c r="AO239" s="149"/>
      <c r="AP239" s="149"/>
      <c r="AQ239" s="149"/>
      <c r="AR239" s="149"/>
      <c r="AS239" s="149"/>
      <c r="AT239" s="149"/>
      <c r="AU239" s="149"/>
      <c r="AV239" s="149"/>
      <c r="AW239" s="149"/>
      <c r="AX239" s="149"/>
      <c r="AY239" s="149"/>
      <c r="AZ239" s="149"/>
      <c r="BA239" s="149"/>
      <c r="BB239" s="149"/>
      <c r="BC239" s="149"/>
      <c r="BD239" s="149"/>
      <c r="BE239" s="149"/>
      <c r="BF239" s="149"/>
      <c r="BG239" s="149"/>
      <c r="BH239" s="149"/>
    </row>
    <row r="240" spans="1:60" outlineLevel="1" x14ac:dyDescent="0.2">
      <c r="A240" s="177">
        <v>99</v>
      </c>
      <c r="B240" s="178" t="s">
        <v>447</v>
      </c>
      <c r="C240" s="188" t="s">
        <v>448</v>
      </c>
      <c r="D240" s="179" t="s">
        <v>245</v>
      </c>
      <c r="E240" s="180">
        <v>0.22264</v>
      </c>
      <c r="F240" s="181"/>
      <c r="G240" s="182">
        <f>ROUND(E240*F240,2)</f>
        <v>0</v>
      </c>
      <c r="H240" s="181"/>
      <c r="I240" s="182">
        <f>ROUND(E240*H240,2)</f>
        <v>0</v>
      </c>
      <c r="J240" s="181"/>
      <c r="K240" s="182">
        <f>ROUND(E240*J240,2)</f>
        <v>0</v>
      </c>
      <c r="L240" s="182">
        <v>21</v>
      </c>
      <c r="M240" s="182">
        <f>G240*(1+L240/100)</f>
        <v>0</v>
      </c>
      <c r="N240" s="180">
        <v>0</v>
      </c>
      <c r="O240" s="180">
        <f>ROUND(E240*N240,2)</f>
        <v>0</v>
      </c>
      <c r="P240" s="180">
        <v>0</v>
      </c>
      <c r="Q240" s="180">
        <f>ROUND(E240*P240,2)</f>
        <v>0</v>
      </c>
      <c r="R240" s="182" t="s">
        <v>231</v>
      </c>
      <c r="S240" s="182" t="s">
        <v>137</v>
      </c>
      <c r="T240" s="183" t="s">
        <v>137</v>
      </c>
      <c r="U240" s="159">
        <v>0.65</v>
      </c>
      <c r="V240" s="159">
        <f>ROUND(E240*U240,2)</f>
        <v>0.14000000000000001</v>
      </c>
      <c r="W240" s="159"/>
      <c r="X240" s="159" t="s">
        <v>445</v>
      </c>
      <c r="Y240" s="159" t="s">
        <v>139</v>
      </c>
      <c r="Z240" s="149"/>
      <c r="AA240" s="149"/>
      <c r="AB240" s="149"/>
      <c r="AC240" s="149"/>
      <c r="AD240" s="149"/>
      <c r="AE240" s="149"/>
      <c r="AF240" s="149"/>
      <c r="AG240" s="149" t="s">
        <v>446</v>
      </c>
      <c r="AH240" s="149"/>
      <c r="AI240" s="149"/>
      <c r="AJ240" s="149"/>
      <c r="AK240" s="149"/>
      <c r="AL240" s="149"/>
      <c r="AM240" s="149"/>
      <c r="AN240" s="149"/>
      <c r="AO240" s="149"/>
      <c r="AP240" s="149"/>
      <c r="AQ240" s="149"/>
      <c r="AR240" s="149"/>
      <c r="AS240" s="149"/>
      <c r="AT240" s="149"/>
      <c r="AU240" s="149"/>
      <c r="AV240" s="149"/>
      <c r="AW240" s="149"/>
      <c r="AX240" s="149"/>
      <c r="AY240" s="149"/>
      <c r="AZ240" s="149"/>
      <c r="BA240" s="149"/>
      <c r="BB240" s="149"/>
      <c r="BC240" s="149"/>
      <c r="BD240" s="149"/>
      <c r="BE240" s="149"/>
      <c r="BF240" s="149"/>
      <c r="BG240" s="149"/>
      <c r="BH240" s="149"/>
    </row>
    <row r="241" spans="1:60" outlineLevel="1" x14ac:dyDescent="0.2">
      <c r="A241" s="177">
        <v>100</v>
      </c>
      <c r="B241" s="178" t="s">
        <v>449</v>
      </c>
      <c r="C241" s="188" t="s">
        <v>450</v>
      </c>
      <c r="D241" s="179" t="s">
        <v>245</v>
      </c>
      <c r="E241" s="180">
        <v>3.7107299999999999</v>
      </c>
      <c r="F241" s="181"/>
      <c r="G241" s="182">
        <f>ROUND(E241*F241,2)</f>
        <v>0</v>
      </c>
      <c r="H241" s="181"/>
      <c r="I241" s="182">
        <f>ROUND(E241*H241,2)</f>
        <v>0</v>
      </c>
      <c r="J241" s="181"/>
      <c r="K241" s="182">
        <f>ROUND(E241*J241,2)</f>
        <v>0</v>
      </c>
      <c r="L241" s="182">
        <v>21</v>
      </c>
      <c r="M241" s="182">
        <f>G241*(1+L241/100)</f>
        <v>0</v>
      </c>
      <c r="N241" s="180">
        <v>0</v>
      </c>
      <c r="O241" s="180">
        <f>ROUND(E241*N241,2)</f>
        <v>0</v>
      </c>
      <c r="P241" s="180">
        <v>0</v>
      </c>
      <c r="Q241" s="180">
        <f>ROUND(E241*P241,2)</f>
        <v>0</v>
      </c>
      <c r="R241" s="182" t="s">
        <v>231</v>
      </c>
      <c r="S241" s="182" t="s">
        <v>137</v>
      </c>
      <c r="T241" s="183" t="s">
        <v>137</v>
      </c>
      <c r="U241" s="159">
        <v>0.94</v>
      </c>
      <c r="V241" s="159">
        <f>ROUND(E241*U241,2)</f>
        <v>3.49</v>
      </c>
      <c r="W241" s="159"/>
      <c r="X241" s="159" t="s">
        <v>445</v>
      </c>
      <c r="Y241" s="159" t="s">
        <v>139</v>
      </c>
      <c r="Z241" s="149"/>
      <c r="AA241" s="149"/>
      <c r="AB241" s="149"/>
      <c r="AC241" s="149"/>
      <c r="AD241" s="149"/>
      <c r="AE241" s="149"/>
      <c r="AF241" s="149"/>
      <c r="AG241" s="149" t="s">
        <v>446</v>
      </c>
      <c r="AH241" s="149"/>
      <c r="AI241" s="149"/>
      <c r="AJ241" s="149"/>
      <c r="AK241" s="149"/>
      <c r="AL241" s="149"/>
      <c r="AM241" s="149"/>
      <c r="AN241" s="149"/>
      <c r="AO241" s="149"/>
      <c r="AP241" s="149"/>
      <c r="AQ241" s="149"/>
      <c r="AR241" s="149"/>
      <c r="AS241" s="149"/>
      <c r="AT241" s="149"/>
      <c r="AU241" s="149"/>
      <c r="AV241" s="149"/>
      <c r="AW241" s="149"/>
      <c r="AX241" s="149"/>
      <c r="AY241" s="149"/>
      <c r="AZ241" s="149"/>
      <c r="BA241" s="149"/>
      <c r="BB241" s="149"/>
      <c r="BC241" s="149"/>
      <c r="BD241" s="149"/>
      <c r="BE241" s="149"/>
      <c r="BF241" s="149"/>
      <c r="BG241" s="149"/>
      <c r="BH241" s="149"/>
    </row>
    <row r="242" spans="1:60" ht="22.5" outlineLevel="1" x14ac:dyDescent="0.2">
      <c r="A242" s="177">
        <v>101</v>
      </c>
      <c r="B242" s="178" t="s">
        <v>451</v>
      </c>
      <c r="C242" s="188" t="s">
        <v>452</v>
      </c>
      <c r="D242" s="179" t="s">
        <v>245</v>
      </c>
      <c r="E242" s="180">
        <v>22.264389999999999</v>
      </c>
      <c r="F242" s="181"/>
      <c r="G242" s="182">
        <f>ROUND(E242*F242,2)</f>
        <v>0</v>
      </c>
      <c r="H242" s="181"/>
      <c r="I242" s="182">
        <f>ROUND(E242*H242,2)</f>
        <v>0</v>
      </c>
      <c r="J242" s="181"/>
      <c r="K242" s="182">
        <f>ROUND(E242*J242,2)</f>
        <v>0</v>
      </c>
      <c r="L242" s="182">
        <v>21</v>
      </c>
      <c r="M242" s="182">
        <f>G242*(1+L242/100)</f>
        <v>0</v>
      </c>
      <c r="N242" s="180">
        <v>0</v>
      </c>
      <c r="O242" s="180">
        <f>ROUND(E242*N242,2)</f>
        <v>0</v>
      </c>
      <c r="P242" s="180">
        <v>0</v>
      </c>
      <c r="Q242" s="180">
        <f>ROUND(E242*P242,2)</f>
        <v>0</v>
      </c>
      <c r="R242" s="182" t="s">
        <v>231</v>
      </c>
      <c r="S242" s="182" t="s">
        <v>137</v>
      </c>
      <c r="T242" s="183" t="s">
        <v>137</v>
      </c>
      <c r="U242" s="159">
        <v>0.105</v>
      </c>
      <c r="V242" s="159">
        <f>ROUND(E242*U242,2)</f>
        <v>2.34</v>
      </c>
      <c r="W242" s="159"/>
      <c r="X242" s="159" t="s">
        <v>445</v>
      </c>
      <c r="Y242" s="159" t="s">
        <v>139</v>
      </c>
      <c r="Z242" s="149"/>
      <c r="AA242" s="149"/>
      <c r="AB242" s="149"/>
      <c r="AC242" s="149"/>
      <c r="AD242" s="149"/>
      <c r="AE242" s="149"/>
      <c r="AF242" s="149"/>
      <c r="AG242" s="149" t="s">
        <v>446</v>
      </c>
      <c r="AH242" s="149"/>
      <c r="AI242" s="149"/>
      <c r="AJ242" s="149"/>
      <c r="AK242" s="149"/>
      <c r="AL242" s="149"/>
      <c r="AM242" s="149"/>
      <c r="AN242" s="149"/>
      <c r="AO242" s="149"/>
      <c r="AP242" s="149"/>
      <c r="AQ242" s="149"/>
      <c r="AR242" s="149"/>
      <c r="AS242" s="149"/>
      <c r="AT242" s="149"/>
      <c r="AU242" s="149"/>
      <c r="AV242" s="149"/>
      <c r="AW242" s="149"/>
      <c r="AX242" s="149"/>
      <c r="AY242" s="149"/>
      <c r="AZ242" s="149"/>
      <c r="BA242" s="149"/>
      <c r="BB242" s="149"/>
      <c r="BC242" s="149"/>
      <c r="BD242" s="149"/>
      <c r="BE242" s="149"/>
      <c r="BF242" s="149"/>
      <c r="BG242" s="149"/>
      <c r="BH242" s="149"/>
    </row>
    <row r="243" spans="1:60" outlineLevel="1" x14ac:dyDescent="0.2">
      <c r="A243" s="170">
        <v>102</v>
      </c>
      <c r="B243" s="171" t="s">
        <v>453</v>
      </c>
      <c r="C243" s="186" t="s">
        <v>454</v>
      </c>
      <c r="D243" s="172" t="s">
        <v>245</v>
      </c>
      <c r="E243" s="173">
        <v>3.7107299999999999</v>
      </c>
      <c r="F243" s="174"/>
      <c r="G243" s="175">
        <f>ROUND(E243*F243,2)</f>
        <v>0</v>
      </c>
      <c r="H243" s="174"/>
      <c r="I243" s="175">
        <f>ROUND(E243*H243,2)</f>
        <v>0</v>
      </c>
      <c r="J243" s="174"/>
      <c r="K243" s="175">
        <f>ROUND(E243*J243,2)</f>
        <v>0</v>
      </c>
      <c r="L243" s="175">
        <v>21</v>
      </c>
      <c r="M243" s="175">
        <f>G243*(1+L243/100)</f>
        <v>0</v>
      </c>
      <c r="N243" s="173">
        <v>0</v>
      </c>
      <c r="O243" s="173">
        <f>ROUND(E243*N243,2)</f>
        <v>0</v>
      </c>
      <c r="P243" s="173">
        <v>0</v>
      </c>
      <c r="Q243" s="173">
        <f>ROUND(E243*P243,2)</f>
        <v>0</v>
      </c>
      <c r="R243" s="175" t="s">
        <v>231</v>
      </c>
      <c r="S243" s="175" t="s">
        <v>137</v>
      </c>
      <c r="T243" s="176" t="s">
        <v>137</v>
      </c>
      <c r="U243" s="159">
        <v>0.49</v>
      </c>
      <c r="V243" s="159">
        <f>ROUND(E243*U243,2)</f>
        <v>1.82</v>
      </c>
      <c r="W243" s="159"/>
      <c r="X243" s="159" t="s">
        <v>445</v>
      </c>
      <c r="Y243" s="159" t="s">
        <v>139</v>
      </c>
      <c r="Z243" s="149"/>
      <c r="AA243" s="149"/>
      <c r="AB243" s="149"/>
      <c r="AC243" s="149"/>
      <c r="AD243" s="149"/>
      <c r="AE243" s="149"/>
      <c r="AF243" s="149"/>
      <c r="AG243" s="149" t="s">
        <v>446</v>
      </c>
      <c r="AH243" s="149"/>
      <c r="AI243" s="149"/>
      <c r="AJ243" s="149"/>
      <c r="AK243" s="149"/>
      <c r="AL243" s="149"/>
      <c r="AM243" s="149"/>
      <c r="AN243" s="149"/>
      <c r="AO243" s="149"/>
      <c r="AP243" s="149"/>
      <c r="AQ243" s="149"/>
      <c r="AR243" s="149"/>
      <c r="AS243" s="149"/>
      <c r="AT243" s="149"/>
      <c r="AU243" s="149"/>
      <c r="AV243" s="149"/>
      <c r="AW243" s="149"/>
      <c r="AX243" s="149"/>
      <c r="AY243" s="149"/>
      <c r="AZ243" s="149"/>
      <c r="BA243" s="149"/>
      <c r="BB243" s="149"/>
      <c r="BC243" s="149"/>
      <c r="BD243" s="149"/>
      <c r="BE243" s="149"/>
      <c r="BF243" s="149"/>
      <c r="BG243" s="149"/>
      <c r="BH243" s="149"/>
    </row>
    <row r="244" spans="1:60" outlineLevel="2" x14ac:dyDescent="0.2">
      <c r="A244" s="156"/>
      <c r="B244" s="157"/>
      <c r="C244" s="249" t="s">
        <v>455</v>
      </c>
      <c r="D244" s="250"/>
      <c r="E244" s="250"/>
      <c r="F244" s="250"/>
      <c r="G244" s="250"/>
      <c r="H244" s="159"/>
      <c r="I244" s="159"/>
      <c r="J244" s="159"/>
      <c r="K244" s="159"/>
      <c r="L244" s="159"/>
      <c r="M244" s="159"/>
      <c r="N244" s="158"/>
      <c r="O244" s="158"/>
      <c r="P244" s="158"/>
      <c r="Q244" s="158"/>
      <c r="R244" s="159"/>
      <c r="S244" s="159"/>
      <c r="T244" s="159"/>
      <c r="U244" s="159"/>
      <c r="V244" s="159"/>
      <c r="W244" s="159"/>
      <c r="X244" s="159"/>
      <c r="Y244" s="159"/>
      <c r="Z244" s="149"/>
      <c r="AA244" s="149"/>
      <c r="AB244" s="149"/>
      <c r="AC244" s="149"/>
      <c r="AD244" s="149"/>
      <c r="AE244" s="149"/>
      <c r="AF244" s="149"/>
      <c r="AG244" s="149" t="s">
        <v>162</v>
      </c>
      <c r="AH244" s="149"/>
      <c r="AI244" s="149"/>
      <c r="AJ244" s="149"/>
      <c r="AK244" s="149"/>
      <c r="AL244" s="149"/>
      <c r="AM244" s="149"/>
      <c r="AN244" s="149"/>
      <c r="AO244" s="149"/>
      <c r="AP244" s="149"/>
      <c r="AQ244" s="149"/>
      <c r="AR244" s="149"/>
      <c r="AS244" s="149"/>
      <c r="AT244" s="149"/>
      <c r="AU244" s="149"/>
      <c r="AV244" s="149"/>
      <c r="AW244" s="149"/>
      <c r="AX244" s="149"/>
      <c r="AY244" s="149"/>
      <c r="AZ244" s="149"/>
      <c r="BA244" s="149"/>
      <c r="BB244" s="149"/>
      <c r="BC244" s="149"/>
      <c r="BD244" s="149"/>
      <c r="BE244" s="149"/>
      <c r="BF244" s="149"/>
      <c r="BG244" s="149"/>
      <c r="BH244" s="149"/>
    </row>
    <row r="245" spans="1:60" outlineLevel="1" x14ac:dyDescent="0.2">
      <c r="A245" s="177">
        <v>103</v>
      </c>
      <c r="B245" s="178" t="s">
        <v>456</v>
      </c>
      <c r="C245" s="188" t="s">
        <v>457</v>
      </c>
      <c r="D245" s="179" t="s">
        <v>245</v>
      </c>
      <c r="E245" s="180">
        <v>37.107309999999998</v>
      </c>
      <c r="F245" s="181"/>
      <c r="G245" s="182">
        <f>ROUND(E245*F245,2)</f>
        <v>0</v>
      </c>
      <c r="H245" s="181"/>
      <c r="I245" s="182">
        <f>ROUND(E245*H245,2)</f>
        <v>0</v>
      </c>
      <c r="J245" s="181"/>
      <c r="K245" s="182">
        <f>ROUND(E245*J245,2)</f>
        <v>0</v>
      </c>
      <c r="L245" s="182">
        <v>21</v>
      </c>
      <c r="M245" s="182">
        <f>G245*(1+L245/100)</f>
        <v>0</v>
      </c>
      <c r="N245" s="180">
        <v>0</v>
      </c>
      <c r="O245" s="180">
        <f>ROUND(E245*N245,2)</f>
        <v>0</v>
      </c>
      <c r="P245" s="180">
        <v>0</v>
      </c>
      <c r="Q245" s="180">
        <f>ROUND(E245*P245,2)</f>
        <v>0</v>
      </c>
      <c r="R245" s="182" t="s">
        <v>231</v>
      </c>
      <c r="S245" s="182" t="s">
        <v>137</v>
      </c>
      <c r="T245" s="183" t="s">
        <v>137</v>
      </c>
      <c r="U245" s="159">
        <v>0</v>
      </c>
      <c r="V245" s="159">
        <f>ROUND(E245*U245,2)</f>
        <v>0</v>
      </c>
      <c r="W245" s="159"/>
      <c r="X245" s="159" t="s">
        <v>445</v>
      </c>
      <c r="Y245" s="159" t="s">
        <v>139</v>
      </c>
      <c r="Z245" s="149"/>
      <c r="AA245" s="149"/>
      <c r="AB245" s="149"/>
      <c r="AC245" s="149"/>
      <c r="AD245" s="149"/>
      <c r="AE245" s="149"/>
      <c r="AF245" s="149"/>
      <c r="AG245" s="149" t="s">
        <v>446</v>
      </c>
      <c r="AH245" s="149"/>
      <c r="AI245" s="149"/>
      <c r="AJ245" s="149"/>
      <c r="AK245" s="149"/>
      <c r="AL245" s="149"/>
      <c r="AM245" s="149"/>
      <c r="AN245" s="149"/>
      <c r="AO245" s="149"/>
      <c r="AP245" s="149"/>
      <c r="AQ245" s="149"/>
      <c r="AR245" s="149"/>
      <c r="AS245" s="149"/>
      <c r="AT245" s="149"/>
      <c r="AU245" s="149"/>
      <c r="AV245" s="149"/>
      <c r="AW245" s="149"/>
      <c r="AX245" s="149"/>
      <c r="AY245" s="149"/>
      <c r="AZ245" s="149"/>
      <c r="BA245" s="149"/>
      <c r="BB245" s="149"/>
      <c r="BC245" s="149"/>
      <c r="BD245" s="149"/>
      <c r="BE245" s="149"/>
      <c r="BF245" s="149"/>
      <c r="BG245" s="149"/>
      <c r="BH245" s="149"/>
    </row>
    <row r="246" spans="1:60" outlineLevel="1" x14ac:dyDescent="0.2">
      <c r="A246" s="170">
        <v>104</v>
      </c>
      <c r="B246" s="171" t="s">
        <v>458</v>
      </c>
      <c r="C246" s="186" t="s">
        <v>459</v>
      </c>
      <c r="D246" s="172" t="s">
        <v>245</v>
      </c>
      <c r="E246" s="173">
        <v>2.1182300000000001</v>
      </c>
      <c r="F246" s="174"/>
      <c r="G246" s="175">
        <f>ROUND(E246*F246,2)</f>
        <v>0</v>
      </c>
      <c r="H246" s="174"/>
      <c r="I246" s="175">
        <f>ROUND(E246*H246,2)</f>
        <v>0</v>
      </c>
      <c r="J246" s="174"/>
      <c r="K246" s="175">
        <f>ROUND(E246*J246,2)</f>
        <v>0</v>
      </c>
      <c r="L246" s="175">
        <v>21</v>
      </c>
      <c r="M246" s="175">
        <f>G246*(1+L246/100)</f>
        <v>0</v>
      </c>
      <c r="N246" s="173">
        <v>0</v>
      </c>
      <c r="O246" s="173">
        <f>ROUND(E246*N246,2)</f>
        <v>0</v>
      </c>
      <c r="P246" s="173">
        <v>0</v>
      </c>
      <c r="Q246" s="173">
        <f>ROUND(E246*P246,2)</f>
        <v>0</v>
      </c>
      <c r="R246" s="175" t="s">
        <v>231</v>
      </c>
      <c r="S246" s="175" t="s">
        <v>137</v>
      </c>
      <c r="T246" s="176" t="s">
        <v>137</v>
      </c>
      <c r="U246" s="159">
        <v>0</v>
      </c>
      <c r="V246" s="159">
        <f>ROUND(E246*U246,2)</f>
        <v>0</v>
      </c>
      <c r="W246" s="159"/>
      <c r="X246" s="159" t="s">
        <v>138</v>
      </c>
      <c r="Y246" s="159" t="s">
        <v>139</v>
      </c>
      <c r="Z246" s="149"/>
      <c r="AA246" s="149"/>
      <c r="AB246" s="149"/>
      <c r="AC246" s="149"/>
      <c r="AD246" s="149"/>
      <c r="AE246" s="149"/>
      <c r="AF246" s="149"/>
      <c r="AG246" s="149" t="s">
        <v>140</v>
      </c>
      <c r="AH246" s="149"/>
      <c r="AI246" s="149"/>
      <c r="AJ246" s="149"/>
      <c r="AK246" s="149"/>
      <c r="AL246" s="149"/>
      <c r="AM246" s="149"/>
      <c r="AN246" s="149"/>
      <c r="AO246" s="149"/>
      <c r="AP246" s="149"/>
      <c r="AQ246" s="149"/>
      <c r="AR246" s="149"/>
      <c r="AS246" s="149"/>
      <c r="AT246" s="149"/>
      <c r="AU246" s="149"/>
      <c r="AV246" s="149"/>
      <c r="AW246" s="149"/>
      <c r="AX246" s="149"/>
      <c r="AY246" s="149"/>
      <c r="AZ246" s="149"/>
      <c r="BA246" s="149"/>
      <c r="BB246" s="149"/>
      <c r="BC246" s="149"/>
      <c r="BD246" s="149"/>
      <c r="BE246" s="149"/>
      <c r="BF246" s="149"/>
      <c r="BG246" s="149"/>
      <c r="BH246" s="149"/>
    </row>
    <row r="247" spans="1:60" outlineLevel="2" x14ac:dyDescent="0.2">
      <c r="A247" s="156"/>
      <c r="B247" s="157"/>
      <c r="C247" s="249" t="s">
        <v>460</v>
      </c>
      <c r="D247" s="250"/>
      <c r="E247" s="250"/>
      <c r="F247" s="250"/>
      <c r="G247" s="250"/>
      <c r="H247" s="159"/>
      <c r="I247" s="159"/>
      <c r="J247" s="159"/>
      <c r="K247" s="159"/>
      <c r="L247" s="159"/>
      <c r="M247" s="159"/>
      <c r="N247" s="158"/>
      <c r="O247" s="158"/>
      <c r="P247" s="158"/>
      <c r="Q247" s="158"/>
      <c r="R247" s="159"/>
      <c r="S247" s="159"/>
      <c r="T247" s="159"/>
      <c r="U247" s="159"/>
      <c r="V247" s="159"/>
      <c r="W247" s="159"/>
      <c r="X247" s="159"/>
      <c r="Y247" s="159"/>
      <c r="Z247" s="149"/>
      <c r="AA247" s="149"/>
      <c r="AB247" s="149"/>
      <c r="AC247" s="149"/>
      <c r="AD247" s="149"/>
      <c r="AE247" s="149"/>
      <c r="AF247" s="149"/>
      <c r="AG247" s="149" t="s">
        <v>162</v>
      </c>
      <c r="AH247" s="149"/>
      <c r="AI247" s="149"/>
      <c r="AJ247" s="149"/>
      <c r="AK247" s="149"/>
      <c r="AL247" s="149"/>
      <c r="AM247" s="149"/>
      <c r="AN247" s="149"/>
      <c r="AO247" s="149"/>
      <c r="AP247" s="149"/>
      <c r="AQ247" s="149"/>
      <c r="AR247" s="149"/>
      <c r="AS247" s="149"/>
      <c r="AT247" s="149"/>
      <c r="AU247" s="149"/>
      <c r="AV247" s="149"/>
      <c r="AW247" s="149"/>
      <c r="AX247" s="149"/>
      <c r="AY247" s="149"/>
      <c r="AZ247" s="149"/>
      <c r="BA247" s="149"/>
      <c r="BB247" s="149"/>
      <c r="BC247" s="149"/>
      <c r="BD247" s="149"/>
      <c r="BE247" s="149"/>
      <c r="BF247" s="149"/>
      <c r="BG247" s="149"/>
      <c r="BH247" s="149"/>
    </row>
    <row r="248" spans="1:60" outlineLevel="2" x14ac:dyDescent="0.2">
      <c r="A248" s="156"/>
      <c r="B248" s="157"/>
      <c r="C248" s="187" t="s">
        <v>461</v>
      </c>
      <c r="D248" s="160"/>
      <c r="E248" s="161">
        <v>2.1182300000000001</v>
      </c>
      <c r="F248" s="159"/>
      <c r="G248" s="159"/>
      <c r="H248" s="159"/>
      <c r="I248" s="159"/>
      <c r="J248" s="159"/>
      <c r="K248" s="159"/>
      <c r="L248" s="159"/>
      <c r="M248" s="159"/>
      <c r="N248" s="158"/>
      <c r="O248" s="158"/>
      <c r="P248" s="158"/>
      <c r="Q248" s="158"/>
      <c r="R248" s="159"/>
      <c r="S248" s="159"/>
      <c r="T248" s="159"/>
      <c r="U248" s="159"/>
      <c r="V248" s="159"/>
      <c r="W248" s="159"/>
      <c r="X248" s="159"/>
      <c r="Y248" s="159"/>
      <c r="Z248" s="149"/>
      <c r="AA248" s="149"/>
      <c r="AB248" s="149"/>
      <c r="AC248" s="149"/>
      <c r="AD248" s="149"/>
      <c r="AE248" s="149"/>
      <c r="AF248" s="149"/>
      <c r="AG248" s="149" t="s">
        <v>144</v>
      </c>
      <c r="AH248" s="149">
        <v>0</v>
      </c>
      <c r="AI248" s="149"/>
      <c r="AJ248" s="149"/>
      <c r="AK248" s="149"/>
      <c r="AL248" s="149"/>
      <c r="AM248" s="149"/>
      <c r="AN248" s="149"/>
      <c r="AO248" s="149"/>
      <c r="AP248" s="149"/>
      <c r="AQ248" s="149"/>
      <c r="AR248" s="149"/>
      <c r="AS248" s="149"/>
      <c r="AT248" s="149"/>
      <c r="AU248" s="149"/>
      <c r="AV248" s="149"/>
      <c r="AW248" s="149"/>
      <c r="AX248" s="149"/>
      <c r="AY248" s="149"/>
      <c r="AZ248" s="149"/>
      <c r="BA248" s="149"/>
      <c r="BB248" s="149"/>
      <c r="BC248" s="149"/>
      <c r="BD248" s="149"/>
      <c r="BE248" s="149"/>
      <c r="BF248" s="149"/>
      <c r="BG248" s="149"/>
      <c r="BH248" s="149"/>
    </row>
    <row r="249" spans="1:60" ht="22.5" outlineLevel="1" x14ac:dyDescent="0.2">
      <c r="A249" s="170">
        <v>105</v>
      </c>
      <c r="B249" s="171" t="s">
        <v>462</v>
      </c>
      <c r="C249" s="186" t="s">
        <v>463</v>
      </c>
      <c r="D249" s="172" t="s">
        <v>245</v>
      </c>
      <c r="E249" s="173">
        <v>1.5925</v>
      </c>
      <c r="F249" s="174"/>
      <c r="G249" s="175">
        <f>ROUND(E249*F249,2)</f>
        <v>0</v>
      </c>
      <c r="H249" s="174"/>
      <c r="I249" s="175">
        <f>ROUND(E249*H249,2)</f>
        <v>0</v>
      </c>
      <c r="J249" s="174"/>
      <c r="K249" s="175">
        <f>ROUND(E249*J249,2)</f>
        <v>0</v>
      </c>
      <c r="L249" s="175">
        <v>21</v>
      </c>
      <c r="M249" s="175">
        <f>G249*(1+L249/100)</f>
        <v>0</v>
      </c>
      <c r="N249" s="173">
        <v>0</v>
      </c>
      <c r="O249" s="173">
        <f>ROUND(E249*N249,2)</f>
        <v>0</v>
      </c>
      <c r="P249" s="173">
        <v>0</v>
      </c>
      <c r="Q249" s="173">
        <f>ROUND(E249*P249,2)</f>
        <v>0</v>
      </c>
      <c r="R249" s="175" t="s">
        <v>231</v>
      </c>
      <c r="S249" s="175" t="s">
        <v>137</v>
      </c>
      <c r="T249" s="176" t="s">
        <v>137</v>
      </c>
      <c r="U249" s="159">
        <v>0</v>
      </c>
      <c r="V249" s="159">
        <f>ROUND(E249*U249,2)</f>
        <v>0</v>
      </c>
      <c r="W249" s="159"/>
      <c r="X249" s="159" t="s">
        <v>138</v>
      </c>
      <c r="Y249" s="159" t="s">
        <v>139</v>
      </c>
      <c r="Z249" s="149"/>
      <c r="AA249" s="149"/>
      <c r="AB249" s="149"/>
      <c r="AC249" s="149"/>
      <c r="AD249" s="149"/>
      <c r="AE249" s="149"/>
      <c r="AF249" s="149"/>
      <c r="AG249" s="149" t="s">
        <v>140</v>
      </c>
      <c r="AH249" s="149"/>
      <c r="AI249" s="149"/>
      <c r="AJ249" s="149"/>
      <c r="AK249" s="149"/>
      <c r="AL249" s="149"/>
      <c r="AM249" s="149"/>
      <c r="AN249" s="149"/>
      <c r="AO249" s="149"/>
      <c r="AP249" s="149"/>
      <c r="AQ249" s="149"/>
      <c r="AR249" s="149"/>
      <c r="AS249" s="149"/>
      <c r="AT249" s="149"/>
      <c r="AU249" s="149"/>
      <c r="AV249" s="149"/>
      <c r="AW249" s="149"/>
      <c r="AX249" s="149"/>
      <c r="AY249" s="149"/>
      <c r="AZ249" s="149"/>
      <c r="BA249" s="149"/>
      <c r="BB249" s="149"/>
      <c r="BC249" s="149"/>
      <c r="BD249" s="149"/>
      <c r="BE249" s="149"/>
      <c r="BF249" s="149"/>
      <c r="BG249" s="149"/>
      <c r="BH249" s="149"/>
    </row>
    <row r="250" spans="1:60" outlineLevel="2" x14ac:dyDescent="0.2">
      <c r="A250" s="156"/>
      <c r="B250" s="157"/>
      <c r="C250" s="249" t="s">
        <v>464</v>
      </c>
      <c r="D250" s="250"/>
      <c r="E250" s="250"/>
      <c r="F250" s="250"/>
      <c r="G250" s="250"/>
      <c r="H250" s="159"/>
      <c r="I250" s="159"/>
      <c r="J250" s="159"/>
      <c r="K250" s="159"/>
      <c r="L250" s="159"/>
      <c r="M250" s="159"/>
      <c r="N250" s="158"/>
      <c r="O250" s="158"/>
      <c r="P250" s="158"/>
      <c r="Q250" s="158"/>
      <c r="R250" s="159"/>
      <c r="S250" s="159"/>
      <c r="T250" s="159"/>
      <c r="U250" s="159"/>
      <c r="V250" s="159"/>
      <c r="W250" s="159"/>
      <c r="X250" s="159"/>
      <c r="Y250" s="159"/>
      <c r="Z250" s="149"/>
      <c r="AA250" s="149"/>
      <c r="AB250" s="149"/>
      <c r="AC250" s="149"/>
      <c r="AD250" s="149"/>
      <c r="AE250" s="149"/>
      <c r="AF250" s="149"/>
      <c r="AG250" s="149" t="s">
        <v>162</v>
      </c>
      <c r="AH250" s="149"/>
      <c r="AI250" s="149"/>
      <c r="AJ250" s="149"/>
      <c r="AK250" s="149"/>
      <c r="AL250" s="149"/>
      <c r="AM250" s="149"/>
      <c r="AN250" s="149"/>
      <c r="AO250" s="149"/>
      <c r="AP250" s="149"/>
      <c r="AQ250" s="149"/>
      <c r="AR250" s="149"/>
      <c r="AS250" s="149"/>
      <c r="AT250" s="149"/>
      <c r="AU250" s="149"/>
      <c r="AV250" s="149"/>
      <c r="AW250" s="149"/>
      <c r="AX250" s="149"/>
      <c r="AY250" s="149"/>
      <c r="AZ250" s="149"/>
      <c r="BA250" s="149"/>
      <c r="BB250" s="149"/>
      <c r="BC250" s="149"/>
      <c r="BD250" s="149"/>
      <c r="BE250" s="149"/>
      <c r="BF250" s="149"/>
      <c r="BG250" s="149"/>
      <c r="BH250" s="149"/>
    </row>
    <row r="251" spans="1:60" outlineLevel="2" x14ac:dyDescent="0.2">
      <c r="A251" s="156"/>
      <c r="B251" s="157"/>
      <c r="C251" s="187" t="s">
        <v>465</v>
      </c>
      <c r="D251" s="160"/>
      <c r="E251" s="161">
        <v>1.5925</v>
      </c>
      <c r="F251" s="159"/>
      <c r="G251" s="159"/>
      <c r="H251" s="159"/>
      <c r="I251" s="159"/>
      <c r="J251" s="159"/>
      <c r="K251" s="159"/>
      <c r="L251" s="159"/>
      <c r="M251" s="159"/>
      <c r="N251" s="158"/>
      <c r="O251" s="158"/>
      <c r="P251" s="158"/>
      <c r="Q251" s="158"/>
      <c r="R251" s="159"/>
      <c r="S251" s="159"/>
      <c r="T251" s="159"/>
      <c r="U251" s="159"/>
      <c r="V251" s="159"/>
      <c r="W251" s="159"/>
      <c r="X251" s="159"/>
      <c r="Y251" s="159"/>
      <c r="Z251" s="149"/>
      <c r="AA251" s="149"/>
      <c r="AB251" s="149"/>
      <c r="AC251" s="149"/>
      <c r="AD251" s="149"/>
      <c r="AE251" s="149"/>
      <c r="AF251" s="149"/>
      <c r="AG251" s="149" t="s">
        <v>144</v>
      </c>
      <c r="AH251" s="149">
        <v>0</v>
      </c>
      <c r="AI251" s="149"/>
      <c r="AJ251" s="149"/>
      <c r="AK251" s="149"/>
      <c r="AL251" s="149"/>
      <c r="AM251" s="149"/>
      <c r="AN251" s="149"/>
      <c r="AO251" s="149"/>
      <c r="AP251" s="149"/>
      <c r="AQ251" s="149"/>
      <c r="AR251" s="149"/>
      <c r="AS251" s="149"/>
      <c r="AT251" s="149"/>
      <c r="AU251" s="149"/>
      <c r="AV251" s="149"/>
      <c r="AW251" s="149"/>
      <c r="AX251" s="149"/>
      <c r="AY251" s="149"/>
      <c r="AZ251" s="149"/>
      <c r="BA251" s="149"/>
      <c r="BB251" s="149"/>
      <c r="BC251" s="149"/>
      <c r="BD251" s="149"/>
      <c r="BE251" s="149"/>
      <c r="BF251" s="149"/>
      <c r="BG251" s="149"/>
      <c r="BH251" s="149"/>
    </row>
    <row r="252" spans="1:60" x14ac:dyDescent="0.2">
      <c r="A252" s="163" t="s">
        <v>131</v>
      </c>
      <c r="B252" s="164" t="s">
        <v>102</v>
      </c>
      <c r="C252" s="185" t="s">
        <v>27</v>
      </c>
      <c r="D252" s="165"/>
      <c r="E252" s="166"/>
      <c r="F252" s="167"/>
      <c r="G252" s="167">
        <f>SUMIF(AG253:AG260,"&lt;&gt;NOR",G253:G260)</f>
        <v>0</v>
      </c>
      <c r="H252" s="167"/>
      <c r="I252" s="167">
        <f>SUM(I253:I260)</f>
        <v>0</v>
      </c>
      <c r="J252" s="167"/>
      <c r="K252" s="167">
        <f>SUM(K253:K260)</f>
        <v>0</v>
      </c>
      <c r="L252" s="167"/>
      <c r="M252" s="167">
        <f>SUM(M253:M260)</f>
        <v>0</v>
      </c>
      <c r="N252" s="166"/>
      <c r="O252" s="166">
        <f>SUM(O253:O260)</f>
        <v>0</v>
      </c>
      <c r="P252" s="166"/>
      <c r="Q252" s="166">
        <f>SUM(Q253:Q260)</f>
        <v>0</v>
      </c>
      <c r="R252" s="167"/>
      <c r="S252" s="167"/>
      <c r="T252" s="168"/>
      <c r="U252" s="162"/>
      <c r="V252" s="162">
        <f>SUM(V253:V260)</f>
        <v>0</v>
      </c>
      <c r="W252" s="162"/>
      <c r="X252" s="162"/>
      <c r="Y252" s="162"/>
      <c r="AG252" t="s">
        <v>132</v>
      </c>
    </row>
    <row r="253" spans="1:60" outlineLevel="1" x14ac:dyDescent="0.2">
      <c r="A253" s="170">
        <v>106</v>
      </c>
      <c r="B253" s="171" t="s">
        <v>466</v>
      </c>
      <c r="C253" s="186" t="s">
        <v>467</v>
      </c>
      <c r="D253" s="172" t="s">
        <v>468</v>
      </c>
      <c r="E253" s="173">
        <v>1</v>
      </c>
      <c r="F253" s="174"/>
      <c r="G253" s="175">
        <f>ROUND(E253*F253,2)</f>
        <v>0</v>
      </c>
      <c r="H253" s="174"/>
      <c r="I253" s="175">
        <f>ROUND(E253*H253,2)</f>
        <v>0</v>
      </c>
      <c r="J253" s="174"/>
      <c r="K253" s="175">
        <f>ROUND(E253*J253,2)</f>
        <v>0</v>
      </c>
      <c r="L253" s="175">
        <v>21</v>
      </c>
      <c r="M253" s="175">
        <f>G253*(1+L253/100)</f>
        <v>0</v>
      </c>
      <c r="N253" s="173">
        <v>0</v>
      </c>
      <c r="O253" s="173">
        <f>ROUND(E253*N253,2)</f>
        <v>0</v>
      </c>
      <c r="P253" s="173">
        <v>0</v>
      </c>
      <c r="Q253" s="173">
        <f>ROUND(E253*P253,2)</f>
        <v>0</v>
      </c>
      <c r="R253" s="175"/>
      <c r="S253" s="175" t="s">
        <v>137</v>
      </c>
      <c r="T253" s="176" t="s">
        <v>157</v>
      </c>
      <c r="U253" s="159">
        <v>0</v>
      </c>
      <c r="V253" s="159">
        <f>ROUND(E253*U253,2)</f>
        <v>0</v>
      </c>
      <c r="W253" s="159"/>
      <c r="X253" s="159" t="s">
        <v>469</v>
      </c>
      <c r="Y253" s="159" t="s">
        <v>139</v>
      </c>
      <c r="Z253" s="149"/>
      <c r="AA253" s="149"/>
      <c r="AB253" s="149"/>
      <c r="AC253" s="149"/>
      <c r="AD253" s="149"/>
      <c r="AE253" s="149"/>
      <c r="AF253" s="149"/>
      <c r="AG253" s="149" t="s">
        <v>470</v>
      </c>
      <c r="AH253" s="149"/>
      <c r="AI253" s="149"/>
      <c r="AJ253" s="149"/>
      <c r="AK253" s="149"/>
      <c r="AL253" s="149"/>
      <c r="AM253" s="149"/>
      <c r="AN253" s="149"/>
      <c r="AO253" s="149"/>
      <c r="AP253" s="149"/>
      <c r="AQ253" s="149"/>
      <c r="AR253" s="149"/>
      <c r="AS253" s="149"/>
      <c r="AT253" s="149"/>
      <c r="AU253" s="149"/>
      <c r="AV253" s="149"/>
      <c r="AW253" s="149"/>
      <c r="AX253" s="149"/>
      <c r="AY253" s="149"/>
      <c r="AZ253" s="149"/>
      <c r="BA253" s="149"/>
      <c r="BB253" s="149"/>
      <c r="BC253" s="149"/>
      <c r="BD253" s="149"/>
      <c r="BE253" s="149"/>
      <c r="BF253" s="149"/>
      <c r="BG253" s="149"/>
      <c r="BH253" s="149"/>
    </row>
    <row r="254" spans="1:60" ht="22.5" outlineLevel="2" x14ac:dyDescent="0.2">
      <c r="A254" s="156"/>
      <c r="B254" s="157"/>
      <c r="C254" s="249" t="s">
        <v>471</v>
      </c>
      <c r="D254" s="250"/>
      <c r="E254" s="250"/>
      <c r="F254" s="250"/>
      <c r="G254" s="250"/>
      <c r="H254" s="159"/>
      <c r="I254" s="159"/>
      <c r="J254" s="159"/>
      <c r="K254" s="159"/>
      <c r="L254" s="159"/>
      <c r="M254" s="159"/>
      <c r="N254" s="158"/>
      <c r="O254" s="158"/>
      <c r="P254" s="158"/>
      <c r="Q254" s="158"/>
      <c r="R254" s="159"/>
      <c r="S254" s="159"/>
      <c r="T254" s="159"/>
      <c r="U254" s="159"/>
      <c r="V254" s="159"/>
      <c r="W254" s="159"/>
      <c r="X254" s="159"/>
      <c r="Y254" s="159"/>
      <c r="Z254" s="149"/>
      <c r="AA254" s="149"/>
      <c r="AB254" s="149"/>
      <c r="AC254" s="149"/>
      <c r="AD254" s="149"/>
      <c r="AE254" s="149"/>
      <c r="AF254" s="149"/>
      <c r="AG254" s="149" t="s">
        <v>162</v>
      </c>
      <c r="AH254" s="149"/>
      <c r="AI254" s="149"/>
      <c r="AJ254" s="149"/>
      <c r="AK254" s="149"/>
      <c r="AL254" s="149"/>
      <c r="AM254" s="149"/>
      <c r="AN254" s="149"/>
      <c r="AO254" s="149"/>
      <c r="AP254" s="149"/>
      <c r="AQ254" s="149"/>
      <c r="AR254" s="149"/>
      <c r="AS254" s="149"/>
      <c r="AT254" s="149"/>
      <c r="AU254" s="149"/>
      <c r="AV254" s="149"/>
      <c r="AW254" s="149"/>
      <c r="AX254" s="149"/>
      <c r="AY254" s="149"/>
      <c r="AZ254" s="149"/>
      <c r="BA254" s="184" t="str">
        <f>C254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254" s="149"/>
      <c r="BC254" s="149"/>
      <c r="BD254" s="149"/>
      <c r="BE254" s="149"/>
      <c r="BF254" s="149"/>
      <c r="BG254" s="149"/>
      <c r="BH254" s="149"/>
    </row>
    <row r="255" spans="1:60" outlineLevel="1" x14ac:dyDescent="0.2">
      <c r="A255" s="170">
        <v>107</v>
      </c>
      <c r="B255" s="171" t="s">
        <v>472</v>
      </c>
      <c r="C255" s="186" t="s">
        <v>473</v>
      </c>
      <c r="D255" s="172" t="s">
        <v>468</v>
      </c>
      <c r="E255" s="173">
        <v>1</v>
      </c>
      <c r="F255" s="174"/>
      <c r="G255" s="175">
        <f>ROUND(E255*F255,2)</f>
        <v>0</v>
      </c>
      <c r="H255" s="174"/>
      <c r="I255" s="175">
        <f>ROUND(E255*H255,2)</f>
        <v>0</v>
      </c>
      <c r="J255" s="174"/>
      <c r="K255" s="175">
        <f>ROUND(E255*J255,2)</f>
        <v>0</v>
      </c>
      <c r="L255" s="175">
        <v>21</v>
      </c>
      <c r="M255" s="175">
        <f>G255*(1+L255/100)</f>
        <v>0</v>
      </c>
      <c r="N255" s="173">
        <v>0</v>
      </c>
      <c r="O255" s="173">
        <f>ROUND(E255*N255,2)</f>
        <v>0</v>
      </c>
      <c r="P255" s="173">
        <v>0</v>
      </c>
      <c r="Q255" s="173">
        <f>ROUND(E255*P255,2)</f>
        <v>0</v>
      </c>
      <c r="R255" s="175"/>
      <c r="S255" s="175" t="s">
        <v>137</v>
      </c>
      <c r="T255" s="176" t="s">
        <v>157</v>
      </c>
      <c r="U255" s="159">
        <v>0</v>
      </c>
      <c r="V255" s="159">
        <f>ROUND(E255*U255,2)</f>
        <v>0</v>
      </c>
      <c r="W255" s="159"/>
      <c r="X255" s="159" t="s">
        <v>469</v>
      </c>
      <c r="Y255" s="159" t="s">
        <v>139</v>
      </c>
      <c r="Z255" s="149"/>
      <c r="AA255" s="149"/>
      <c r="AB255" s="149"/>
      <c r="AC255" s="149"/>
      <c r="AD255" s="149"/>
      <c r="AE255" s="149"/>
      <c r="AF255" s="149"/>
      <c r="AG255" s="149" t="s">
        <v>470</v>
      </c>
      <c r="AH255" s="149"/>
      <c r="AI255" s="149"/>
      <c r="AJ255" s="149"/>
      <c r="AK255" s="149"/>
      <c r="AL255" s="149"/>
      <c r="AM255" s="149"/>
      <c r="AN255" s="149"/>
      <c r="AO255" s="149"/>
      <c r="AP255" s="149"/>
      <c r="AQ255" s="149"/>
      <c r="AR255" s="149"/>
      <c r="AS255" s="149"/>
      <c r="AT255" s="149"/>
      <c r="AU255" s="149"/>
      <c r="AV255" s="149"/>
      <c r="AW255" s="149"/>
      <c r="AX255" s="149"/>
      <c r="AY255" s="149"/>
      <c r="AZ255" s="149"/>
      <c r="BA255" s="149"/>
      <c r="BB255" s="149"/>
      <c r="BC255" s="149"/>
      <c r="BD255" s="149"/>
      <c r="BE255" s="149"/>
      <c r="BF255" s="149"/>
      <c r="BG255" s="149"/>
      <c r="BH255" s="149"/>
    </row>
    <row r="256" spans="1:60" ht="33.75" outlineLevel="2" x14ac:dyDescent="0.2">
      <c r="A256" s="156"/>
      <c r="B256" s="157"/>
      <c r="C256" s="249" t="s">
        <v>474</v>
      </c>
      <c r="D256" s="250"/>
      <c r="E256" s="250"/>
      <c r="F256" s="250"/>
      <c r="G256" s="250"/>
      <c r="H256" s="159"/>
      <c r="I256" s="159"/>
      <c r="J256" s="159"/>
      <c r="K256" s="159"/>
      <c r="L256" s="159"/>
      <c r="M256" s="159"/>
      <c r="N256" s="158"/>
      <c r="O256" s="158"/>
      <c r="P256" s="158"/>
      <c r="Q256" s="158"/>
      <c r="R256" s="159"/>
      <c r="S256" s="159"/>
      <c r="T256" s="159"/>
      <c r="U256" s="159"/>
      <c r="V256" s="159"/>
      <c r="W256" s="159"/>
      <c r="X256" s="159"/>
      <c r="Y256" s="159"/>
      <c r="Z256" s="149"/>
      <c r="AA256" s="149"/>
      <c r="AB256" s="149"/>
      <c r="AC256" s="149"/>
      <c r="AD256" s="149"/>
      <c r="AE256" s="149"/>
      <c r="AF256" s="149"/>
      <c r="AG256" s="149" t="s">
        <v>162</v>
      </c>
      <c r="AH256" s="149"/>
      <c r="AI256" s="149"/>
      <c r="AJ256" s="149"/>
      <c r="AK256" s="149"/>
      <c r="AL256" s="149"/>
      <c r="AM256" s="149"/>
      <c r="AN256" s="149"/>
      <c r="AO256" s="149"/>
      <c r="AP256" s="149"/>
      <c r="AQ256" s="149"/>
      <c r="AR256" s="149"/>
      <c r="AS256" s="149"/>
      <c r="AT256" s="149"/>
      <c r="AU256" s="149"/>
      <c r="AV256" s="149"/>
      <c r="AW256" s="149"/>
      <c r="AX256" s="149"/>
      <c r="AY256" s="149"/>
      <c r="AZ256" s="149"/>
      <c r="BA256" s="184" t="str">
        <f>C256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256" s="149"/>
      <c r="BC256" s="149"/>
      <c r="BD256" s="149"/>
      <c r="BE256" s="149"/>
      <c r="BF256" s="149"/>
      <c r="BG256" s="149"/>
      <c r="BH256" s="149"/>
    </row>
    <row r="257" spans="1:60" outlineLevel="1" x14ac:dyDescent="0.2">
      <c r="A257" s="170">
        <v>108</v>
      </c>
      <c r="B257" s="171" t="s">
        <v>475</v>
      </c>
      <c r="C257" s="186" t="s">
        <v>476</v>
      </c>
      <c r="D257" s="172" t="s">
        <v>468</v>
      </c>
      <c r="E257" s="173">
        <v>1</v>
      </c>
      <c r="F257" s="174"/>
      <c r="G257" s="175">
        <f>ROUND(E257*F257,2)</f>
        <v>0</v>
      </c>
      <c r="H257" s="174"/>
      <c r="I257" s="175">
        <f>ROUND(E257*H257,2)</f>
        <v>0</v>
      </c>
      <c r="J257" s="174"/>
      <c r="K257" s="175">
        <f>ROUND(E257*J257,2)</f>
        <v>0</v>
      </c>
      <c r="L257" s="175">
        <v>21</v>
      </c>
      <c r="M257" s="175">
        <f>G257*(1+L257/100)</f>
        <v>0</v>
      </c>
      <c r="N257" s="173">
        <v>0</v>
      </c>
      <c r="O257" s="173">
        <f>ROUND(E257*N257,2)</f>
        <v>0</v>
      </c>
      <c r="P257" s="173">
        <v>0</v>
      </c>
      <c r="Q257" s="173">
        <f>ROUND(E257*P257,2)</f>
        <v>0</v>
      </c>
      <c r="R257" s="175"/>
      <c r="S257" s="175" t="s">
        <v>137</v>
      </c>
      <c r="T257" s="176" t="s">
        <v>157</v>
      </c>
      <c r="U257" s="159">
        <v>0</v>
      </c>
      <c r="V257" s="159">
        <f>ROUND(E257*U257,2)</f>
        <v>0</v>
      </c>
      <c r="W257" s="159"/>
      <c r="X257" s="159" t="s">
        <v>469</v>
      </c>
      <c r="Y257" s="159" t="s">
        <v>139</v>
      </c>
      <c r="Z257" s="149"/>
      <c r="AA257" s="149"/>
      <c r="AB257" s="149"/>
      <c r="AC257" s="149"/>
      <c r="AD257" s="149"/>
      <c r="AE257" s="149"/>
      <c r="AF257" s="149"/>
      <c r="AG257" s="149" t="s">
        <v>470</v>
      </c>
      <c r="AH257" s="149"/>
      <c r="AI257" s="149"/>
      <c r="AJ257" s="149"/>
      <c r="AK257" s="149"/>
      <c r="AL257" s="149"/>
      <c r="AM257" s="149"/>
      <c r="AN257" s="149"/>
      <c r="AO257" s="149"/>
      <c r="AP257" s="149"/>
      <c r="AQ257" s="149"/>
      <c r="AR257" s="149"/>
      <c r="AS257" s="149"/>
      <c r="AT257" s="149"/>
      <c r="AU257" s="149"/>
      <c r="AV257" s="149"/>
      <c r="AW257" s="149"/>
      <c r="AX257" s="149"/>
      <c r="AY257" s="149"/>
      <c r="AZ257" s="149"/>
      <c r="BA257" s="149"/>
      <c r="BB257" s="149"/>
      <c r="BC257" s="149"/>
      <c r="BD257" s="149"/>
      <c r="BE257" s="149"/>
      <c r="BF257" s="149"/>
      <c r="BG257" s="149"/>
      <c r="BH257" s="149"/>
    </row>
    <row r="258" spans="1:60" ht="22.5" outlineLevel="2" x14ac:dyDescent="0.2">
      <c r="A258" s="156"/>
      <c r="B258" s="157"/>
      <c r="C258" s="249" t="s">
        <v>477</v>
      </c>
      <c r="D258" s="250"/>
      <c r="E258" s="250"/>
      <c r="F258" s="250"/>
      <c r="G258" s="250"/>
      <c r="H258" s="159"/>
      <c r="I258" s="159"/>
      <c r="J258" s="159"/>
      <c r="K258" s="159"/>
      <c r="L258" s="159"/>
      <c r="M258" s="159"/>
      <c r="N258" s="158"/>
      <c r="O258" s="158"/>
      <c r="P258" s="158"/>
      <c r="Q258" s="158"/>
      <c r="R258" s="159"/>
      <c r="S258" s="159"/>
      <c r="T258" s="159"/>
      <c r="U258" s="159"/>
      <c r="V258" s="159"/>
      <c r="W258" s="159"/>
      <c r="X258" s="159"/>
      <c r="Y258" s="159"/>
      <c r="Z258" s="149"/>
      <c r="AA258" s="149"/>
      <c r="AB258" s="149"/>
      <c r="AC258" s="149"/>
      <c r="AD258" s="149"/>
      <c r="AE258" s="149"/>
      <c r="AF258" s="149"/>
      <c r="AG258" s="149" t="s">
        <v>162</v>
      </c>
      <c r="AH258" s="149"/>
      <c r="AI258" s="149"/>
      <c r="AJ258" s="149"/>
      <c r="AK258" s="149"/>
      <c r="AL258" s="149"/>
      <c r="AM258" s="149"/>
      <c r="AN258" s="149"/>
      <c r="AO258" s="149"/>
      <c r="AP258" s="149"/>
      <c r="AQ258" s="149"/>
      <c r="AR258" s="149"/>
      <c r="AS258" s="149"/>
      <c r="AT258" s="149"/>
      <c r="AU258" s="149"/>
      <c r="AV258" s="149"/>
      <c r="AW258" s="149"/>
      <c r="AX258" s="149"/>
      <c r="AY258" s="149"/>
      <c r="AZ258" s="149"/>
      <c r="BA258" s="184" t="str">
        <f>C258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258" s="149"/>
      <c r="BC258" s="149"/>
      <c r="BD258" s="149"/>
      <c r="BE258" s="149"/>
      <c r="BF258" s="149"/>
      <c r="BG258" s="149"/>
      <c r="BH258" s="149"/>
    </row>
    <row r="259" spans="1:60" outlineLevel="1" x14ac:dyDescent="0.2">
      <c r="A259" s="170">
        <v>109</v>
      </c>
      <c r="B259" s="171" t="s">
        <v>478</v>
      </c>
      <c r="C259" s="186" t="s">
        <v>479</v>
      </c>
      <c r="D259" s="172" t="s">
        <v>468</v>
      </c>
      <c r="E259" s="173">
        <v>1</v>
      </c>
      <c r="F259" s="174"/>
      <c r="G259" s="175">
        <f>ROUND(E259*F259,2)</f>
        <v>0</v>
      </c>
      <c r="H259" s="174"/>
      <c r="I259" s="175">
        <f>ROUND(E259*H259,2)</f>
        <v>0</v>
      </c>
      <c r="J259" s="174"/>
      <c r="K259" s="175">
        <f>ROUND(E259*J259,2)</f>
        <v>0</v>
      </c>
      <c r="L259" s="175">
        <v>21</v>
      </c>
      <c r="M259" s="175">
        <f>G259*(1+L259/100)</f>
        <v>0</v>
      </c>
      <c r="N259" s="173">
        <v>0</v>
      </c>
      <c r="O259" s="173">
        <f>ROUND(E259*N259,2)</f>
        <v>0</v>
      </c>
      <c r="P259" s="173">
        <v>0</v>
      </c>
      <c r="Q259" s="173">
        <f>ROUND(E259*P259,2)</f>
        <v>0</v>
      </c>
      <c r="R259" s="175"/>
      <c r="S259" s="175" t="s">
        <v>137</v>
      </c>
      <c r="T259" s="176" t="s">
        <v>157</v>
      </c>
      <c r="U259" s="159">
        <v>0</v>
      </c>
      <c r="V259" s="159">
        <f>ROUND(E259*U259,2)</f>
        <v>0</v>
      </c>
      <c r="W259" s="159"/>
      <c r="X259" s="159" t="s">
        <v>469</v>
      </c>
      <c r="Y259" s="159" t="s">
        <v>139</v>
      </c>
      <c r="Z259" s="149"/>
      <c r="AA259" s="149"/>
      <c r="AB259" s="149"/>
      <c r="AC259" s="149"/>
      <c r="AD259" s="149"/>
      <c r="AE259" s="149"/>
      <c r="AF259" s="149"/>
      <c r="AG259" s="149" t="s">
        <v>470</v>
      </c>
      <c r="AH259" s="149"/>
      <c r="AI259" s="149"/>
      <c r="AJ259" s="149"/>
      <c r="AK259" s="149"/>
      <c r="AL259" s="149"/>
      <c r="AM259" s="149"/>
      <c r="AN259" s="149"/>
      <c r="AO259" s="149"/>
      <c r="AP259" s="149"/>
      <c r="AQ259" s="149"/>
      <c r="AR259" s="149"/>
      <c r="AS259" s="149"/>
      <c r="AT259" s="149"/>
      <c r="AU259" s="149"/>
      <c r="AV259" s="149"/>
      <c r="AW259" s="149"/>
      <c r="AX259" s="149"/>
      <c r="AY259" s="149"/>
      <c r="AZ259" s="149"/>
      <c r="BA259" s="149"/>
      <c r="BB259" s="149"/>
      <c r="BC259" s="149"/>
      <c r="BD259" s="149"/>
      <c r="BE259" s="149"/>
      <c r="BF259" s="149"/>
      <c r="BG259" s="149"/>
      <c r="BH259" s="149"/>
    </row>
    <row r="260" spans="1:60" outlineLevel="2" x14ac:dyDescent="0.2">
      <c r="A260" s="156"/>
      <c r="B260" s="157"/>
      <c r="C260" s="249" t="s">
        <v>480</v>
      </c>
      <c r="D260" s="250"/>
      <c r="E260" s="250"/>
      <c r="F260" s="250"/>
      <c r="G260" s="250"/>
      <c r="H260" s="159"/>
      <c r="I260" s="159"/>
      <c r="J260" s="159"/>
      <c r="K260" s="159"/>
      <c r="L260" s="159"/>
      <c r="M260" s="159"/>
      <c r="N260" s="158"/>
      <c r="O260" s="158"/>
      <c r="P260" s="158"/>
      <c r="Q260" s="158"/>
      <c r="R260" s="159"/>
      <c r="S260" s="159"/>
      <c r="T260" s="159"/>
      <c r="U260" s="159"/>
      <c r="V260" s="159"/>
      <c r="W260" s="159"/>
      <c r="X260" s="159"/>
      <c r="Y260" s="159"/>
      <c r="Z260" s="149"/>
      <c r="AA260" s="149"/>
      <c r="AB260" s="149"/>
      <c r="AC260" s="149"/>
      <c r="AD260" s="149"/>
      <c r="AE260" s="149"/>
      <c r="AF260" s="149"/>
      <c r="AG260" s="149" t="s">
        <v>162</v>
      </c>
      <c r="AH260" s="149"/>
      <c r="AI260" s="149"/>
      <c r="AJ260" s="149"/>
      <c r="AK260" s="149"/>
      <c r="AL260" s="149"/>
      <c r="AM260" s="149"/>
      <c r="AN260" s="149"/>
      <c r="AO260" s="149"/>
      <c r="AP260" s="149"/>
      <c r="AQ260" s="149"/>
      <c r="AR260" s="149"/>
      <c r="AS260" s="149"/>
      <c r="AT260" s="149"/>
      <c r="AU260" s="149"/>
      <c r="AV260" s="149"/>
      <c r="AW260" s="149"/>
      <c r="AX260" s="149"/>
      <c r="AY260" s="149"/>
      <c r="AZ260" s="149"/>
      <c r="BA260" s="149"/>
      <c r="BB260" s="149"/>
      <c r="BC260" s="149"/>
      <c r="BD260" s="149"/>
      <c r="BE260" s="149"/>
      <c r="BF260" s="149"/>
      <c r="BG260" s="149"/>
      <c r="BH260" s="149"/>
    </row>
    <row r="261" spans="1:60" x14ac:dyDescent="0.2">
      <c r="A261" s="163" t="s">
        <v>131</v>
      </c>
      <c r="B261" s="164" t="s">
        <v>103</v>
      </c>
      <c r="C261" s="185" t="s">
        <v>28</v>
      </c>
      <c r="D261" s="165"/>
      <c r="E261" s="166"/>
      <c r="F261" s="167"/>
      <c r="G261" s="167">
        <f>SUMIF(AG262:AG272,"&lt;&gt;NOR",G262:G272)</f>
        <v>0</v>
      </c>
      <c r="H261" s="167"/>
      <c r="I261" s="167">
        <f>SUM(I262:I272)</f>
        <v>0</v>
      </c>
      <c r="J261" s="167"/>
      <c r="K261" s="167">
        <f>SUM(K262:K272)</f>
        <v>0</v>
      </c>
      <c r="L261" s="167"/>
      <c r="M261" s="167">
        <f>SUM(M262:M272)</f>
        <v>0</v>
      </c>
      <c r="N261" s="166"/>
      <c r="O261" s="166">
        <f>SUM(O262:O272)</f>
        <v>0</v>
      </c>
      <c r="P261" s="166"/>
      <c r="Q261" s="166">
        <f>SUM(Q262:Q272)</f>
        <v>0</v>
      </c>
      <c r="R261" s="167"/>
      <c r="S261" s="167"/>
      <c r="T261" s="168"/>
      <c r="U261" s="162"/>
      <c r="V261" s="162">
        <f>SUM(V262:V272)</f>
        <v>0</v>
      </c>
      <c r="W261" s="162"/>
      <c r="X261" s="162"/>
      <c r="Y261" s="162"/>
      <c r="AG261" t="s">
        <v>132</v>
      </c>
    </row>
    <row r="262" spans="1:60" outlineLevel="1" x14ac:dyDescent="0.2">
      <c r="A262" s="170">
        <v>110</v>
      </c>
      <c r="B262" s="171" t="s">
        <v>481</v>
      </c>
      <c r="C262" s="186" t="s">
        <v>482</v>
      </c>
      <c r="D262" s="172" t="s">
        <v>468</v>
      </c>
      <c r="E262" s="173">
        <v>1</v>
      </c>
      <c r="F262" s="174"/>
      <c r="G262" s="175">
        <f>ROUND(E262*F262,2)</f>
        <v>0</v>
      </c>
      <c r="H262" s="174"/>
      <c r="I262" s="175">
        <f>ROUND(E262*H262,2)</f>
        <v>0</v>
      </c>
      <c r="J262" s="174"/>
      <c r="K262" s="175">
        <f>ROUND(E262*J262,2)</f>
        <v>0</v>
      </c>
      <c r="L262" s="175">
        <v>21</v>
      </c>
      <c r="M262" s="175">
        <f>G262*(1+L262/100)</f>
        <v>0</v>
      </c>
      <c r="N262" s="173">
        <v>0</v>
      </c>
      <c r="O262" s="173">
        <f>ROUND(E262*N262,2)</f>
        <v>0</v>
      </c>
      <c r="P262" s="173">
        <v>0</v>
      </c>
      <c r="Q262" s="173">
        <f>ROUND(E262*P262,2)</f>
        <v>0</v>
      </c>
      <c r="R262" s="175"/>
      <c r="S262" s="175" t="s">
        <v>137</v>
      </c>
      <c r="T262" s="176" t="s">
        <v>157</v>
      </c>
      <c r="U262" s="159">
        <v>0</v>
      </c>
      <c r="V262" s="159">
        <f>ROUND(E262*U262,2)</f>
        <v>0</v>
      </c>
      <c r="W262" s="159"/>
      <c r="X262" s="159" t="s">
        <v>469</v>
      </c>
      <c r="Y262" s="159" t="s">
        <v>139</v>
      </c>
      <c r="Z262" s="149"/>
      <c r="AA262" s="149"/>
      <c r="AB262" s="149"/>
      <c r="AC262" s="149"/>
      <c r="AD262" s="149"/>
      <c r="AE262" s="149"/>
      <c r="AF262" s="149"/>
      <c r="AG262" s="149" t="s">
        <v>483</v>
      </c>
      <c r="AH262" s="149"/>
      <c r="AI262" s="149"/>
      <c r="AJ262" s="149"/>
      <c r="AK262" s="149"/>
      <c r="AL262" s="149"/>
      <c r="AM262" s="149"/>
      <c r="AN262" s="149"/>
      <c r="AO262" s="149"/>
      <c r="AP262" s="149"/>
      <c r="AQ262" s="149"/>
      <c r="AR262" s="149"/>
      <c r="AS262" s="149"/>
      <c r="AT262" s="149"/>
      <c r="AU262" s="149"/>
      <c r="AV262" s="149"/>
      <c r="AW262" s="149"/>
      <c r="AX262" s="149"/>
      <c r="AY262" s="149"/>
      <c r="AZ262" s="149"/>
      <c r="BA262" s="149"/>
      <c r="BB262" s="149"/>
      <c r="BC262" s="149"/>
      <c r="BD262" s="149"/>
      <c r="BE262" s="149"/>
      <c r="BF262" s="149"/>
      <c r="BG262" s="149"/>
      <c r="BH262" s="149"/>
    </row>
    <row r="263" spans="1:60" outlineLevel="2" x14ac:dyDescent="0.2">
      <c r="A263" s="156"/>
      <c r="B263" s="157"/>
      <c r="C263" s="249" t="s">
        <v>484</v>
      </c>
      <c r="D263" s="250"/>
      <c r="E263" s="250"/>
      <c r="F263" s="250"/>
      <c r="G263" s="250"/>
      <c r="H263" s="159"/>
      <c r="I263" s="159"/>
      <c r="J263" s="159"/>
      <c r="K263" s="159"/>
      <c r="L263" s="159"/>
      <c r="M263" s="159"/>
      <c r="N263" s="158"/>
      <c r="O263" s="158"/>
      <c r="P263" s="158"/>
      <c r="Q263" s="158"/>
      <c r="R263" s="159"/>
      <c r="S263" s="159"/>
      <c r="T263" s="159"/>
      <c r="U263" s="159"/>
      <c r="V263" s="159"/>
      <c r="W263" s="159"/>
      <c r="X263" s="159"/>
      <c r="Y263" s="159"/>
      <c r="Z263" s="149"/>
      <c r="AA263" s="149"/>
      <c r="AB263" s="149"/>
      <c r="AC263" s="149"/>
      <c r="AD263" s="149"/>
      <c r="AE263" s="149"/>
      <c r="AF263" s="149"/>
      <c r="AG263" s="149" t="s">
        <v>162</v>
      </c>
      <c r="AH263" s="149"/>
      <c r="AI263" s="149"/>
      <c r="AJ263" s="149"/>
      <c r="AK263" s="149"/>
      <c r="AL263" s="149"/>
      <c r="AM263" s="149"/>
      <c r="AN263" s="149"/>
      <c r="AO263" s="149"/>
      <c r="AP263" s="149"/>
      <c r="AQ263" s="149"/>
      <c r="AR263" s="149"/>
      <c r="AS263" s="149"/>
      <c r="AT263" s="149"/>
      <c r="AU263" s="149"/>
      <c r="AV263" s="149"/>
      <c r="AW263" s="149"/>
      <c r="AX263" s="149"/>
      <c r="AY263" s="149"/>
      <c r="AZ263" s="149"/>
      <c r="BA263" s="149"/>
      <c r="BB263" s="149"/>
      <c r="BC263" s="149"/>
      <c r="BD263" s="149"/>
      <c r="BE263" s="149"/>
      <c r="BF263" s="149"/>
      <c r="BG263" s="149"/>
      <c r="BH263" s="149"/>
    </row>
    <row r="264" spans="1:60" outlineLevel="1" x14ac:dyDescent="0.2">
      <c r="A264" s="170">
        <v>111</v>
      </c>
      <c r="B264" s="171" t="s">
        <v>485</v>
      </c>
      <c r="C264" s="186" t="s">
        <v>486</v>
      </c>
      <c r="D264" s="172" t="s">
        <v>468</v>
      </c>
      <c r="E264" s="173">
        <v>1</v>
      </c>
      <c r="F264" s="174"/>
      <c r="G264" s="175">
        <f>ROUND(E264*F264,2)</f>
        <v>0</v>
      </c>
      <c r="H264" s="174"/>
      <c r="I264" s="175">
        <f>ROUND(E264*H264,2)</f>
        <v>0</v>
      </c>
      <c r="J264" s="174"/>
      <c r="K264" s="175">
        <f>ROUND(E264*J264,2)</f>
        <v>0</v>
      </c>
      <c r="L264" s="175">
        <v>21</v>
      </c>
      <c r="M264" s="175">
        <f>G264*(1+L264/100)</f>
        <v>0</v>
      </c>
      <c r="N264" s="173">
        <v>0</v>
      </c>
      <c r="O264" s="173">
        <f>ROUND(E264*N264,2)</f>
        <v>0</v>
      </c>
      <c r="P264" s="173">
        <v>0</v>
      </c>
      <c r="Q264" s="173">
        <f>ROUND(E264*P264,2)</f>
        <v>0</v>
      </c>
      <c r="R264" s="175"/>
      <c r="S264" s="175" t="s">
        <v>137</v>
      </c>
      <c r="T264" s="176" t="s">
        <v>157</v>
      </c>
      <c r="U264" s="159">
        <v>0</v>
      </c>
      <c r="V264" s="159">
        <f>ROUND(E264*U264,2)</f>
        <v>0</v>
      </c>
      <c r="W264" s="159"/>
      <c r="X264" s="159" t="s">
        <v>469</v>
      </c>
      <c r="Y264" s="159" t="s">
        <v>139</v>
      </c>
      <c r="Z264" s="149"/>
      <c r="AA264" s="149"/>
      <c r="AB264" s="149"/>
      <c r="AC264" s="149"/>
      <c r="AD264" s="149"/>
      <c r="AE264" s="149"/>
      <c r="AF264" s="149"/>
      <c r="AG264" s="149" t="s">
        <v>470</v>
      </c>
      <c r="AH264" s="149"/>
      <c r="AI264" s="149"/>
      <c r="AJ264" s="149"/>
      <c r="AK264" s="149"/>
      <c r="AL264" s="149"/>
      <c r="AM264" s="149"/>
      <c r="AN264" s="149"/>
      <c r="AO264" s="149"/>
      <c r="AP264" s="149"/>
      <c r="AQ264" s="149"/>
      <c r="AR264" s="149"/>
      <c r="AS264" s="149"/>
      <c r="AT264" s="149"/>
      <c r="AU264" s="149"/>
      <c r="AV264" s="149"/>
      <c r="AW264" s="149"/>
      <c r="AX264" s="149"/>
      <c r="AY264" s="149"/>
      <c r="AZ264" s="149"/>
      <c r="BA264" s="149"/>
      <c r="BB264" s="149"/>
      <c r="BC264" s="149"/>
      <c r="BD264" s="149"/>
      <c r="BE264" s="149"/>
      <c r="BF264" s="149"/>
      <c r="BG264" s="149"/>
      <c r="BH264" s="149"/>
    </row>
    <row r="265" spans="1:60" ht="33.75" outlineLevel="2" x14ac:dyDescent="0.2">
      <c r="A265" s="156"/>
      <c r="B265" s="157"/>
      <c r="C265" s="249" t="s">
        <v>487</v>
      </c>
      <c r="D265" s="250"/>
      <c r="E265" s="250"/>
      <c r="F265" s="250"/>
      <c r="G265" s="250"/>
      <c r="H265" s="159"/>
      <c r="I265" s="159"/>
      <c r="J265" s="159"/>
      <c r="K265" s="159"/>
      <c r="L265" s="159"/>
      <c r="M265" s="159"/>
      <c r="N265" s="158"/>
      <c r="O265" s="158"/>
      <c r="P265" s="158"/>
      <c r="Q265" s="158"/>
      <c r="R265" s="159"/>
      <c r="S265" s="159"/>
      <c r="T265" s="159"/>
      <c r="U265" s="159"/>
      <c r="V265" s="159"/>
      <c r="W265" s="159"/>
      <c r="X265" s="159"/>
      <c r="Y265" s="159"/>
      <c r="Z265" s="149"/>
      <c r="AA265" s="149"/>
      <c r="AB265" s="149"/>
      <c r="AC265" s="149"/>
      <c r="AD265" s="149"/>
      <c r="AE265" s="149"/>
      <c r="AF265" s="149"/>
      <c r="AG265" s="149" t="s">
        <v>162</v>
      </c>
      <c r="AH265" s="149"/>
      <c r="AI265" s="149"/>
      <c r="AJ265" s="149"/>
      <c r="AK265" s="149"/>
      <c r="AL265" s="149"/>
      <c r="AM265" s="149"/>
      <c r="AN265" s="149"/>
      <c r="AO265" s="149"/>
      <c r="AP265" s="149"/>
      <c r="AQ265" s="149"/>
      <c r="AR265" s="149"/>
      <c r="AS265" s="149"/>
      <c r="AT265" s="149"/>
      <c r="AU265" s="149"/>
      <c r="AV265" s="149"/>
      <c r="AW265" s="149"/>
      <c r="AX265" s="149"/>
      <c r="AY265" s="149"/>
      <c r="AZ265" s="149"/>
      <c r="BA265" s="184" t="str">
        <f>C265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65" s="149"/>
      <c r="BC265" s="149"/>
      <c r="BD265" s="149"/>
      <c r="BE265" s="149"/>
      <c r="BF265" s="149"/>
      <c r="BG265" s="149"/>
      <c r="BH265" s="149"/>
    </row>
    <row r="266" spans="1:60" outlineLevel="1" x14ac:dyDescent="0.2">
      <c r="A266" s="170">
        <v>112</v>
      </c>
      <c r="B266" s="171" t="s">
        <v>488</v>
      </c>
      <c r="C266" s="186" t="s">
        <v>489</v>
      </c>
      <c r="D266" s="172" t="s">
        <v>468</v>
      </c>
      <c r="E266" s="173">
        <v>1</v>
      </c>
      <c r="F266" s="174"/>
      <c r="G266" s="175">
        <f>ROUND(E266*F266,2)</f>
        <v>0</v>
      </c>
      <c r="H266" s="174"/>
      <c r="I266" s="175">
        <f>ROUND(E266*H266,2)</f>
        <v>0</v>
      </c>
      <c r="J266" s="174"/>
      <c r="K266" s="175">
        <f>ROUND(E266*J266,2)</f>
        <v>0</v>
      </c>
      <c r="L266" s="175">
        <v>21</v>
      </c>
      <c r="M266" s="175">
        <f>G266*(1+L266/100)</f>
        <v>0</v>
      </c>
      <c r="N266" s="173">
        <v>0</v>
      </c>
      <c r="O266" s="173">
        <f>ROUND(E266*N266,2)</f>
        <v>0</v>
      </c>
      <c r="P266" s="173">
        <v>0</v>
      </c>
      <c r="Q266" s="173">
        <f>ROUND(E266*P266,2)</f>
        <v>0</v>
      </c>
      <c r="R266" s="175"/>
      <c r="S266" s="175" t="s">
        <v>156</v>
      </c>
      <c r="T266" s="176" t="s">
        <v>157</v>
      </c>
      <c r="U266" s="159">
        <v>0</v>
      </c>
      <c r="V266" s="159">
        <f>ROUND(E266*U266,2)</f>
        <v>0</v>
      </c>
      <c r="W266" s="159"/>
      <c r="X266" s="159" t="s">
        <v>469</v>
      </c>
      <c r="Y266" s="159" t="s">
        <v>139</v>
      </c>
      <c r="Z266" s="149"/>
      <c r="AA266" s="149"/>
      <c r="AB266" s="149"/>
      <c r="AC266" s="149"/>
      <c r="AD266" s="149"/>
      <c r="AE266" s="149"/>
      <c r="AF266" s="149"/>
      <c r="AG266" s="149" t="s">
        <v>470</v>
      </c>
      <c r="AH266" s="149"/>
      <c r="AI266" s="149"/>
      <c r="AJ266" s="149"/>
      <c r="AK266" s="149"/>
      <c r="AL266" s="149"/>
      <c r="AM266" s="149"/>
      <c r="AN266" s="149"/>
      <c r="AO266" s="149"/>
      <c r="AP266" s="149"/>
      <c r="AQ266" s="149"/>
      <c r="AR266" s="149"/>
      <c r="AS266" s="149"/>
      <c r="AT266" s="149"/>
      <c r="AU266" s="149"/>
      <c r="AV266" s="149"/>
      <c r="AW266" s="149"/>
      <c r="AX266" s="149"/>
      <c r="AY266" s="149"/>
      <c r="AZ266" s="149"/>
      <c r="BA266" s="149"/>
      <c r="BB266" s="149"/>
      <c r="BC266" s="149"/>
      <c r="BD266" s="149"/>
      <c r="BE266" s="149"/>
      <c r="BF266" s="149"/>
      <c r="BG266" s="149"/>
      <c r="BH266" s="149"/>
    </row>
    <row r="267" spans="1:60" outlineLevel="2" x14ac:dyDescent="0.2">
      <c r="A267" s="156"/>
      <c r="B267" s="157"/>
      <c r="C267" s="249" t="s">
        <v>490</v>
      </c>
      <c r="D267" s="250"/>
      <c r="E267" s="250"/>
      <c r="F267" s="250"/>
      <c r="G267" s="250"/>
      <c r="H267" s="159"/>
      <c r="I267" s="159"/>
      <c r="J267" s="159"/>
      <c r="K267" s="159"/>
      <c r="L267" s="159"/>
      <c r="M267" s="159"/>
      <c r="N267" s="158"/>
      <c r="O267" s="158"/>
      <c r="P267" s="158"/>
      <c r="Q267" s="158"/>
      <c r="R267" s="159"/>
      <c r="S267" s="159"/>
      <c r="T267" s="159"/>
      <c r="U267" s="159"/>
      <c r="V267" s="159"/>
      <c r="W267" s="159"/>
      <c r="X267" s="159"/>
      <c r="Y267" s="159"/>
      <c r="Z267" s="149"/>
      <c r="AA267" s="149"/>
      <c r="AB267" s="149"/>
      <c r="AC267" s="149"/>
      <c r="AD267" s="149"/>
      <c r="AE267" s="149"/>
      <c r="AF267" s="149"/>
      <c r="AG267" s="149" t="s">
        <v>162</v>
      </c>
      <c r="AH267" s="149"/>
      <c r="AI267" s="149"/>
      <c r="AJ267" s="149"/>
      <c r="AK267" s="149"/>
      <c r="AL267" s="149"/>
      <c r="AM267" s="149"/>
      <c r="AN267" s="149"/>
      <c r="AO267" s="149"/>
      <c r="AP267" s="149"/>
      <c r="AQ267" s="149"/>
      <c r="AR267" s="149"/>
      <c r="AS267" s="149"/>
      <c r="AT267" s="149"/>
      <c r="AU267" s="149"/>
      <c r="AV267" s="149"/>
      <c r="AW267" s="149"/>
      <c r="AX267" s="149"/>
      <c r="AY267" s="149"/>
      <c r="AZ267" s="149"/>
      <c r="BA267" s="149"/>
      <c r="BB267" s="149"/>
      <c r="BC267" s="149"/>
      <c r="BD267" s="149"/>
      <c r="BE267" s="149"/>
      <c r="BF267" s="149"/>
      <c r="BG267" s="149"/>
      <c r="BH267" s="149"/>
    </row>
    <row r="268" spans="1:60" outlineLevel="1" x14ac:dyDescent="0.2">
      <c r="A268" s="170">
        <v>113</v>
      </c>
      <c r="B268" s="171" t="s">
        <v>491</v>
      </c>
      <c r="C268" s="186" t="s">
        <v>492</v>
      </c>
      <c r="D268" s="172" t="s">
        <v>468</v>
      </c>
      <c r="E268" s="173">
        <v>1</v>
      </c>
      <c r="F268" s="174"/>
      <c r="G268" s="175">
        <f>ROUND(E268*F268,2)</f>
        <v>0</v>
      </c>
      <c r="H268" s="174"/>
      <c r="I268" s="175">
        <f>ROUND(E268*H268,2)</f>
        <v>0</v>
      </c>
      <c r="J268" s="174"/>
      <c r="K268" s="175">
        <f>ROUND(E268*J268,2)</f>
        <v>0</v>
      </c>
      <c r="L268" s="175">
        <v>21</v>
      </c>
      <c r="M268" s="175">
        <f>G268*(1+L268/100)</f>
        <v>0</v>
      </c>
      <c r="N268" s="173">
        <v>0</v>
      </c>
      <c r="O268" s="173">
        <f>ROUND(E268*N268,2)</f>
        <v>0</v>
      </c>
      <c r="P268" s="173">
        <v>0</v>
      </c>
      <c r="Q268" s="173">
        <f>ROUND(E268*P268,2)</f>
        <v>0</v>
      </c>
      <c r="R268" s="175"/>
      <c r="S268" s="175" t="s">
        <v>137</v>
      </c>
      <c r="T268" s="176" t="s">
        <v>157</v>
      </c>
      <c r="U268" s="159">
        <v>0</v>
      </c>
      <c r="V268" s="159">
        <f>ROUND(E268*U268,2)</f>
        <v>0</v>
      </c>
      <c r="W268" s="159"/>
      <c r="X268" s="159" t="s">
        <v>469</v>
      </c>
      <c r="Y268" s="159" t="s">
        <v>139</v>
      </c>
      <c r="Z268" s="149"/>
      <c r="AA268" s="149"/>
      <c r="AB268" s="149"/>
      <c r="AC268" s="149"/>
      <c r="AD268" s="149"/>
      <c r="AE268" s="149"/>
      <c r="AF268" s="149"/>
      <c r="AG268" s="149" t="s">
        <v>483</v>
      </c>
      <c r="AH268" s="149"/>
      <c r="AI268" s="149"/>
      <c r="AJ268" s="149"/>
      <c r="AK268" s="149"/>
      <c r="AL268" s="149"/>
      <c r="AM268" s="149"/>
      <c r="AN268" s="149"/>
      <c r="AO268" s="149"/>
      <c r="AP268" s="149"/>
      <c r="AQ268" s="149"/>
      <c r="AR268" s="149"/>
      <c r="AS268" s="149"/>
      <c r="AT268" s="149"/>
      <c r="AU268" s="149"/>
      <c r="AV268" s="149"/>
      <c r="AW268" s="149"/>
      <c r="AX268" s="149"/>
      <c r="AY268" s="149"/>
      <c r="AZ268" s="149"/>
      <c r="BA268" s="149"/>
      <c r="BB268" s="149"/>
      <c r="BC268" s="149"/>
      <c r="BD268" s="149"/>
      <c r="BE268" s="149"/>
      <c r="BF268" s="149"/>
      <c r="BG268" s="149"/>
      <c r="BH268" s="149"/>
    </row>
    <row r="269" spans="1:60" outlineLevel="2" x14ac:dyDescent="0.2">
      <c r="A269" s="156"/>
      <c r="B269" s="157"/>
      <c r="C269" s="249" t="s">
        <v>498</v>
      </c>
      <c r="D269" s="250"/>
      <c r="E269" s="250"/>
      <c r="F269" s="250"/>
      <c r="G269" s="250"/>
      <c r="H269" s="159"/>
      <c r="I269" s="159"/>
      <c r="J269" s="159"/>
      <c r="K269" s="159"/>
      <c r="L269" s="159"/>
      <c r="M269" s="159"/>
      <c r="N269" s="158"/>
      <c r="O269" s="158"/>
      <c r="P269" s="158"/>
      <c r="Q269" s="158"/>
      <c r="R269" s="159"/>
      <c r="S269" s="159"/>
      <c r="T269" s="159"/>
      <c r="U269" s="159"/>
      <c r="V269" s="159"/>
      <c r="W269" s="159"/>
      <c r="X269" s="159"/>
      <c r="Y269" s="159"/>
      <c r="Z269" s="149"/>
      <c r="AA269" s="149"/>
      <c r="AB269" s="149"/>
      <c r="AC269" s="149"/>
      <c r="AD269" s="149"/>
      <c r="AE269" s="149"/>
      <c r="AF269" s="149"/>
      <c r="AG269" s="149" t="s">
        <v>162</v>
      </c>
      <c r="AH269" s="149"/>
      <c r="AI269" s="149"/>
      <c r="AJ269" s="149"/>
      <c r="AK269" s="149"/>
      <c r="AL269" s="149"/>
      <c r="AM269" s="149"/>
      <c r="AN269" s="149"/>
      <c r="AO269" s="149"/>
      <c r="AP269" s="149"/>
      <c r="AQ269" s="149"/>
      <c r="AR269" s="149"/>
      <c r="AS269" s="149"/>
      <c r="AT269" s="149"/>
      <c r="AU269" s="149"/>
      <c r="AV269" s="149"/>
      <c r="AW269" s="149"/>
      <c r="AX269" s="149"/>
      <c r="AY269" s="149"/>
      <c r="AZ269" s="149"/>
      <c r="BA269" s="184" t="str">
        <f>C269</f>
        <v>Náklady spojené s provedením všech technickými normami předepsaných zkoušek a revizí stavebních konstrukcí nebo stavebních prací.</v>
      </c>
      <c r="BB269" s="149"/>
      <c r="BC269" s="149"/>
      <c r="BD269" s="149"/>
      <c r="BE269" s="149"/>
      <c r="BF269" s="149"/>
      <c r="BG269" s="149"/>
      <c r="BH269" s="149"/>
    </row>
    <row r="270" spans="1:60" outlineLevel="3" x14ac:dyDescent="0.2">
      <c r="A270" s="156"/>
      <c r="B270" s="157"/>
      <c r="C270" s="251" t="s">
        <v>493</v>
      </c>
      <c r="D270" s="252"/>
      <c r="E270" s="252"/>
      <c r="F270" s="252"/>
      <c r="G270" s="252"/>
      <c r="H270" s="159"/>
      <c r="I270" s="159"/>
      <c r="J270" s="159"/>
      <c r="K270" s="159"/>
      <c r="L270" s="159"/>
      <c r="M270" s="159"/>
      <c r="N270" s="158"/>
      <c r="O270" s="158"/>
      <c r="P270" s="158"/>
      <c r="Q270" s="158"/>
      <c r="R270" s="159"/>
      <c r="S270" s="159"/>
      <c r="T270" s="159"/>
      <c r="U270" s="159"/>
      <c r="V270" s="159"/>
      <c r="W270" s="159"/>
      <c r="X270" s="159"/>
      <c r="Y270" s="159"/>
      <c r="Z270" s="149"/>
      <c r="AA270" s="149"/>
      <c r="AB270" s="149"/>
      <c r="AC270" s="149"/>
      <c r="AD270" s="149"/>
      <c r="AE270" s="149"/>
      <c r="AF270" s="149"/>
      <c r="AG270" s="149" t="s">
        <v>162</v>
      </c>
      <c r="AH270" s="149"/>
      <c r="AI270" s="149"/>
      <c r="AJ270" s="149"/>
      <c r="AK270" s="149"/>
      <c r="AL270" s="149"/>
      <c r="AM270" s="149"/>
      <c r="AN270" s="149"/>
      <c r="AO270" s="149"/>
      <c r="AP270" s="149"/>
      <c r="AQ270" s="149"/>
      <c r="AR270" s="149"/>
      <c r="AS270" s="149"/>
      <c r="AT270" s="149"/>
      <c r="AU270" s="149"/>
      <c r="AV270" s="149"/>
      <c r="AW270" s="149"/>
      <c r="AX270" s="149"/>
      <c r="AY270" s="149"/>
      <c r="AZ270" s="149"/>
      <c r="BA270" s="184" t="str">
        <f>C270</f>
        <v>Revize, technologické a komplexní zkoušky všech systémů elektroinstalace a ostatní potřebná stanoviska, revize a zkoušky.</v>
      </c>
      <c r="BB270" s="149"/>
      <c r="BC270" s="149"/>
      <c r="BD270" s="149"/>
      <c r="BE270" s="149"/>
      <c r="BF270" s="149"/>
      <c r="BG270" s="149"/>
      <c r="BH270" s="149"/>
    </row>
    <row r="271" spans="1:60" outlineLevel="1" x14ac:dyDescent="0.2">
      <c r="A271" s="170">
        <v>114</v>
      </c>
      <c r="B271" s="171" t="s">
        <v>494</v>
      </c>
      <c r="C271" s="186" t="s">
        <v>495</v>
      </c>
      <c r="D271" s="172" t="s">
        <v>468</v>
      </c>
      <c r="E271" s="173">
        <v>1</v>
      </c>
      <c r="F271" s="174"/>
      <c r="G271" s="175">
        <f>ROUND(E271*F271,2)</f>
        <v>0</v>
      </c>
      <c r="H271" s="174"/>
      <c r="I271" s="175">
        <f>ROUND(E271*H271,2)</f>
        <v>0</v>
      </c>
      <c r="J271" s="174"/>
      <c r="K271" s="175">
        <f>ROUND(E271*J271,2)</f>
        <v>0</v>
      </c>
      <c r="L271" s="175">
        <v>21</v>
      </c>
      <c r="M271" s="175">
        <f>G271*(1+L271/100)</f>
        <v>0</v>
      </c>
      <c r="N271" s="173">
        <v>0</v>
      </c>
      <c r="O271" s="173">
        <f>ROUND(E271*N271,2)</f>
        <v>0</v>
      </c>
      <c r="P271" s="173">
        <v>0</v>
      </c>
      <c r="Q271" s="173">
        <f>ROUND(E271*P271,2)</f>
        <v>0</v>
      </c>
      <c r="R271" s="175"/>
      <c r="S271" s="175" t="s">
        <v>137</v>
      </c>
      <c r="T271" s="176" t="s">
        <v>157</v>
      </c>
      <c r="U271" s="159">
        <v>0</v>
      </c>
      <c r="V271" s="159">
        <f>ROUND(E271*U271,2)</f>
        <v>0</v>
      </c>
      <c r="W271" s="159"/>
      <c r="X271" s="159" t="s">
        <v>469</v>
      </c>
      <c r="Y271" s="159" t="s">
        <v>139</v>
      </c>
      <c r="Z271" s="149"/>
      <c r="AA271" s="149"/>
      <c r="AB271" s="149"/>
      <c r="AC271" s="149"/>
      <c r="AD271" s="149"/>
      <c r="AE271" s="149"/>
      <c r="AF271" s="149"/>
      <c r="AG271" s="149" t="s">
        <v>483</v>
      </c>
      <c r="AH271" s="149"/>
      <c r="AI271" s="149"/>
      <c r="AJ271" s="149"/>
      <c r="AK271" s="149"/>
      <c r="AL271" s="149"/>
      <c r="AM271" s="149"/>
      <c r="AN271" s="149"/>
      <c r="AO271" s="149"/>
      <c r="AP271" s="149"/>
      <c r="AQ271" s="149"/>
      <c r="AR271" s="149"/>
      <c r="AS271" s="149"/>
      <c r="AT271" s="149"/>
      <c r="AU271" s="149"/>
      <c r="AV271" s="149"/>
      <c r="AW271" s="149"/>
      <c r="AX271" s="149"/>
      <c r="AY271" s="149"/>
      <c r="AZ271" s="149"/>
      <c r="BA271" s="149"/>
      <c r="BB271" s="149"/>
      <c r="BC271" s="149"/>
      <c r="BD271" s="149"/>
      <c r="BE271" s="149"/>
      <c r="BF271" s="149"/>
      <c r="BG271" s="149"/>
      <c r="BH271" s="149"/>
    </row>
    <row r="272" spans="1:60" outlineLevel="2" x14ac:dyDescent="0.2">
      <c r="A272" s="156"/>
      <c r="B272" s="157"/>
      <c r="C272" s="249" t="s">
        <v>496</v>
      </c>
      <c r="D272" s="250"/>
      <c r="E272" s="250"/>
      <c r="F272" s="250"/>
      <c r="G272" s="250"/>
      <c r="H272" s="159"/>
      <c r="I272" s="159"/>
      <c r="J272" s="159"/>
      <c r="K272" s="159"/>
      <c r="L272" s="159"/>
      <c r="M272" s="159"/>
      <c r="N272" s="158"/>
      <c r="O272" s="158"/>
      <c r="P272" s="158"/>
      <c r="Q272" s="158"/>
      <c r="R272" s="159"/>
      <c r="S272" s="159"/>
      <c r="T272" s="159"/>
      <c r="U272" s="159"/>
      <c r="V272" s="159"/>
      <c r="W272" s="159"/>
      <c r="X272" s="159"/>
      <c r="Y272" s="159"/>
      <c r="Z272" s="149"/>
      <c r="AA272" s="149"/>
      <c r="AB272" s="149"/>
      <c r="AC272" s="149"/>
      <c r="AD272" s="149"/>
      <c r="AE272" s="149"/>
      <c r="AF272" s="149"/>
      <c r="AG272" s="149" t="s">
        <v>162</v>
      </c>
      <c r="AH272" s="149"/>
      <c r="AI272" s="149"/>
      <c r="AJ272" s="149"/>
      <c r="AK272" s="149"/>
      <c r="AL272" s="149"/>
      <c r="AM272" s="149"/>
      <c r="AN272" s="149"/>
      <c r="AO272" s="149"/>
      <c r="AP272" s="149"/>
      <c r="AQ272" s="149"/>
      <c r="AR272" s="149"/>
      <c r="AS272" s="149"/>
      <c r="AT272" s="149"/>
      <c r="AU272" s="149"/>
      <c r="AV272" s="149"/>
      <c r="AW272" s="149"/>
      <c r="AX272" s="149"/>
      <c r="AY272" s="149"/>
      <c r="AZ272" s="149"/>
      <c r="BA272" s="184" t="str">
        <f>C272</f>
        <v>Náklady na vyhotovení dokumentace skutečného provedení stavby a její předání objednateli v požadované formě a požadovaném počtu.</v>
      </c>
      <c r="BB272" s="149"/>
      <c r="BC272" s="149"/>
      <c r="BD272" s="149"/>
      <c r="BE272" s="149"/>
      <c r="BF272" s="149"/>
      <c r="BG272" s="149"/>
      <c r="BH272" s="149"/>
    </row>
    <row r="273" spans="1:33" x14ac:dyDescent="0.2">
      <c r="A273" s="3"/>
      <c r="B273" s="4"/>
      <c r="C273" s="189"/>
      <c r="D273" s="6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AE273">
        <v>12</v>
      </c>
      <c r="AF273">
        <v>21</v>
      </c>
      <c r="AG273" t="s">
        <v>117</v>
      </c>
    </row>
    <row r="274" spans="1:33" x14ac:dyDescent="0.2">
      <c r="A274" s="152"/>
      <c r="B274" s="153" t="s">
        <v>29</v>
      </c>
      <c r="C274" s="190"/>
      <c r="D274" s="154"/>
      <c r="E274" s="155"/>
      <c r="F274" s="155"/>
      <c r="G274" s="169">
        <f>G8+G17+G52+G60+G69+G73+G84+G91+G109+G113+G120+G160+G164+G179+G196+G209+G215+G226+G228+G238+G252+G261</f>
        <v>0</v>
      </c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AE274">
        <f>SUMIF(L7:L272,AE273,G7:G272)</f>
        <v>0</v>
      </c>
      <c r="AF274">
        <f>SUMIF(L7:L272,AF273,G7:G272)</f>
        <v>0</v>
      </c>
      <c r="AG274" t="s">
        <v>497</v>
      </c>
    </row>
    <row r="275" spans="1:33" x14ac:dyDescent="0.2">
      <c r="C275" s="191"/>
      <c r="D275" s="10"/>
      <c r="AG275" t="s">
        <v>499</v>
      </c>
    </row>
    <row r="276" spans="1:33" x14ac:dyDescent="0.2">
      <c r="D276" s="10"/>
    </row>
    <row r="277" spans="1:33" x14ac:dyDescent="0.2">
      <c r="D277" s="10"/>
    </row>
    <row r="278" spans="1:33" x14ac:dyDescent="0.2">
      <c r="D278" s="10"/>
    </row>
    <row r="279" spans="1:33" x14ac:dyDescent="0.2">
      <c r="D279" s="10"/>
    </row>
    <row r="280" spans="1:33" x14ac:dyDescent="0.2">
      <c r="D280" s="10"/>
    </row>
    <row r="281" spans="1:33" x14ac:dyDescent="0.2">
      <c r="D281" s="10"/>
    </row>
    <row r="282" spans="1:33" x14ac:dyDescent="0.2">
      <c r="D282" s="10"/>
    </row>
    <row r="283" spans="1:33" x14ac:dyDescent="0.2">
      <c r="D283" s="10"/>
    </row>
    <row r="284" spans="1:33" x14ac:dyDescent="0.2">
      <c r="D284" s="10"/>
    </row>
    <row r="285" spans="1:33" x14ac:dyDescent="0.2">
      <c r="D285" s="10"/>
    </row>
    <row r="286" spans="1:33" x14ac:dyDescent="0.2">
      <c r="D286" s="10"/>
    </row>
    <row r="287" spans="1:33" x14ac:dyDescent="0.2">
      <c r="D287" s="10"/>
    </row>
    <row r="288" spans="1:33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LpnHtUdy2tAsHhtPiIUXZm8YD/zRF6xONQzg7YZvpj/u7v5gp3Cg0DF0gd7i2iF0QQPYnYuLPWT7qQ2auGjP8g==" saltValue="aW3kBlfq6RO9cPd22gup1A==" spinCount="100000" sheet="1" formatRows="0"/>
  <mergeCells count="60">
    <mergeCell ref="C57:G57"/>
    <mergeCell ref="A1:G1"/>
    <mergeCell ref="C2:G2"/>
    <mergeCell ref="C3:G3"/>
    <mergeCell ref="C4:G4"/>
    <mergeCell ref="C10:G10"/>
    <mergeCell ref="C14:G14"/>
    <mergeCell ref="C19:G19"/>
    <mergeCell ref="C39:G39"/>
    <mergeCell ref="C41:G41"/>
    <mergeCell ref="C46:G46"/>
    <mergeCell ref="C56:G56"/>
    <mergeCell ref="C97:G97"/>
    <mergeCell ref="C58:G58"/>
    <mergeCell ref="C59:G59"/>
    <mergeCell ref="C75:G75"/>
    <mergeCell ref="C76:G76"/>
    <mergeCell ref="C79:G79"/>
    <mergeCell ref="C82:G82"/>
    <mergeCell ref="C86:G86"/>
    <mergeCell ref="C88:G88"/>
    <mergeCell ref="C90:G90"/>
    <mergeCell ref="C95:G95"/>
    <mergeCell ref="C96:G96"/>
    <mergeCell ref="C115:G115"/>
    <mergeCell ref="C98:G98"/>
    <mergeCell ref="C99:G99"/>
    <mergeCell ref="C100:G100"/>
    <mergeCell ref="C101:G101"/>
    <mergeCell ref="C102:G102"/>
    <mergeCell ref="C103:G103"/>
    <mergeCell ref="C104:G104"/>
    <mergeCell ref="C105:G105"/>
    <mergeCell ref="C106:G106"/>
    <mergeCell ref="C107:G107"/>
    <mergeCell ref="C111:G111"/>
    <mergeCell ref="C244:G244"/>
    <mergeCell ref="C117:G117"/>
    <mergeCell ref="C119:G119"/>
    <mergeCell ref="C166:G166"/>
    <mergeCell ref="C168:G168"/>
    <mergeCell ref="C170:G170"/>
    <mergeCell ref="C172:G172"/>
    <mergeCell ref="C174:G174"/>
    <mergeCell ref="C176:G176"/>
    <mergeCell ref="C178:G178"/>
    <mergeCell ref="C231:G231"/>
    <mergeCell ref="C234:G234"/>
    <mergeCell ref="C272:G272"/>
    <mergeCell ref="C247:G247"/>
    <mergeCell ref="C250:G250"/>
    <mergeCell ref="C254:G254"/>
    <mergeCell ref="C256:G256"/>
    <mergeCell ref="C258:G258"/>
    <mergeCell ref="C260:G260"/>
    <mergeCell ref="C263:G263"/>
    <mergeCell ref="C265:G265"/>
    <mergeCell ref="C267:G267"/>
    <mergeCell ref="C269:G269"/>
    <mergeCell ref="C270:G270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Stavba</vt:lpstr>
      <vt:lpstr>VzorPolozky</vt:lpstr>
      <vt:lpstr>Pokyny pro vyplnění</vt:lpstr>
      <vt:lpstr>25-50-951 25-50-951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'25-50-951 25-50-951 Pol'!Názvy_tisku</vt:lpstr>
      <vt:lpstr>oadresa</vt:lpstr>
      <vt:lpstr>Stavba!Objednatel</vt:lpstr>
      <vt:lpstr>Stavba!Objekt</vt:lpstr>
      <vt:lpstr>'25-50-951 25-50-951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Říhová</dc:creator>
  <cp:lastModifiedBy>Jana Vaňková</cp:lastModifiedBy>
  <cp:lastPrinted>2019-03-19T12:27:02Z</cp:lastPrinted>
  <dcterms:created xsi:type="dcterms:W3CDTF">2009-04-08T07:15:50Z</dcterms:created>
  <dcterms:modified xsi:type="dcterms:W3CDTF">2025-04-07T08:49:45Z</dcterms:modified>
</cp:coreProperties>
</file>