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 101_H - Chodníky - hla..." sheetId="2" r:id="rId2"/>
    <sheet name="SO 101_V - Chodníky - ved..." sheetId="3" r:id="rId3"/>
    <sheet name="VON - Vedlejší a ostatní 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 101_H - Chodníky - hla...'!$C$88:$K$447</definedName>
    <definedName name="_xlnm.Print_Area" localSheetId="1">'SO 101_H - Chodníky - hla...'!$C$4:$J$39,'SO 101_H - Chodníky - hla...'!$C$45:$J$70,'SO 101_H - Chodníky - hla...'!$C$76:$K$447</definedName>
    <definedName name="_xlnm.Print_Titles" localSheetId="1">'SO 101_H - Chodníky - hla...'!$88:$88</definedName>
    <definedName name="_xlnm._FilterDatabase" localSheetId="2" hidden="1">'SO 101_V - Chodníky - ved...'!$C$85:$K$251</definedName>
    <definedName name="_xlnm.Print_Area" localSheetId="2">'SO 101_V - Chodníky - ved...'!$C$4:$J$39,'SO 101_V - Chodníky - ved...'!$C$45:$J$67,'SO 101_V - Chodníky - ved...'!$C$73:$K$251</definedName>
    <definedName name="_xlnm.Print_Titles" localSheetId="2">'SO 101_V - Chodníky - ved...'!$85:$85</definedName>
    <definedName name="_xlnm._FilterDatabase" localSheetId="3" hidden="1">'VON - Vedlejší a ostatní ...'!$C$82:$K$101</definedName>
    <definedName name="_xlnm.Print_Area" localSheetId="3">'VON - Vedlejší a ostatní ...'!$C$4:$J$39,'VON - Vedlejší a ostatní ...'!$C$45:$J$64,'VON - Vedlejší a ostatní ...'!$C$70:$K$101</definedName>
    <definedName name="_xlnm.Print_Titles" localSheetId="3">'VON - Vedlejší a ostatní ...'!$82:$82</definedName>
    <definedName name="_xlnm.Print_Area" localSheetId="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4" r="J37"/>
  <c r="J36"/>
  <c i="1" r="AY57"/>
  <c i="4" r="J35"/>
  <c i="1" r="AX57"/>
  <c i="4" r="BI99"/>
  <c r="BH99"/>
  <c r="BG99"/>
  <c r="BF99"/>
  <c r="T99"/>
  <c r="T98"/>
  <c r="R99"/>
  <c r="R98"/>
  <c r="P99"/>
  <c r="P98"/>
  <c r="BK99"/>
  <c r="BK98"/>
  <c r="J98"/>
  <c r="J99"/>
  <c r="BE99"/>
  <c r="J63"/>
  <c r="BI95"/>
  <c r="BH95"/>
  <c r="BG95"/>
  <c r="BF95"/>
  <c r="T95"/>
  <c r="R95"/>
  <c r="P95"/>
  <c r="BK95"/>
  <c r="J95"/>
  <c r="BE95"/>
  <c r="BI92"/>
  <c r="BH92"/>
  <c r="BG92"/>
  <c r="BF92"/>
  <c r="T92"/>
  <c r="T91"/>
  <c r="R92"/>
  <c r="R91"/>
  <c r="P92"/>
  <c r="P91"/>
  <c r="BK92"/>
  <c r="BK91"/>
  <c r="J91"/>
  <c r="J92"/>
  <c r="BE92"/>
  <c r="J62"/>
  <c r="BI90"/>
  <c r="BH90"/>
  <c r="BG90"/>
  <c r="BF90"/>
  <c r="T90"/>
  <c r="R90"/>
  <c r="P90"/>
  <c r="BK90"/>
  <c r="J90"/>
  <c r="BE90"/>
  <c r="BI87"/>
  <c r="BH87"/>
  <c r="BG87"/>
  <c r="BF87"/>
  <c r="T87"/>
  <c r="R87"/>
  <c r="P87"/>
  <c r="BK87"/>
  <c r="J87"/>
  <c r="BE87"/>
  <c r="BI86"/>
  <c r="F37"/>
  <c i="1" r="BD57"/>
  <c i="4" r="BH86"/>
  <c r="F36"/>
  <c i="1" r="BC57"/>
  <c i="4" r="BG86"/>
  <c r="F35"/>
  <c i="1" r="BB57"/>
  <c i="4" r="BF86"/>
  <c r="J34"/>
  <c i="1" r="AW57"/>
  <c i="4" r="F34"/>
  <c i="1" r="BA57"/>
  <c i="4" r="T86"/>
  <c r="T85"/>
  <c r="T84"/>
  <c r="T83"/>
  <c r="R86"/>
  <c r="R85"/>
  <c r="R84"/>
  <c r="R83"/>
  <c r="P86"/>
  <c r="P85"/>
  <c r="P84"/>
  <c r="P83"/>
  <c i="1" r="AU57"/>
  <c i="4" r="BK86"/>
  <c r="BK85"/>
  <c r="J85"/>
  <c r="BK84"/>
  <c r="J84"/>
  <c r="BK83"/>
  <c r="J83"/>
  <c r="J59"/>
  <c r="J30"/>
  <c i="1" r="AG57"/>
  <c i="4" r="J86"/>
  <c r="BE86"/>
  <c r="J33"/>
  <c i="1" r="AV57"/>
  <c i="4" r="F33"/>
  <c i="1" r="AZ57"/>
  <c i="4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3" r="J37"/>
  <c r="J36"/>
  <c i="1" r="AY56"/>
  <c i="3" r="J35"/>
  <c i="1" r="AX56"/>
  <c i="3" r="BI250"/>
  <c r="BH250"/>
  <c r="BG250"/>
  <c r="BF250"/>
  <c r="T250"/>
  <c r="T249"/>
  <c r="R250"/>
  <c r="R249"/>
  <c r="P250"/>
  <c r="P249"/>
  <c r="BK250"/>
  <c r="BK249"/>
  <c r="J249"/>
  <c r="J250"/>
  <c r="BE250"/>
  <c r="J66"/>
  <c r="BI246"/>
  <c r="BH246"/>
  <c r="BG246"/>
  <c r="BF246"/>
  <c r="T246"/>
  <c r="R246"/>
  <c r="P246"/>
  <c r="BK246"/>
  <c r="J246"/>
  <c r="BE246"/>
  <c r="BI241"/>
  <c r="BH241"/>
  <c r="BG241"/>
  <c r="BF241"/>
  <c r="T241"/>
  <c r="R241"/>
  <c r="P241"/>
  <c r="BK241"/>
  <c r="J241"/>
  <c r="BE241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2"/>
  <c r="BH222"/>
  <c r="BG222"/>
  <c r="BF222"/>
  <c r="T222"/>
  <c r="T221"/>
  <c r="R222"/>
  <c r="R221"/>
  <c r="P222"/>
  <c r="P221"/>
  <c r="BK222"/>
  <c r="BK221"/>
  <c r="J221"/>
  <c r="J222"/>
  <c r="BE222"/>
  <c r="J65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8"/>
  <c r="BH198"/>
  <c r="BG198"/>
  <c r="BF198"/>
  <c r="T198"/>
  <c r="T197"/>
  <c r="R198"/>
  <c r="R197"/>
  <c r="P198"/>
  <c r="P197"/>
  <c r="BK198"/>
  <c r="BK197"/>
  <c r="J197"/>
  <c r="J198"/>
  <c r="BE198"/>
  <c r="J64"/>
  <c r="BI192"/>
  <c r="BH192"/>
  <c r="BG192"/>
  <c r="BF192"/>
  <c r="T192"/>
  <c r="R192"/>
  <c r="P192"/>
  <c r="BK192"/>
  <c r="J192"/>
  <c r="BE192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T177"/>
  <c r="R178"/>
  <c r="R177"/>
  <c r="P178"/>
  <c r="P177"/>
  <c r="BK178"/>
  <c r="BK177"/>
  <c r="J177"/>
  <c r="J178"/>
  <c r="BE178"/>
  <c r="J63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T168"/>
  <c r="R169"/>
  <c r="R168"/>
  <c r="P169"/>
  <c r="P168"/>
  <c r="BK169"/>
  <c r="BK168"/>
  <c r="J168"/>
  <c r="J169"/>
  <c r="BE169"/>
  <c r="J62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0"/>
  <c r="BH150"/>
  <c r="BG150"/>
  <c r="BF150"/>
  <c r="T150"/>
  <c r="R150"/>
  <c r="P150"/>
  <c r="BK150"/>
  <c r="J150"/>
  <c r="BE150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89"/>
  <c r="F37"/>
  <c i="1" r="BD56"/>
  <c i="3" r="BH89"/>
  <c r="F36"/>
  <c i="1" r="BC56"/>
  <c i="3" r="BG89"/>
  <c r="F35"/>
  <c i="1" r="BB56"/>
  <c i="3" r="BF89"/>
  <c r="J34"/>
  <c i="1" r="AW56"/>
  <c i="3" r="F34"/>
  <c i="1" r="BA56"/>
  <c i="3" r="T89"/>
  <c r="T88"/>
  <c r="T87"/>
  <c r="T86"/>
  <c r="R89"/>
  <c r="R88"/>
  <c r="R87"/>
  <c r="R86"/>
  <c r="P89"/>
  <c r="P88"/>
  <c r="P87"/>
  <c r="P86"/>
  <c i="1" r="AU56"/>
  <c i="3" r="BK89"/>
  <c r="BK88"/>
  <c r="J88"/>
  <c r="BK87"/>
  <c r="J87"/>
  <c r="BK86"/>
  <c r="J86"/>
  <c r="J59"/>
  <c r="J30"/>
  <c i="1" r="AG56"/>
  <c i="3" r="J89"/>
  <c r="BE89"/>
  <c r="J33"/>
  <c i="1" r="AV56"/>
  <c i="3" r="F33"/>
  <c i="1" r="AZ56"/>
  <c i="3" r="J61"/>
  <c r="J60"/>
  <c r="J83"/>
  <c r="J82"/>
  <c r="F82"/>
  <c r="F80"/>
  <c r="E78"/>
  <c r="J55"/>
  <c r="J54"/>
  <c r="F54"/>
  <c r="F52"/>
  <c r="E50"/>
  <c r="J39"/>
  <c r="J18"/>
  <c r="E18"/>
  <c r="F83"/>
  <c r="F55"/>
  <c r="J17"/>
  <c r="J12"/>
  <c r="J80"/>
  <c r="J52"/>
  <c r="E7"/>
  <c r="E76"/>
  <c r="E48"/>
  <c i="2" r="J37"/>
  <c r="J36"/>
  <c i="1" r="AY55"/>
  <c i="2" r="J35"/>
  <c i="1" r="AX55"/>
  <c i="2" r="BI446"/>
  <c r="BH446"/>
  <c r="BG446"/>
  <c r="BF446"/>
  <c r="T446"/>
  <c r="T445"/>
  <c r="R446"/>
  <c r="R445"/>
  <c r="P446"/>
  <c r="P445"/>
  <c r="BK446"/>
  <c r="BK445"/>
  <c r="J445"/>
  <c r="J446"/>
  <c r="BE446"/>
  <c r="J69"/>
  <c r="BI440"/>
  <c r="BH440"/>
  <c r="BG440"/>
  <c r="BF440"/>
  <c r="T440"/>
  <c r="R440"/>
  <c r="P440"/>
  <c r="BK440"/>
  <c r="J440"/>
  <c r="BE440"/>
  <c r="BI435"/>
  <c r="BH435"/>
  <c r="BG435"/>
  <c r="BF435"/>
  <c r="T435"/>
  <c r="R435"/>
  <c r="P435"/>
  <c r="BK435"/>
  <c r="J435"/>
  <c r="BE435"/>
  <c r="BI432"/>
  <c r="BH432"/>
  <c r="BG432"/>
  <c r="BF432"/>
  <c r="T432"/>
  <c r="R432"/>
  <c r="P432"/>
  <c r="BK432"/>
  <c r="J432"/>
  <c r="BE432"/>
  <c r="BI427"/>
  <c r="BH427"/>
  <c r="BG427"/>
  <c r="BF427"/>
  <c r="T427"/>
  <c r="R427"/>
  <c r="P427"/>
  <c r="BK427"/>
  <c r="J427"/>
  <c r="BE427"/>
  <c r="BI424"/>
  <c r="BH424"/>
  <c r="BG424"/>
  <c r="BF424"/>
  <c r="T424"/>
  <c r="R424"/>
  <c r="P424"/>
  <c r="BK424"/>
  <c r="J424"/>
  <c r="BE424"/>
  <c r="BI420"/>
  <c r="BH420"/>
  <c r="BG420"/>
  <c r="BF420"/>
  <c r="T420"/>
  <c r="R420"/>
  <c r="P420"/>
  <c r="BK420"/>
  <c r="J420"/>
  <c r="BE420"/>
  <c r="BI415"/>
  <c r="BH415"/>
  <c r="BG415"/>
  <c r="BF415"/>
  <c r="T415"/>
  <c r="R415"/>
  <c r="P415"/>
  <c r="BK415"/>
  <c r="J415"/>
  <c r="BE415"/>
  <c r="BI412"/>
  <c r="BH412"/>
  <c r="BG412"/>
  <c r="BF412"/>
  <c r="T412"/>
  <c r="R412"/>
  <c r="P412"/>
  <c r="BK412"/>
  <c r="J412"/>
  <c r="BE412"/>
  <c r="BI405"/>
  <c r="BH405"/>
  <c r="BG405"/>
  <c r="BF405"/>
  <c r="T405"/>
  <c r="T404"/>
  <c r="R405"/>
  <c r="R404"/>
  <c r="P405"/>
  <c r="P404"/>
  <c r="BK405"/>
  <c r="BK404"/>
  <c r="J404"/>
  <c r="J405"/>
  <c r="BE405"/>
  <c r="J68"/>
  <c r="BI402"/>
  <c r="BH402"/>
  <c r="BG402"/>
  <c r="BF402"/>
  <c r="T402"/>
  <c r="R402"/>
  <c r="P402"/>
  <c r="BK402"/>
  <c r="J402"/>
  <c r="BE402"/>
  <c r="BI399"/>
  <c r="BH399"/>
  <c r="BG399"/>
  <c r="BF399"/>
  <c r="T399"/>
  <c r="R399"/>
  <c r="P399"/>
  <c r="BK399"/>
  <c r="J399"/>
  <c r="BE399"/>
  <c r="BI397"/>
  <c r="BH397"/>
  <c r="BG397"/>
  <c r="BF397"/>
  <c r="T397"/>
  <c r="R397"/>
  <c r="P397"/>
  <c r="BK397"/>
  <c r="J397"/>
  <c r="BE397"/>
  <c r="BI394"/>
  <c r="BH394"/>
  <c r="BG394"/>
  <c r="BF394"/>
  <c r="T394"/>
  <c r="R394"/>
  <c r="P394"/>
  <c r="BK394"/>
  <c r="J394"/>
  <c r="BE394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4"/>
  <c r="BH384"/>
  <c r="BG384"/>
  <c r="BF384"/>
  <c r="T384"/>
  <c r="R384"/>
  <c r="P384"/>
  <c r="BK384"/>
  <c r="J384"/>
  <c r="BE384"/>
  <c r="BI383"/>
  <c r="BH383"/>
  <c r="BG383"/>
  <c r="BF383"/>
  <c r="T383"/>
  <c r="R383"/>
  <c r="P383"/>
  <c r="BK383"/>
  <c r="J383"/>
  <c r="BE383"/>
  <c r="BI382"/>
  <c r="BH382"/>
  <c r="BG382"/>
  <c r="BF382"/>
  <c r="T382"/>
  <c r="R382"/>
  <c r="P382"/>
  <c r="BK382"/>
  <c r="J382"/>
  <c r="BE382"/>
  <c r="BI376"/>
  <c r="BH376"/>
  <c r="BG376"/>
  <c r="BF376"/>
  <c r="T376"/>
  <c r="R376"/>
  <c r="P376"/>
  <c r="BK376"/>
  <c r="J376"/>
  <c r="BE376"/>
  <c r="BI374"/>
  <c r="BH374"/>
  <c r="BG374"/>
  <c r="BF374"/>
  <c r="T374"/>
  <c r="R374"/>
  <c r="P374"/>
  <c r="BK374"/>
  <c r="J374"/>
  <c r="BE374"/>
  <c r="BI373"/>
  <c r="BH373"/>
  <c r="BG373"/>
  <c r="BF373"/>
  <c r="T373"/>
  <c r="R373"/>
  <c r="P373"/>
  <c r="BK373"/>
  <c r="J373"/>
  <c r="BE373"/>
  <c r="BI368"/>
  <c r="BH368"/>
  <c r="BG368"/>
  <c r="BF368"/>
  <c r="T368"/>
  <c r="R368"/>
  <c r="P368"/>
  <c r="BK368"/>
  <c r="J368"/>
  <c r="BE368"/>
  <c r="BI367"/>
  <c r="BH367"/>
  <c r="BG367"/>
  <c r="BF367"/>
  <c r="T367"/>
  <c r="R367"/>
  <c r="P367"/>
  <c r="BK367"/>
  <c r="J367"/>
  <c r="BE367"/>
  <c r="BI366"/>
  <c r="BH366"/>
  <c r="BG366"/>
  <c r="BF366"/>
  <c r="T366"/>
  <c r="R366"/>
  <c r="P366"/>
  <c r="BK366"/>
  <c r="J366"/>
  <c r="BE366"/>
  <c r="BI364"/>
  <c r="BH364"/>
  <c r="BG364"/>
  <c r="BF364"/>
  <c r="T364"/>
  <c r="R364"/>
  <c r="P364"/>
  <c r="BK364"/>
  <c r="J364"/>
  <c r="BE364"/>
  <c r="BI358"/>
  <c r="BH358"/>
  <c r="BG358"/>
  <c r="BF358"/>
  <c r="T358"/>
  <c r="R358"/>
  <c r="P358"/>
  <c r="BK358"/>
  <c r="J358"/>
  <c r="BE358"/>
  <c r="BI357"/>
  <c r="BH357"/>
  <c r="BG357"/>
  <c r="BF357"/>
  <c r="T357"/>
  <c r="T356"/>
  <c r="R357"/>
  <c r="R356"/>
  <c r="P357"/>
  <c r="P356"/>
  <c r="BK357"/>
  <c r="BK356"/>
  <c r="J356"/>
  <c r="J357"/>
  <c r="BE357"/>
  <c r="J67"/>
  <c r="BI354"/>
  <c r="BH354"/>
  <c r="BG354"/>
  <c r="BF354"/>
  <c r="T354"/>
  <c r="R354"/>
  <c r="P354"/>
  <c r="BK354"/>
  <c r="J354"/>
  <c r="BE354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6"/>
  <c r="BH346"/>
  <c r="BG346"/>
  <c r="BF346"/>
  <c r="T346"/>
  <c r="R346"/>
  <c r="P346"/>
  <c r="BK346"/>
  <c r="J346"/>
  <c r="BE346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2"/>
  <c r="BH342"/>
  <c r="BG342"/>
  <c r="BF342"/>
  <c r="T342"/>
  <c r="R342"/>
  <c r="P342"/>
  <c r="BK342"/>
  <c r="J342"/>
  <c r="BE342"/>
  <c r="BI341"/>
  <c r="BH341"/>
  <c r="BG341"/>
  <c r="BF341"/>
  <c r="T341"/>
  <c r="R341"/>
  <c r="P341"/>
  <c r="BK341"/>
  <c r="J341"/>
  <c r="BE341"/>
  <c r="BI340"/>
  <c r="BH340"/>
  <c r="BG340"/>
  <c r="BF340"/>
  <c r="T340"/>
  <c r="R340"/>
  <c r="P340"/>
  <c r="BK340"/>
  <c r="J340"/>
  <c r="BE340"/>
  <c r="BI338"/>
  <c r="BH338"/>
  <c r="BG338"/>
  <c r="BF338"/>
  <c r="T338"/>
  <c r="R338"/>
  <c r="P338"/>
  <c r="BK338"/>
  <c r="J338"/>
  <c r="BE338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8"/>
  <c r="BH328"/>
  <c r="BG328"/>
  <c r="BF328"/>
  <c r="T328"/>
  <c r="T327"/>
  <c r="R328"/>
  <c r="R327"/>
  <c r="P328"/>
  <c r="P327"/>
  <c r="BK328"/>
  <c r="BK327"/>
  <c r="J327"/>
  <c r="J328"/>
  <c r="BE328"/>
  <c r="J66"/>
  <c r="BI325"/>
  <c r="BH325"/>
  <c r="BG325"/>
  <c r="BF325"/>
  <c r="T325"/>
  <c r="R325"/>
  <c r="P325"/>
  <c r="BK325"/>
  <c r="J325"/>
  <c r="BE325"/>
  <c r="BI321"/>
  <c r="BH321"/>
  <c r="BG321"/>
  <c r="BF321"/>
  <c r="T321"/>
  <c r="R321"/>
  <c r="P321"/>
  <c r="BK321"/>
  <c r="J321"/>
  <c r="BE321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0"/>
  <c r="BH300"/>
  <c r="BG300"/>
  <c r="BF300"/>
  <c r="T300"/>
  <c r="R300"/>
  <c r="P300"/>
  <c r="BK300"/>
  <c r="J300"/>
  <c r="BE300"/>
  <c r="BI295"/>
  <c r="BH295"/>
  <c r="BG295"/>
  <c r="BF295"/>
  <c r="T295"/>
  <c r="R295"/>
  <c r="P295"/>
  <c r="BK295"/>
  <c r="J295"/>
  <c r="BE295"/>
  <c r="BI287"/>
  <c r="BH287"/>
  <c r="BG287"/>
  <c r="BF287"/>
  <c r="T287"/>
  <c r="R287"/>
  <c r="P287"/>
  <c r="BK287"/>
  <c r="J287"/>
  <c r="BE287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78"/>
  <c r="BH278"/>
  <c r="BG278"/>
  <c r="BF278"/>
  <c r="T278"/>
  <c r="R278"/>
  <c r="P278"/>
  <c r="BK278"/>
  <c r="J278"/>
  <c r="BE278"/>
  <c r="BI274"/>
  <c r="BH274"/>
  <c r="BG274"/>
  <c r="BF274"/>
  <c r="T274"/>
  <c r="T273"/>
  <c r="R274"/>
  <c r="R273"/>
  <c r="P274"/>
  <c r="P273"/>
  <c r="BK274"/>
  <c r="BK273"/>
  <c r="J273"/>
  <c r="J274"/>
  <c r="BE274"/>
  <c r="J65"/>
  <c r="BI268"/>
  <c r="BH268"/>
  <c r="BG268"/>
  <c r="BF268"/>
  <c r="T268"/>
  <c r="T267"/>
  <c r="R268"/>
  <c r="R267"/>
  <c r="P268"/>
  <c r="P267"/>
  <c r="BK268"/>
  <c r="BK267"/>
  <c r="J267"/>
  <c r="J268"/>
  <c r="BE268"/>
  <c r="J64"/>
  <c r="BI265"/>
  <c r="BH265"/>
  <c r="BG265"/>
  <c r="BF265"/>
  <c r="T265"/>
  <c r="R265"/>
  <c r="P265"/>
  <c r="BK265"/>
  <c r="J265"/>
  <c r="BE265"/>
  <c r="BI262"/>
  <c r="BH262"/>
  <c r="BG262"/>
  <c r="BF262"/>
  <c r="T262"/>
  <c r="R262"/>
  <c r="P262"/>
  <c r="BK262"/>
  <c r="J262"/>
  <c r="BE262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4"/>
  <c r="BH254"/>
  <c r="BG254"/>
  <c r="BF254"/>
  <c r="T254"/>
  <c r="R254"/>
  <c r="P254"/>
  <c r="BK254"/>
  <c r="J254"/>
  <c r="BE254"/>
  <c r="BI252"/>
  <c r="BH252"/>
  <c r="BG252"/>
  <c r="BF252"/>
  <c r="T252"/>
  <c r="T251"/>
  <c r="R252"/>
  <c r="R251"/>
  <c r="P252"/>
  <c r="P251"/>
  <c r="BK252"/>
  <c r="BK251"/>
  <c r="J251"/>
  <c r="J252"/>
  <c r="BE252"/>
  <c r="J63"/>
  <c r="BI249"/>
  <c r="BH249"/>
  <c r="BG249"/>
  <c r="BF249"/>
  <c r="T249"/>
  <c r="R249"/>
  <c r="P249"/>
  <c r="BK249"/>
  <c r="J249"/>
  <c r="BE249"/>
  <c r="BI246"/>
  <c r="BH246"/>
  <c r="BG246"/>
  <c r="BF246"/>
  <c r="T246"/>
  <c r="R246"/>
  <c r="P246"/>
  <c r="BK246"/>
  <c r="J246"/>
  <c r="BE246"/>
  <c r="BI243"/>
  <c r="BH243"/>
  <c r="BG243"/>
  <c r="BF243"/>
  <c r="T243"/>
  <c r="T242"/>
  <c r="R243"/>
  <c r="R242"/>
  <c r="P243"/>
  <c r="P242"/>
  <c r="BK243"/>
  <c r="BK242"/>
  <c r="J242"/>
  <c r="J243"/>
  <c r="BE243"/>
  <c r="J62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34"/>
  <c r="BH234"/>
  <c r="BG234"/>
  <c r="BF234"/>
  <c r="T234"/>
  <c r="R234"/>
  <c r="P234"/>
  <c r="BK234"/>
  <c r="J234"/>
  <c r="BE234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2"/>
  <c r="F37"/>
  <c i="1" r="BD55"/>
  <c i="2" r="BH92"/>
  <c r="F36"/>
  <c i="1" r="BC55"/>
  <c i="2" r="BG92"/>
  <c r="F35"/>
  <c i="1" r="BB55"/>
  <c i="2" r="BF92"/>
  <c r="J34"/>
  <c i="1" r="AW55"/>
  <c i="2" r="F34"/>
  <c i="1" r="BA55"/>
  <c i="2" r="T92"/>
  <c r="T91"/>
  <c r="T90"/>
  <c r="T89"/>
  <c r="R92"/>
  <c r="R91"/>
  <c r="R90"/>
  <c r="R89"/>
  <c r="P92"/>
  <c r="P91"/>
  <c r="P90"/>
  <c r="P89"/>
  <c i="1" r="AU55"/>
  <c i="2" r="BK92"/>
  <c r="BK91"/>
  <c r="J91"/>
  <c r="BK90"/>
  <c r="J90"/>
  <c r="BK89"/>
  <c r="J89"/>
  <c r="J59"/>
  <c r="J30"/>
  <c i="1" r="AG55"/>
  <c i="2" r="J92"/>
  <c r="BE92"/>
  <c r="J33"/>
  <c i="1" r="AV55"/>
  <c i="2" r="F33"/>
  <c i="1" r="AZ55"/>
  <c i="2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<sst xmlns="http://schemas.openxmlformats.org/spreadsheetml/2006/main">
  <si>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</si>
  <si>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</si>
  <si>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</si>
  <si>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</si>
  <si>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</si>
  <si>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{30822317-2ecd-4cb0-ab22-083d90f09001}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</si>
  <si>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</si>
  <si>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</si>
  <si>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</si>
  <si>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</si>
  <si>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</si>
  <si>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</si>
  <si>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</si>
  <si>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</si>
  <si>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18_028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</si>
  <si>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</si>
  <si>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</si>
  <si>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Tisá - chodník podél komunikace II/528</t>
  </si>
  <si>
    <t>KSO:</t>
  </si>
  <si>
    <t/>
  </si>
  <si>
    <t>CC-CZ:</t>
  </si>
  <si>
    <t>Místo:</t>
  </si>
  <si>
    <t>Tisá</t>
  </si>
  <si>
    <t>Datum:</t>
  </si>
  <si>
    <t>16. 10. 2018</t>
  </si>
  <si>
    <t>Zadavatel:</t>
  </si>
  <si>
    <t>IČ:</t>
  </si>
  <si>
    <t>Obec Tisá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</si>
  <si>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</si>
  <si>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</si>
  <si>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</si>
  <si>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</si>
  <si>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</si>
  <si>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</si>
  <si>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</si>
  <si>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Lucie Wojčiková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</si>
  <si>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</si>
  <si>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</si>
  <si>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</si>
  <si>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</si>
  <si>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</si>
  <si>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</si>
  <si>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</si>
  <si>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</si>
  <si>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</si>
  <si>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</si>
  <si>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</si>
  <si>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</si>
  <si>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</si>
  <si>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</si>
  <si>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</si>
  <si>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</si>
  <si>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</si>
  <si>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</si>
  <si>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</si>
  <si>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</si>
  <si>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</si>
  <si>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</si>
  <si>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</si>
  <si>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</si>
  <si>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</si>
  <si>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</si>
  <si>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</si>
  <si>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</si>
  <si>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</si>
  <si>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</si>
  <si>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</si>
  <si>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</si>
  <si>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</si>
  <si>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</si>
  <si>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</si>
  <si>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</si>
  <si>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</si>
  <si>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</si>
  <si>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</si>
  <si>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</si>
  <si>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</si>
  <si>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101_H</t>
  </si>
  <si>
    <t>Chodníky - hlavní výdaje</t>
  </si>
  <si>
    <t>STA</t>
  </si>
  <si>
    <t>1</t>
  </si>
  <si>
    <t>{9429e0a0-3206-4a60-9fd7-4b6d3be9c05b}</t>
  </si>
  <si>
    <t>2</t>
  </si>
  <si>
    <t>SO 101_V</t>
  </si>
  <si>
    <t>Chodníky - vedlejší výdaje</t>
  </si>
  <si>
    <t>{6a58aca4-a735-464c-b0e7-fe6aeabbf27c}</t>
  </si>
  <si>
    <t>VON</t>
  </si>
  <si>
    <t>Vedlejší a ostatní náklady</t>
  </si>
  <si>
    <t>{7e996c94-97e4-42a5-bca9-8ee2fdcf9dec}</t>
  </si>
  <si>
    <t>KRYCÍ LIST SOUPISU PRACÍ</t>
  </si>
  <si>
    <t>Objekt:</t>
  </si>
  <si>
    <t>SO 101_H - Chodníky - hlavní výdaje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</si>
  <si>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</si>
  <si>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</si>
  <si>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</si>
  <si>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</si>
  <si>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</si>
  <si>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</si>
  <si>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</si>
  <si>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</si>
  <si>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</si>
  <si>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</si>
  <si>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</si>
  <si>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 bourací,přesun hmot,lešení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</si>
  <si>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</si>
  <si>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</si>
  <si>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</si>
  <si>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</si>
  <si>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</si>
  <si>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</si>
  <si>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</si>
  <si>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</si>
  <si>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</si>
  <si>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</si>
  <si>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</si>
  <si>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</si>
  <si>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</si>
  <si>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</si>
  <si>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</si>
  <si>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</si>
  <si>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</si>
  <si>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</si>
  <si>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</si>
  <si>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</si>
  <si>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111201101</t>
  </si>
  <si>
    <t>Odstranění křovin a stromů s odstraněním kořenů průměru kmene do 100 mm do sklonu terénu 1 : 5, při celkové ploše do 1 000 m2</t>
  </si>
  <si>
    <t>m2</t>
  </si>
  <si>
    <t>CS ÚRS 2018 02</t>
  </si>
  <si>
    <t>4</t>
  </si>
  <si>
    <t>-665836181</t>
  </si>
  <si>
    <t>PSC</t>
  </si>
  <si>
    <t xml:space="preserve">Poznámka k souboru cen:_x000d_
1. Cenu -1104 lze použít jestliže se odstranění stromů a křovin neprovádí na holo._x000d_
2. Cena -1101 je určena i pro:_x000d_
a) odstraňování křovin a stromů o průměru kmene do 100 mm z ploch, jejichž celková výměra je větší než 1 000 m2 při sklonu terénu strmějším než 1 : 5;_x000d_
b) LTM při jakékoliv celkové ploše jednotlivě přes 30 m2._x000d_
3. V ceně jsou započteny i náklady na případné nutné odklizení křovin a stromů na hromady na vzdálenost do 50 m nebo naložení na dopravní prostředek._x000d_
4. Průměr kmenů stromů (křovin) se měří 0,15 m nad přilehlým terénem._x000d_
5. Množství jednotek se určí samostatně za každý objekt v m2 plochy rovné součtu půdorysných ploch omezených obalovými křivkami korun jednotlivých stromů a křovin, popř. skupin stromů a křovin, jejichž koruny se půdorysně překrývají. Jestliže by byl zmíněný součet ploch větší než půdorysná plocha staveniště, počítá se pouze s plochou staveniště._x000d_
</t>
  </si>
  <si>
    <t>VV</t>
  </si>
  <si>
    <t>1+1+1+2</t>
  </si>
  <si>
    <t>111301111</t>
  </si>
  <si>
    <t>Sejmutí drnu tl. do 100 mm, v jakékoliv ploše</t>
  </si>
  <si>
    <t>1347381305</t>
  </si>
  <si>
    <t xml:space="preserve">Poznámka k souboru cen:_x000d_
1. V cenách jsou započteny i náklady na nařezání, vyrýpnutí, vyzvednutí, přemístění a složení sejmutého drnu na vzdálenost do 50 m nebo s naložením na dopravní prostředek._x000d_
2. V ceně nejsou započteny náklady na zálivku před sejmutím drnu. Pro tyto práce lze použít ceny části C02 souboru cen 185 80-43 Zalití rostlin vodou._x000d_
3. Ceny jsou určeny jen pro sejmutí drnu pro drnování._x000d_
4. Sejmutím drnu se rozumí sejmutí pláství nebo pásů drnu v takové jakosti, aby se jich mohlo použít pro další drnování._x000d_
5. Ceny nejsou určeny k pokládce travního drnu (koberce). Tyto práce se oceňují cenami souboru cen 181 4.-11 Založení trávníku_x000d_
6. Ceny lze použít při zakládání záhonů pro výsadbu rostlin z důvodu snížení profilu terénu._x000d_
</t>
  </si>
  <si>
    <t>128+125+17+20+10 "odstr. zeminy s drnem tl. 100mm</t>
  </si>
  <si>
    <t>3</t>
  </si>
  <si>
    <t>112151351</t>
  </si>
  <si>
    <t>Pokácení stromu postupné se spouštěním částí kmene a koruny o průměru na řezné ploše pařezu přes 100 do 200 mm</t>
  </si>
  <si>
    <t>kus</t>
  </si>
  <si>
    <t>280592838</t>
  </si>
  <si>
    <t xml:space="preserve">Poznámka k souboru cen:_x000d_
1. V cenách jsou započteny i náklady na odklizení částí kmene a větví na vzdálenost do 20 m se složením na hromady nebo naložením na dopravní prostředek._x000d_
2. V cenách nejsou započteny náklady na:_x000d_
a) odkornění kmenů, tyto práce se oceňují individuálně,_x000d_
b) odvoz ani uložení na skládku,_x000d_
c) odstranění pařezu._x000d_
3. Ceny jsou určeny pouze pro pěstební zásahy a rekonstrukce v sadovnických a krajinářských úpravách._x000d_
4. Průměr pařezu se měří v místě řezu kmene na základě dvojího na sebe kolmého měření a následného zprůměrování naměřených hodnot nejčastěji ve výšce 0,15 m. V případě přítomnosti výrazných kořenových náběhů je měření prováděno nad nimi, nejčastěji v rozmezí 0,15-0,45 m nad povrchem stávajícího terénu._x000d_
5. Stromy o průměru kmene na řezné ploše větší než 1500 mm se oceňují individuálně._x000d_
</t>
  </si>
  <si>
    <t>112151353</t>
  </si>
  <si>
    <t>Pokácení stromu postupné se spouštěním částí kmene a koruny o průměru na řezné ploše pařezu přes 300 do 400 mm</t>
  </si>
  <si>
    <t>-1834778220</t>
  </si>
  <si>
    <t>5</t>
  </si>
  <si>
    <t>112151354</t>
  </si>
  <si>
    <t>Pokácení stromu postupné se spouštěním částí kmene a koruny o průměru na řezné ploše pařezu přes 400 do 500 mm</t>
  </si>
  <si>
    <t>1593020848</t>
  </si>
  <si>
    <t>6</t>
  </si>
  <si>
    <t>112151355</t>
  </si>
  <si>
    <t>Pokácení stromu postupné se spouštěním částí kmene a koruny o průměru na řezné ploše pařezu přes 500 do 600 mm</t>
  </si>
  <si>
    <t>-1991519996</t>
  </si>
  <si>
    <t>7</t>
  </si>
  <si>
    <t>112151357</t>
  </si>
  <si>
    <t>Pokácení stromu postupné se spouštěním částí kmene a koruny o průměru na řezné ploše pařezu přes 700 do 800 mm</t>
  </si>
  <si>
    <t>257421884</t>
  </si>
  <si>
    <t>8</t>
  </si>
  <si>
    <t>112201101</t>
  </si>
  <si>
    <t>Odstranění pařezů s jejich vykopáním, vytrháním nebo odstřelením, s přesekáním kořenů průměru přes 100 do 300 mm</t>
  </si>
  <si>
    <t>-425079497</t>
  </si>
  <si>
    <t xml:space="preserve">Poznámka k souboru cen:_x000d_
1. Ceny lze použít i pro odstranění pařezů ze sesuté zeminy, vývratů a polomů._x000d_
2. V ceně jsou započteny i náklady na případné nutné odklizení pařezů na hromady na vzdálenost do 50 m nebo naložení na dopravní prostředek._x000d_
3. Mají-li se odstraňovat pařezy z pokáceného souvislého lesního porostu, lze počet pařezů stanovit s přihlédnutím k tabulce v příloze č. 1._x000d_
4. Zásyp jam po pařezech se oceňuje cenami souboru cen 174 20-12 této části katalogu._x000d_
5. Průměr pařezu se měří v místě řezu kmene na základě dvojího na sebe kolmého měření a následného zprůměrování naměřených hodnot._x000d_
</t>
  </si>
  <si>
    <t>9</t>
  </si>
  <si>
    <t>112201102</t>
  </si>
  <si>
    <t>Odstranění pařezů s jejich vykopáním, vytrháním nebo odstřelením, s přesekáním kořenů průměru přes 300 do 500 mm</t>
  </si>
  <si>
    <t>1674980771</t>
  </si>
  <si>
    <t>10</t>
  </si>
  <si>
    <t>112201103</t>
  </si>
  <si>
    <t>Odstranění pařezů s jejich vykopáním, vytrháním nebo odstřelením, s přesekáním kořenů průměru přes 500 do 700 mm</t>
  </si>
  <si>
    <t>1816531146</t>
  </si>
  <si>
    <t>11</t>
  </si>
  <si>
    <t>112201104</t>
  </si>
  <si>
    <t>Odstranění pařezů s jejich vykopáním, vytrháním nebo odstřelením, s přesekáním kořenů průměru přes 700 do 900 mm</t>
  </si>
  <si>
    <t>842164002</t>
  </si>
  <si>
    <t>13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</si>
  <si>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</si>
  <si>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</si>
  <si>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698067442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</si>
  <si>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</si>
  <si>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103,0 "asfal. vrstvy zpevněné krajnice tl. 100mm</t>
  </si>
  <si>
    <t>14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</si>
  <si>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</si>
  <si>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</si>
  <si>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1827397703</t>
  </si>
  <si>
    <t>20+27+53+5+70+217 "asfal. vrstvy v tl. 100mm</t>
  </si>
  <si>
    <t>113154122</t>
  </si>
  <si>
    <t>Frézování živičného podkladu nebo krytu s naložením na dopravní prostředek plochy do 500 m2 bez překážek v trase pruhu šířky přes 0,5 m do 1 m, tloušťky vrstvy 40 mm</t>
  </si>
  <si>
    <t>967394869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</si>
  <si>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</si>
  <si>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1*367,0 "chodník - šíře 1m</t>
  </si>
  <si>
    <t>17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</si>
  <si>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</si>
  <si>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</si>
  <si>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</si>
  <si>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1310848024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</si>
  <si>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</si>
  <si>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18,0 "silniční obruby</t>
  </si>
  <si>
    <t>18</t>
  </si>
  <si>
    <t>113204111</t>
  </si>
  <si>
    <t>Vytrhání obrub s vybouráním lože, s přemístěním hmot na skládku na vzdálenost do 3 m nebo s naložením na dopravní prostředek záhonových</t>
  </si>
  <si>
    <t>2115411968</t>
  </si>
  <si>
    <t>96,0 "zahradní obruby</t>
  </si>
  <si>
    <t>19</t>
  </si>
  <si>
    <t>122301102</t>
  </si>
  <si>
    <t>Odkopávky a prokopávky nezapažené s přehozením výkopku na vzdálenost do 3 m nebo s naložením na dopravní prostředek v hornině tř. 4 přes 100 do 1 000 m3</t>
  </si>
  <si>
    <t>m3</t>
  </si>
  <si>
    <t>-1237314403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</si>
  <si>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</si>
  <si>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1,0 "terén za původní opěrnou zdí</t>
  </si>
  <si>
    <t>20</t>
  </si>
  <si>
    <t>122301109</t>
  </si>
  <si>
    <t>Odkopávky a prokopávky nezapažené s přehozením výkopku na vzdálenost do 3 m nebo s naložením na dopravní prostředek v hornině tř. 4 Příplatek k cenám za lepivost horniny tř. 4</t>
  </si>
  <si>
    <t>2052517087</t>
  </si>
  <si>
    <t>1*0,1 'Přepočtené koeficientem množství</t>
  </si>
  <si>
    <t>132301101</t>
  </si>
  <si>
    <t>Hloubení zapažených i nezapažených rýh šířky do 600 mm s urovnáním dna do předepsaného profilu a spádu v hornině tř. 4 do 100 m3</t>
  </si>
  <si>
    <t>1212352854</t>
  </si>
  <si>
    <t xml:space="preserve">Poznámka k souboru cen:_x000d_
1. V cenách jsou započteny i náklady na přehození výkopku na přilehlém terénu na vzdálenost do 3 m od podélné osy rýhy nebo naložení na dopravní prostředek._x000d_
2. Ceny jsou určeny pro rýhy:_x000d_
a) šířky přes 200 do 300 mm a hloubky do 750 mm,_x000d_
b) šířky přes 300 do 400 mm a hloubky do 1 000 mm,_x000d_
c) šířky přes 400 do 500 mm a hloubky do 1 250 mm,_x000d_
d) šířky přes 500 do 600 mm a hloubky do 1 500 mm._x000d_
3. Náklady na svislé přemístění výkopku nad 1 m hloubky se určí dle ustanovení článku č. 3161 všeobecných podmínek katalogu._x000d_
</t>
  </si>
  <si>
    <t>0,72*8 "výkop pro palisády</t>
  </si>
  <si>
    <t>22</t>
  </si>
  <si>
    <t>132301109</t>
  </si>
  <si>
    <t>Hloubení zapažených i nezapažených rýh šířky do 600 mm s urovnáním dna do předepsaného profilu a spádu v hornině tř. 4 Příplatek k cenám za lepivost horniny tř. 4</t>
  </si>
  <si>
    <t>1602803512</t>
  </si>
  <si>
    <t>5,76*0,1 'Přepočtené koeficientem množství</t>
  </si>
  <si>
    <t>23</t>
  </si>
  <si>
    <t>132301201</t>
  </si>
  <si>
    <t>Hloubení zapažených i nezapažených rýh šířky přes 600 do 2 000 mm s urovnáním dna do předepsaného profilu a spádu v hornině tř. 4 do 100 m3</t>
  </si>
  <si>
    <t>1439925682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</si>
  <si>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</si>
  <si>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1,5*1,5*5,0 "UV</t>
  </si>
  <si>
    <t>2,5*2,5*1,6 "šachta</t>
  </si>
  <si>
    <t>Součet</t>
  </si>
  <si>
    <t>24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</si>
  <si>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</si>
  <si>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</si>
  <si>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941295464</t>
  </si>
  <si>
    <t>21,25*0,1 'Přepočtené koeficientem množství</t>
  </si>
  <si>
    <t>25</t>
  </si>
  <si>
    <t>151101101</t>
  </si>
  <si>
    <t>Zřízení pažení a rozepření stěn rýh pro podzemní vedení pro všechny šířky rýhy příložné pro jakoukoliv mezerovitost, hloubky do 2 m</t>
  </si>
  <si>
    <t>375775322</t>
  </si>
  <si>
    <t xml:space="preserve">Poznámka k souboru cen:_x000d_
1. Ceny jsou určeny pro roubení a rozepření stěn i jiných výkopů se svislými stěnami, pokud jsou tyto výkopy pro podzemní vedení rozměru do 1 250 mm._x000d_
2. Plocha mezer mezi pažinami příložného pažení se od plochy příložného pažení neodečítá; nezapažené plochy u pažení zátažného nebo hnaného se od plochy pažení odečítají._x000d_
3. Předepisuje-li projekt:_x000d_
a) ponechat pažení ve výkopu, oceňuje se toto pažení cenami souboru cen 151 . 0-19 Pažení stěn s ponecháním a rozepření stěn cenami souboru cen 151 . 0-13 Zřízení rozepření zapažených stěn výkopů,_x000d_
b) vzepření stěn, oceňuje se toto odstranění pažení stěn výkopu cenami souboru cen 151 . 0-12 Pažení stěn a vzepření stěn cenami souboru cen 151 . 0-14 odstranění vzepření stěn,_x000d_
c) kotvení stěn, oceňuje se toto Odstranění pažení stěn cenami souboru cen 151 . 0-12 Pažení stěn a kotvení stěn příslušnými cenami katalogu 800-2 Zvláštní zakládání objektů._x000d_
</t>
  </si>
  <si>
    <t>5,0*1,5*2</t>
  </si>
  <si>
    <t>2,5*1,4*4</t>
  </si>
  <si>
    <t>26</t>
  </si>
  <si>
    <t>151101111</t>
  </si>
  <si>
    <t>Odstranění pažení a rozepření stěn rýh pro podzemní vedení s uložením materiálu na vzdálenost do 3 m od kraje výkopu příložné, hloubky do 2 m</t>
  </si>
  <si>
    <t>49749791</t>
  </si>
  <si>
    <t>27</t>
  </si>
  <si>
    <t>162301401</t>
  </si>
  <si>
    <t>Vodorovné přemístění větví, kmenů nebo pařezů s naložením, složením a dopravou do 5000 m větví stromů listnatých, průměru kmene přes 100 do 300 mm</t>
  </si>
  <si>
    <t>-1870458495</t>
  </si>
  <si>
    <t xml:space="preserve">Poznámka k souboru cen:_x000d_
1. Průměr kmene i pařezu se měří v místě řezu._x000d_
2. Měrná jednotka je 1 strom._x000d_
</t>
  </si>
  <si>
    <t>28</t>
  </si>
  <si>
    <t>162301402</t>
  </si>
  <si>
    <t>Vodorovné přemístění větví, kmenů nebo pařezů s naložením, složením a dopravou do 5000 m větví stromů listnatých, průměru kmene přes 300 do 500 mm</t>
  </si>
  <si>
    <t>1347946231</t>
  </si>
  <si>
    <t>29</t>
  </si>
  <si>
    <t>162301403</t>
  </si>
  <si>
    <t>Vodorovné přemístění větví, kmenů nebo pařezů s naložením, složením a dopravou do 5000 m větví stromů listnatých, průměru kmene přes 500 do 700 mm</t>
  </si>
  <si>
    <t>-640711979</t>
  </si>
  <si>
    <t>30</t>
  </si>
  <si>
    <t>162301404</t>
  </si>
  <si>
    <t>Vodorovné přemístění větví, kmenů nebo pařezů s naložením, složením a dopravou do 5000 m větví stromů listnatých, průměru kmene přes 700 do 900 mm</t>
  </si>
  <si>
    <t>2060052620</t>
  </si>
  <si>
    <t>32</t>
  </si>
  <si>
    <t>162301411</t>
  </si>
  <si>
    <t>Vodorovné přemístění větví, kmenů nebo pařezů s naložením, složením a dopravou do 5000 m kmenů stromů listnatých, průměru přes 100 do 300 mm</t>
  </si>
  <si>
    <t>-559908820</t>
  </si>
  <si>
    <t>33</t>
  </si>
  <si>
    <t>162301412</t>
  </si>
  <si>
    <t>Vodorovné přemístění větví, kmenů nebo pařezů s naložením, složením a dopravou do 5000 m kmenů stromů listnatých, průměru přes 300 do 500 mm</t>
  </si>
  <si>
    <t>252107330</t>
  </si>
  <si>
    <t>34</t>
  </si>
  <si>
    <t>162301413</t>
  </si>
  <si>
    <t>Vodorovné přemístění větví, kmenů nebo pařezů s naložením, složením a dopravou do 5000 m kmenů stromů listnatých, průměru přes 500 do 700 mm</t>
  </si>
  <si>
    <t>574072662</t>
  </si>
  <si>
    <t>35</t>
  </si>
  <si>
    <t>162301414</t>
  </si>
  <si>
    <t>Vodorovné přemístění větví, kmenů nebo pařezů s naložením, složením a dopravou do 5000 m kmenů stromů listnatých, průměru přes 700 do 900 mm</t>
  </si>
  <si>
    <t>42278192</t>
  </si>
  <si>
    <t>37</t>
  </si>
  <si>
    <t>162301421</t>
  </si>
  <si>
    <t>Vodorovné přemístění větví, kmenů nebo pařezů s naložením, složením a dopravou do 5000 m pařezů kmenů, průměru přes 100 do 300 mm</t>
  </si>
  <si>
    <t>227935099</t>
  </si>
  <si>
    <t>38</t>
  </si>
  <si>
    <t>162301422</t>
  </si>
  <si>
    <t>Vodorovné přemístění větví, kmenů nebo pařezů s naložením, složením a dopravou do 5000 m pařezů kmenů, průměru přes 300 do 500 mm</t>
  </si>
  <si>
    <t>-1855843262</t>
  </si>
  <si>
    <t>39</t>
  </si>
  <si>
    <t>162301423</t>
  </si>
  <si>
    <t>Vodorovné přemístění větví, kmenů nebo pařezů s naložením, složením a dopravou do 5000 m pařezů kmenů, průměru přes 500 do 700 mm</t>
  </si>
  <si>
    <t>-1257712054</t>
  </si>
  <si>
    <t>40</t>
  </si>
  <si>
    <t>162301424</t>
  </si>
  <si>
    <t>Vodorovné přemístění větví, kmenů nebo pařezů s naložením, složením a dopravou do 5000 m pařezů kmenů, průměru přes 700 do 900 mm</t>
  </si>
  <si>
    <t>936372962</t>
  </si>
  <si>
    <t>41</t>
  </si>
  <si>
    <t>162301501</t>
  </si>
  <si>
    <t>Vodorovné přemístění smýcených křovin do průměru kmene 100 mm na vzdálenost do 5 000 m</t>
  </si>
  <si>
    <t>-420866570</t>
  </si>
  <si>
    <t xml:space="preserve">Poznámka k souboru cen:_x000d_
1. Ceny nelze použít pro přemístění křovin do 50 m; toto přemístění je započteno v cenách souboru cen 111 20-11 Odstranění křovin a stromů s odstraněním kořenů této části a 111 20-32 Odstranění křovin a stromů s ponecháním kořenů části A 03 Zemní práce pro objekty oborů 831 až 833._x000d_
2. V cenách jsou započteny i náklady na složení křovin z dopravního prostředku do hromad na vykázaném místě._x000d_
</t>
  </si>
  <si>
    <t>42</t>
  </si>
  <si>
    <t>162301901</t>
  </si>
  <si>
    <t>Vodorovné přemístění větví, kmenů nebo pařezů s naložením, složením a dopravou Příplatek k cenám za každých dalších i započatých 5000 m přes 5000 m větví stromů listnatých, průměru kmene přes 100 do 300 mm</t>
  </si>
  <si>
    <t>515347804</t>
  </si>
  <si>
    <t>43</t>
  </si>
  <si>
    <t>162301902</t>
  </si>
  <si>
    <t>Vodorovné přemístění větví, kmenů nebo pařezů s naložením, složením a dopravou Příplatek k cenám za každých dalších i započatých 5000 m přes 5000 m větví stromů listnatých, průměru kmene přes 300 do 500 mm</t>
  </si>
  <si>
    <t>-760922459</t>
  </si>
  <si>
    <t>44</t>
  </si>
  <si>
    <t>162301903</t>
  </si>
  <si>
    <t>Vodorovné přemístění větví, kmenů nebo pařezů s naložením, složením a dopravou Příplatek k cenám za každých dalších i započatých 5000 m přes 5000 m větví stromů listnatých, průměru kmene přes 500 do 700 mm</t>
  </si>
  <si>
    <t>1248517739</t>
  </si>
  <si>
    <t>45</t>
  </si>
  <si>
    <t>162301904</t>
  </si>
  <si>
    <t>Vodorovné přemístění větví, kmenů nebo pařezů s naložením, složením a dopravou Příplatek k cenám za každých dalších i započatých 5000 m přes 5000 m větví stromů listnatých, průměru kmene přes 700 do 900 mm</t>
  </si>
  <si>
    <t>834112781</t>
  </si>
  <si>
    <t>47</t>
  </si>
  <si>
    <t>162301911</t>
  </si>
  <si>
    <t>Vodorovné přemístění větví, kmenů nebo pařezů s naložením, složením a dopravou Příplatek k cenám za každých dalších i započatých 5000 m přes 5000 m kmenů stromů listnatých, o průměru přes 100 do 300 mm</t>
  </si>
  <si>
    <t>275641263</t>
  </si>
  <si>
    <t>48</t>
  </si>
  <si>
    <t>162301912</t>
  </si>
  <si>
    <t>Vodorovné přemístění větví, kmenů nebo pařezů s naložením, složením a dopravou Příplatek k cenám za každých dalších i započatých 5000 m přes 5000 m kmenů stromů listnatých, o průměru přes 300 do 500 mm</t>
  </si>
  <si>
    <t>-1981203902</t>
  </si>
  <si>
    <t>49</t>
  </si>
  <si>
    <t>162301913</t>
  </si>
  <si>
    <t>Vodorovné přemístění větví, kmenů nebo pařezů s naložením, složením a dopravou Příplatek k cenám za každých dalších i započatých 5000 m přes 5000 m kmenů stromů listnatých, o průměru přes 500 do 700 mm</t>
  </si>
  <si>
    <t>-279616163</t>
  </si>
  <si>
    <t>50</t>
  </si>
  <si>
    <t>162301914</t>
  </si>
  <si>
    <t>Vodorovné přemístění větví, kmenů nebo pařezů s naložením, složením a dopravou Příplatek k cenám za každých dalších i započatých 5000 m přes 5000 m kmenů stromů listnatých, o průměru přes 700 do 900 mm</t>
  </si>
  <si>
    <t>847818623</t>
  </si>
  <si>
    <t>52</t>
  </si>
  <si>
    <t>162301921</t>
  </si>
  <si>
    <t>Vodorovné přemístění větví, kmenů nebo pařezů s naložením, složením a dopravou Příplatek k cenám za každých dalších i započatých 5000 m přes 5000 m pařezů kmenů, průměru přes 100 do 300 mm</t>
  </si>
  <si>
    <t>-1038876545</t>
  </si>
  <si>
    <t>53</t>
  </si>
  <si>
    <t>162301922</t>
  </si>
  <si>
    <t>Vodorovné přemístění větví, kmenů nebo pařezů s naložením, složením a dopravou Příplatek k cenám za každých dalších i započatých 5000 m přes 5000 m pařezů kmenů, průměru přes 300 do 500 mm</t>
  </si>
  <si>
    <t>-969584924</t>
  </si>
  <si>
    <t>54</t>
  </si>
  <si>
    <t>162301923</t>
  </si>
  <si>
    <t>Vodorovné přemístění větví, kmenů nebo pařezů s naložením, složením a dopravou Příplatek k cenám za každých dalších i započatých 5000 m přes 5000 m pařezů kmenů, průměru přes 500 do 700 mm</t>
  </si>
  <si>
    <t>169563128</t>
  </si>
  <si>
    <t>55</t>
  </si>
  <si>
    <t>162301924</t>
  </si>
  <si>
    <t>Vodorovné přemístění větví, kmenů nebo pařezů s naložením, složením a dopravou Příplatek k cenám za každých dalších i započatých 5000 m přes 5000 m pařezů kmenů, průměru přes 700 do 900 mm</t>
  </si>
  <si>
    <t>-1809342558</t>
  </si>
  <si>
    <t>56</t>
  </si>
  <si>
    <t>997013811.</t>
  </si>
  <si>
    <t>Poplatek za uložení dřevěného odpadu na skládce (skládkovné) zatříděného do Katalogu odpadů pod kódem 170 201</t>
  </si>
  <si>
    <t>t</t>
  </si>
  <si>
    <t>-1277558180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</si>
  <si>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</si>
  <si>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15,05+2,25+3,85</t>
  </si>
  <si>
    <t>57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</si>
  <si>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</si>
  <si>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</si>
  <si>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907423109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</si>
  <si>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</si>
  <si>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"odkopávka původního terénu + výkopek za palisádami - zpětný zásyp</t>
  </si>
  <si>
    <t>(1,0+5,76)-6,5</t>
  </si>
  <si>
    <t>"hloubení pro UV</t>
  </si>
  <si>
    <t>11,25</t>
  </si>
  <si>
    <t>"hloubení šachty</t>
  </si>
  <si>
    <t>10,0</t>
  </si>
  <si>
    <t>58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</si>
  <si>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</si>
  <si>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</si>
  <si>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-2059772651</t>
  </si>
  <si>
    <t>21,51*10 'Přepočtené koeficientem množství</t>
  </si>
  <si>
    <t>59</t>
  </si>
  <si>
    <t>171201211.</t>
  </si>
  <si>
    <t>Poplatek za uložení stavebního odpadu na skládce (skládkovné) zeminy a kameniva zatříděného do Katalogu odpadů pod kódem 170 504</t>
  </si>
  <si>
    <t>-1398982592</t>
  </si>
  <si>
    <t xml:space="preserve">Poznámka k souboru cen:_x000d_
1. Ceny uvedené v souboru cen lze po dohodě upravit podle místních podmínek._x000d_
</t>
  </si>
  <si>
    <t>21,51*1,8 'Přepočtené koeficientem množství</t>
  </si>
  <si>
    <t>62</t>
  </si>
  <si>
    <t>174101101</t>
  </si>
  <si>
    <t>Zásyp sypaninou z jakékoliv horniny s uložením výkopku ve vrstvách se zhutněním jam, šachet, rýh nebo kolem objektů v těchto vykopávkách</t>
  </si>
  <si>
    <t>-833125472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</si>
  <si>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</si>
  <si>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"zásyp za palisádami - bude použit výkopek</t>
  </si>
  <si>
    <t xml:space="preserve">6,5 </t>
  </si>
  <si>
    <t>"zásyp pro UV</t>
  </si>
  <si>
    <t>11,25-3,75-0,75</t>
  </si>
  <si>
    <t>"zásyp šachty</t>
  </si>
  <si>
    <t>(2,5*2,5*1,6)-(PI*0,6*0,6*1,5)</t>
  </si>
  <si>
    <t>63</t>
  </si>
  <si>
    <t>M</t>
  </si>
  <si>
    <t>58343959</t>
  </si>
  <si>
    <t>kamenivo drcené hrubé frakce 32-63</t>
  </si>
  <si>
    <t>588249979</t>
  </si>
  <si>
    <t>6,750+8,304</t>
  </si>
  <si>
    <t>15,054*1,8 'Přepočtené koeficientem množství</t>
  </si>
  <si>
    <t>64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</si>
  <si>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</si>
  <si>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</si>
  <si>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-572815806</t>
  </si>
  <si>
    <t xml:space="preserve">Poznámka k souboru cen:_x000d_
1. Objem obsypu na 1 m délky potrubí se rovná šířce dna výkopu násobené součtem vnějšího průměru potrubí příp. i s obalem a projektované tloušťky obsypu nad, případně i pod potrubím. Pro odečítání objemu potrubí se započítávají všechny vestavěné konstrukce nebo uložené vedení i s jejich obklady a podklady (tento objem se nazývá objemem horniny vytlačené konstrukcí)._x000d_
2. Míru zhutnění předepisuje projekt._x000d_
3. V cenách nejsou zahrnuty náklady na nakupovanou sypaninu. Tato se oceňuje ve specifikaci._x000d_
</t>
  </si>
  <si>
    <t>5,0*1,5*0,5 "UV</t>
  </si>
  <si>
    <t>65</t>
  </si>
  <si>
    <t>58337331</t>
  </si>
  <si>
    <t>štěrkopísek frakce 0/22</t>
  </si>
  <si>
    <t>-2121060803</t>
  </si>
  <si>
    <t>3,75*1,8 'Přepočtené koeficientem množství</t>
  </si>
  <si>
    <t>Zakládání</t>
  </si>
  <si>
    <t>66</t>
  </si>
  <si>
    <t>274313711</t>
  </si>
  <si>
    <t>Základy z betonu prostého pasy betonu kamenem neprokládaného tř. C 20/25</t>
  </si>
  <si>
    <t>-1473006225</t>
  </si>
  <si>
    <t xml:space="preserve">Poznámka k souboru cen:_x000d_
1. V ceně příplatku -5911 jsou započteny náklady na technologické opatření a na ztíženou betonáž pod hladinou pažící bentonitové suspenze a na průběžné odčerpání suspenze s přepouštěním na určené místo do 20 m, popř. do vany nebo do kalové cisterny k odvozu. Odvoz se oceňuje cenami katalogu 800-2 Zvláštní zakládání objektů._x000d_
2. Hloubení s použitím bentonitové suspenze se oceňuje katalogem 800-1 Zemní práce. Bednění se neoceňuje._x000d_
</t>
  </si>
  <si>
    <t>0,4*0,7*40 "podezdívka oplocení</t>
  </si>
  <si>
    <t>67</t>
  </si>
  <si>
    <t>274351121</t>
  </si>
  <si>
    <t>Bednění základů pasů rovné zřízení</t>
  </si>
  <si>
    <t>768843701</t>
  </si>
  <si>
    <t xml:space="preserve">Poznámka k souboru cen:_x000d_
1. Ceny jsou určeny pro bednění ve volném prostranství, ve volných nebo zapažených jamách, rýhách a šachtách._x000d_
2. Kruhové nebo obloukové bednění poloměru do 1 m se oceňuje individuálně._x000d_
</t>
  </si>
  <si>
    <t>40,0*0,7*2+0,4*0,7*2 "podezdívka oplocení</t>
  </si>
  <si>
    <t>68</t>
  </si>
  <si>
    <t>274351122</t>
  </si>
  <si>
    <t>Bednění základů pasů rovné odstranění</t>
  </si>
  <si>
    <t>962800164</t>
  </si>
  <si>
    <t xml:space="preserve"> Svislé a kompletní konstrukce</t>
  </si>
  <si>
    <t>69</t>
  </si>
  <si>
    <t>338171111</t>
  </si>
  <si>
    <t>Osazování sloupků a vzpěr plotových ocelových trubkových nebo profilovaných výšky do 2,00 m se zalitím cementovou maltou do vynechaných otvorů</t>
  </si>
  <si>
    <t>-2094303339</t>
  </si>
  <si>
    <t xml:space="preserve">Poznámka k souboru cen:_x000d_
1. Ceny lze použít i pro zalití (zabetonování) vzpěr rohových sloupků._x000d_
2. V cenách nejsou započteny náklady na:_x000d_
a) sloupky a vzpěry, toto se oceňuje ve specifikaci,_x000d_
b) vrtání jamek, tyto se oceňují souborem cen 131 1.-13.. - Vrtání jamek pro plotové sloupky tohoto katalogu._x000d_
3. Výškou sloupku se rozumí jeho délka před osazením._x000d_
4. Montáž pletiva se oceňuje cenami souboru cen 348 17 Osazení oplocení._x000d_
5. V cenách osazování do zemního vrutu je započten i štěrk fixující sloupek._x000d_
</t>
  </si>
  <si>
    <t>70</t>
  </si>
  <si>
    <t>55342252</t>
  </si>
  <si>
    <t>sloupek plotový průběžný Pz a komaxitový 2000/38x1,5mm</t>
  </si>
  <si>
    <t>-1467066568</t>
  </si>
  <si>
    <t>71</t>
  </si>
  <si>
    <t>339921133</t>
  </si>
  <si>
    <t>Osazování palisád betonových v řadě se zabetonováním výšky palisády přes 1000 do 1500 mm</t>
  </si>
  <si>
    <t>938310380</t>
  </si>
  <si>
    <t xml:space="preserve">Poznámka k souboru cen:_x000d_
1. V cenách nejsou započteny náklady na zřízení rýhy nebo jámy a na dodání palisád; tyto se oceňují ve specifikaci._x000d_
2. Ceny lze použít pro palisády o jakémkoli tvaru průřezu._x000d_
3. Měrnou jednotkou (u položek číslo -1131 až -1144) se rozumí metr délky palisádové stěny._x000d_
4. Výškou palisády je uvažována celková délka osazovaného prvku._x000d_
</t>
  </si>
  <si>
    <t>P</t>
  </si>
  <si>
    <t>Poznámka k položce:_x000d_
 - bude upřesněno vlastníkem pozemku 585/3</t>
  </si>
  <si>
    <t>72</t>
  </si>
  <si>
    <t>592284R</t>
  </si>
  <si>
    <t>palisáda tyčová hranatá betonová přírodní 16x16x120</t>
  </si>
  <si>
    <t>729963004</t>
  </si>
  <si>
    <t>73</t>
  </si>
  <si>
    <t>348272613</t>
  </si>
  <si>
    <t>Ploty z tvárnic betonových plotová stříška lepená mrazuvzdorným lepidlem z tvarovek broušených, plochých přírodních, tloušťka zdiva 195 mm</t>
  </si>
  <si>
    <t>1430298728</t>
  </si>
  <si>
    <t xml:space="preserve">Poznámka k souboru cen:_x000d_
1. Množství jednotek se u:_x000d_
a) plotových zdí určuje v m2 plochy zdiva,_x000d_
b) příplatku za vyztužení sloupku průběžných plotových zdí určuje v m2 plochy zdiva,_x000d_
c) ztužujících věnců průběžných plotových zdí určuje v m délky zdiva,_x000d_
d) plotové stříšky určuje v m délky zdiva,_x000d_
e) plotových sloupků určuje v m výšky jednotlivých sloupků,_x000d_
f) sloupových hlavic určuje v kusech jednotlivých sloupů,_x000d_
g) kovových doplňků plotového zdiva určuje v kusech jednotlivých dílů._x000d_
2. Položky -229. jsou určeny pro ocenění ztužujících sloupků u průběžných plotových zdí, jedná se o tzv. ztracené sloupky._x000d_
3. Položky -23.. jsou určeny pro ocenění ztužujících věnců u průběžných plotových zdí výšky přes 2 m._x000d_
</t>
  </si>
  <si>
    <t>40,0*2 "pro šířku 400mm</t>
  </si>
  <si>
    <t>74</t>
  </si>
  <si>
    <t>348501212</t>
  </si>
  <si>
    <t>Osazení dřevěného oplocení na sloupky v osové vzdálenosti do 4 m výšky přes 1 do 2 m z latí</t>
  </si>
  <si>
    <t>-1770083301</t>
  </si>
  <si>
    <t xml:space="preserve">Poznámka k souboru cen:_x000d_
1. V cenách jsou započteny i náklady na montážní materiál. Jedná se o drobný materiál, proto není v kalkulaci jmenovitě uveden. Tento materiál je součásti výrobní režie._x000d_
2. V cenách nejsou započteny náklady na dodávku dřevěných prvků; tyto náklady se oceňují ve specifikaci._x000d_
</t>
  </si>
  <si>
    <t>40,0 "bude použit původní materiál</t>
  </si>
  <si>
    <t>75</t>
  </si>
  <si>
    <t>358235114</t>
  </si>
  <si>
    <t>Bourání šachty, stoky kompletní nebo vybourání otvorů průřezové plochy do 4 m2 ve stokách ze zdiva cihelného</t>
  </si>
  <si>
    <t>-1629959594</t>
  </si>
  <si>
    <t>0,64*5*1,5</t>
  </si>
  <si>
    <t>Vodorovné konstrukce</t>
  </si>
  <si>
    <t>76</t>
  </si>
  <si>
    <t>451573111</t>
  </si>
  <si>
    <t>Lože pod potrubí, stoky a drobné objekty v otevřeném výkopu z písku a štěrkopísku do 63 mm</t>
  </si>
  <si>
    <t>-1739642114</t>
  </si>
  <si>
    <t xml:space="preserve">Poznámka k souboru cen:_x000d_
1. Ceny -1111 a -1192 lze použít i pro zřízení sběrných vrstev nad drenážními trubkami._x000d_
2. V cenách -5111 a -1192 jsou započteny i náklady na prohození výkopku získaného při zemních pracích._x000d_
</t>
  </si>
  <si>
    <t>5,0*1,5*0,1 "UV</t>
  </si>
  <si>
    <t>2,5*2,5*0,1 "šachta</t>
  </si>
  <si>
    <t>Komunikace pozemní</t>
  </si>
  <si>
    <t>77</t>
  </si>
  <si>
    <t>564851111</t>
  </si>
  <si>
    <t>Podklad ze štěrkodrti ŠD s rozprostřením a zhutněním, po zhutnění tl. 150 mm</t>
  </si>
  <si>
    <t>368075124</t>
  </si>
  <si>
    <t>"skladba B - komunikace pro pěší</t>
  </si>
  <si>
    <t>553,0</t>
  </si>
  <si>
    <t>78</t>
  </si>
  <si>
    <t>564861111</t>
  </si>
  <si>
    <t>Podklad ze štěrkodrti ŠD s rozprostřením a zhutněním, po zhutnění tl. 200 mm</t>
  </si>
  <si>
    <t>-1442329720</t>
  </si>
  <si>
    <t>"skladba C - vjezd</t>
  </si>
  <si>
    <t>29+20</t>
  </si>
  <si>
    <t>81</t>
  </si>
  <si>
    <t>573231106</t>
  </si>
  <si>
    <t>Postřik spojovací PS bez posypu kamenivem ze silniční emulze, v množství 0,30 kg/m2</t>
  </si>
  <si>
    <t>-761997022</t>
  </si>
  <si>
    <t>367*1</t>
  </si>
  <si>
    <t>82</t>
  </si>
  <si>
    <t>577134111</t>
  </si>
  <si>
    <t>Asfaltový beton vrstva obrusná ACO 11 (ABS) s rozprostřením a se zhutněním z nemodifikovaného asfaltu v pruhu šířky do 3 m tř. I, po zhutnění tl. 40 mm</t>
  </si>
  <si>
    <t>-127941647</t>
  </si>
  <si>
    <t xml:space="preserve">Poznámka k souboru cen:_x000d_
1. ČSN EN 13108-1 připouští pro ACO 11 pouze tl. 35 až 50 mm._x000d_
</t>
  </si>
  <si>
    <t>85</t>
  </si>
  <si>
    <t>596211113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</si>
  <si>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</si>
  <si>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702616216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</si>
  <si>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</si>
  <si>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553-17,0-8,0-13,5 "dl. přírodní</t>
  </si>
  <si>
    <t>37-20+0,7 "dl. reliéfní červená</t>
  </si>
  <si>
    <t>8,0 "dl. nereliéfní - k zastávce</t>
  </si>
  <si>
    <t>13,5 "umělá vodící linie</t>
  </si>
  <si>
    <t>86</t>
  </si>
  <si>
    <t>59245018</t>
  </si>
  <si>
    <t>dlažba skladebná betonová 20x10x6 cm přírodní</t>
  </si>
  <si>
    <t>1693914364</t>
  </si>
  <si>
    <t xml:space="preserve">553-17,0-8,0-13,5 </t>
  </si>
  <si>
    <t>514,5*1,02 'Přepočtené koeficientem množství</t>
  </si>
  <si>
    <t>87</t>
  </si>
  <si>
    <t>59245006</t>
  </si>
  <si>
    <t>dlažba skladebná betonová základní pro nevidomé 20 x 10 x 6 cm barevná</t>
  </si>
  <si>
    <t>-2747333</t>
  </si>
  <si>
    <t>37-20 "dl. červená</t>
  </si>
  <si>
    <t>0,7</t>
  </si>
  <si>
    <t>17,7*1,02 'Přepočtené koeficientem množství</t>
  </si>
  <si>
    <t>88</t>
  </si>
  <si>
    <t>59245008</t>
  </si>
  <si>
    <t>dlažba skladebná betonová 20 x 10 x 6 cm barevná</t>
  </si>
  <si>
    <t>1860265528</t>
  </si>
  <si>
    <t>8,0 "dl. červená nereliéfni - k zastávce</t>
  </si>
  <si>
    <t>8*1,02 'Přepočtené koeficientem množství</t>
  </si>
  <si>
    <t>89</t>
  </si>
  <si>
    <t>59245R</t>
  </si>
  <si>
    <t>dlažba s drážkou (vodící linie) 20x20x6 cm, přírodní</t>
  </si>
  <si>
    <t>1453974588</t>
  </si>
  <si>
    <t>13,5</t>
  </si>
  <si>
    <t>90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</si>
  <si>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</si>
  <si>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</si>
  <si>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-1364929720</t>
  </si>
  <si>
    <t xml:space="preserve">Poznámka k souboru cen:_x000d_
1. Pro volbu cen dlažeb platí toto rozdělení: Skupina A: dlažby z prvků stejného tvaru, Skupina B: dlažby z prvků dvou a více tvarů,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50 mm se oceňuje cenami souboru cen 451 ..-9 Příplatek za každých dalších 10 mm tloušťky podkladu nebo lože._x000d_
</t>
  </si>
  <si>
    <t>49-20 "dl. přírodní</t>
  </si>
  <si>
    <t>20,0 "dl. reliéfní červená</t>
  </si>
  <si>
    <t>91</t>
  </si>
  <si>
    <t>59245020</t>
  </si>
  <si>
    <t>dlažba skladebná betonová 20x10x8 cm přírodní</t>
  </si>
  <si>
    <t>1506690081</t>
  </si>
  <si>
    <t xml:space="preserve">29+20 "dl. přírodní </t>
  </si>
  <si>
    <t>92</t>
  </si>
  <si>
    <t>592450R</t>
  </si>
  <si>
    <t>dlažba skladebná betonová slepecká 20x10x8 cm červená</t>
  </si>
  <si>
    <t>828565523</t>
  </si>
  <si>
    <t>20,0 "skladba C - vjezd</t>
  </si>
  <si>
    <t>Trubní vedení</t>
  </si>
  <si>
    <t>93</t>
  </si>
  <si>
    <t>871315231</t>
  </si>
  <si>
    <t>Kanalizační potrubí z tvrdého PVC v otevřeném výkopu ve sklonu do 20 %, hladkého plnostěnného jednovrstvého, tuhost třídy SN 10 DN 160</t>
  </si>
  <si>
    <t>1547757581</t>
  </si>
  <si>
    <t xml:space="preserve">Poznámka k souboru cen:_x000d_
1. V cenách jsou započteny i náklady na dodání trub včetně gumového těsnění._x000d_
2. Použití trub dle tuhostí:_x000d_
a) třída SN 4: kanalizační sítě, přípojky, odvodňování pozemků s výškou krytí až 4 m_x000d_
b) třída SN 8: kanalizační sítě v nestandartních podmínkách uložení, vysoké teplotní a mechanické zatížení s výškou krytí do 8 m_x000d_
c) SN 10: kanalizační sítě, přípojky, odvodňování pozemků s výškou krytí &amp;gt; 8 m_x000d_
d) třída SN 12: kanalizační sítě s vysokým statickým zatížením a dynamickými rázy, při rychlosti média až 15 m/s a výškou krytí 0,7-10 m_x000d_
e) třída SN 16: kanalizační sítě s vysokým statickým zatížením a dynamickými rázy avýškou krytí 0,5-12 m._x000d_
</t>
  </si>
  <si>
    <t>94</t>
  </si>
  <si>
    <t>894411311</t>
  </si>
  <si>
    <t>Osazení železobetonových dílců pro šachty skruží rovných</t>
  </si>
  <si>
    <t>-1230158083</t>
  </si>
  <si>
    <t xml:space="preserve">Poznámka k souboru cen:_x000d_
1. V cenách nejsou započteny náklady na dodání železobetonových dílců; dodání těchto dílců se oceňuje ve specifikaci._x000d_
</t>
  </si>
  <si>
    <t>95</t>
  </si>
  <si>
    <t>894412411</t>
  </si>
  <si>
    <t>Osazení železobetonových dílců pro šachty skruží přechodových</t>
  </si>
  <si>
    <t>499591540</t>
  </si>
  <si>
    <t>96</t>
  </si>
  <si>
    <t>59224312</t>
  </si>
  <si>
    <t>kónus šachetní betonový kapsové plastové stupadlo 100x62,5x58 cm</t>
  </si>
  <si>
    <t>-1192978816</t>
  </si>
  <si>
    <t>97</t>
  </si>
  <si>
    <t>894414111</t>
  </si>
  <si>
    <t>Osazení železobetonových dílců pro šachty skruží základových (dno)</t>
  </si>
  <si>
    <t>1435312891</t>
  </si>
  <si>
    <t>98</t>
  </si>
  <si>
    <t>59224337</t>
  </si>
  <si>
    <t>dno betonové šachty kanalizační přímé 100x60x40 cm</t>
  </si>
  <si>
    <t>1090728760</t>
  </si>
  <si>
    <t>99</t>
  </si>
  <si>
    <t>895941111</t>
  </si>
  <si>
    <t>Zřízení vpusti kanalizační uliční z betonových dílců typ UV-50 normální</t>
  </si>
  <si>
    <t>824108390</t>
  </si>
  <si>
    <t xml:space="preserve">Poznámka k souboru cen:_x000d_
1. V cenách jsou započteny i náklady na zřízení lože ze štěrkopísku._x000d_
2. V cenách nejsou započteny náklady na:_x000d_
a) dodání betonových dílců; betonové dílce se oceňují ve specifikaci,_x000d_
b) dodání kameninových dílců; kameninové dílce se oceňují ve specifikaci,_x000d_
c) litinové mříže; osazení mříží se oceňuje cenami souboru cen 899 20- . 1 Osazení mříží litinových včetně rámů a košů na bahno části A 01 tohoto katalogu; dodání mříží se oceňuje ve specifikaci,_x000d_
d) podkladní prstence; tyto se oceňují cenami souboru cen 452 38-6 . Podkladní a a vyrovnávací prstence části A 01 tohoto katalogu._x000d_
</t>
  </si>
  <si>
    <t>100</t>
  </si>
  <si>
    <t>59223864</t>
  </si>
  <si>
    <t>prstenec betonový pro uliční vpusť vyrovnávací 39 x 6 x 13 cm</t>
  </si>
  <si>
    <t>-309391126</t>
  </si>
  <si>
    <t>101</t>
  </si>
  <si>
    <t>59223858</t>
  </si>
  <si>
    <t>skruž betonová pro uliční vpusť horní 45 x 57 x 5 cm</t>
  </si>
  <si>
    <t>134288881</t>
  </si>
  <si>
    <t>102</t>
  </si>
  <si>
    <t>59223850</t>
  </si>
  <si>
    <t>dno betonové pro uliční vpusť s výtokovým otvorem 45x33x5 cm</t>
  </si>
  <si>
    <t>2140622942</t>
  </si>
  <si>
    <t>103</t>
  </si>
  <si>
    <t>899103211</t>
  </si>
  <si>
    <t>Demontáž poklopů litinových a ocelových včetně rámů, hmotnosti jednotlivě přes 100 do 150 Kg</t>
  </si>
  <si>
    <t>-816597681</t>
  </si>
  <si>
    <t>104</t>
  </si>
  <si>
    <t>899104112</t>
  </si>
  <si>
    <t>Osazení poklopů litinových a ocelových včetně rámů pro třídu zatížení D400, E600</t>
  </si>
  <si>
    <t>-1206289120</t>
  </si>
  <si>
    <t xml:space="preserve">Poznámka k souboru cen:_x000d_
1. V cenách 899 10 -.112 nejsou započteny náklady na dodání poklopů včetně rámů; tyto náklady se oceňují ve specifikaci._x000d_
2. V cenách 899 10 -.113 nejsou započteny náklady na:_x000d_
a) dodání poklopů; tyto náklady se oceňují ve specifikaci,_x000d_
b) montáž rámů, která se oceňuje cenami souboru 452 11-21.. části A01 tohoto katalogu._x000d_
3. Poklopy a vtokové mříže dělíme do těchto tříd zatížení:_x000d_
a) A15, A50 pro plochy používané výlučně chodci a cyklisty,_x000d_
b) B125 pro chodníky, pěší zóny a plochy srovnatelné, plochy pro stání a parkování osobních automobilů i v patrech,_x000d_
c) C250 pro poklopy umístěné v ploše odvodňovacích proužků pozemní komunikace, která měřeno od hrany obrubníku, zasahuje nejvíce 0,5 m do vozovkya nejvíce 0,2 m do chodníku,_x000d_
d) D400 pro vozovky pozemních komunikací, ulice pro pěší, zpevněné krajnice a parkovací plochy, které jsou přístupné pro všechny druhy silničních vozidel,_x000d_
e) E600 pro plochy, které budou vystavené zvláště vysokému zatížení kol._x000d_
</t>
  </si>
  <si>
    <t>105</t>
  </si>
  <si>
    <t>59224660</t>
  </si>
  <si>
    <t>poklop šachtový betonová výplň+litina 785(610)x16mm D 400mm bez odvětrání</t>
  </si>
  <si>
    <t>-863115659</t>
  </si>
  <si>
    <t>106</t>
  </si>
  <si>
    <t>899202211</t>
  </si>
  <si>
    <t>Demontáž mříží litinových včetně rámů, hmotnosti jednotlivě přes 50 do 100 Kg</t>
  </si>
  <si>
    <t>-348582644</t>
  </si>
  <si>
    <t>107</t>
  </si>
  <si>
    <t>899204112</t>
  </si>
  <si>
    <t>Osazení mříží litinových včetně rámů a košů na bahno pro třídu zatížení D400, E600</t>
  </si>
  <si>
    <t>1346641940</t>
  </si>
  <si>
    <t xml:space="preserve">Poznámka k souboru cen:_x000d_
1. V cenách nejsou započteny náklady na dodání mříží, rámů a košů na bahno; tyto náklady se oceňují ve specifikaci._x000d_
</t>
  </si>
  <si>
    <t>108</t>
  </si>
  <si>
    <t>55242320</t>
  </si>
  <si>
    <t>mříž vtoková litinová plochá 500x500mm</t>
  </si>
  <si>
    <t>1380559678</t>
  </si>
  <si>
    <t>109</t>
  </si>
  <si>
    <t>59223874</t>
  </si>
  <si>
    <t>koš vysoký pro uliční vpusti, žárově zinkovaný plech,pro rám 500/300</t>
  </si>
  <si>
    <t>28790029</t>
  </si>
  <si>
    <t>110</t>
  </si>
  <si>
    <t>899331111</t>
  </si>
  <si>
    <t>Výšková úprava uličního vstupu nebo vpusti do 200 mm zvýšením poklopu</t>
  </si>
  <si>
    <t>-1588326213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</si>
  <si>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</si>
  <si>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111</t>
  </si>
  <si>
    <t>899431111</t>
  </si>
  <si>
    <t>Výšková úprava uličního vstupu nebo vpusti do 200 mm zvýšením krycího hrnce, šoupěte nebo hydrantu bez úpravy armatur</t>
  </si>
  <si>
    <t>1054637719</t>
  </si>
  <si>
    <t>Ostatní konstrukce a práce bourací,přesun hmot,lešení</t>
  </si>
  <si>
    <t>117</t>
  </si>
  <si>
    <t>91532111R</t>
  </si>
  <si>
    <t>Vodící pás pro slabozraké lepený (přechody pro chodce)</t>
  </si>
  <si>
    <t>-1374993482</t>
  </si>
  <si>
    <t>120</t>
  </si>
  <si>
    <t>916131213R</t>
  </si>
  <si>
    <t>Osazení silničního obrubníku betonového se zřízením lože, s vyplněním a zatřením spár cementovou maltou stojatého s boční opěrou z betonu prostého, do lože z betonu prostého C 20/25 XF3</t>
  </si>
  <si>
    <t>2049647074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</si>
  <si>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</si>
  <si>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367-49,5-26-8+12 "silniční 150/250/1000</t>
  </si>
  <si>
    <t>49,5 "nájezdový 150/150/1000</t>
  </si>
  <si>
    <t>18,0 "přechodový 150/250/1000</t>
  </si>
  <si>
    <t>121</t>
  </si>
  <si>
    <t>59217031</t>
  </si>
  <si>
    <t>obrubník betonový silniční 100 x 15 x 25 cm</t>
  </si>
  <si>
    <t>-76317150</t>
  </si>
  <si>
    <t>367-49,5-26-8+12</t>
  </si>
  <si>
    <t>122</t>
  </si>
  <si>
    <t>59217029</t>
  </si>
  <si>
    <t>obrubník betonový silniční nájezdový 100x15x15 cm</t>
  </si>
  <si>
    <t>1383683750</t>
  </si>
  <si>
    <t>123</t>
  </si>
  <si>
    <t>59217030</t>
  </si>
  <si>
    <t>obrubník betonový silniční přechodový 100x15x15-25 cm</t>
  </si>
  <si>
    <t>-219412377</t>
  </si>
  <si>
    <t>124</t>
  </si>
  <si>
    <t>916231213R</t>
  </si>
  <si>
    <t>Osazení chodníkového obrubníku betonového se zřízením lože, s vyplněním a zatřením spár cementovou maltou stojatého s boční opěrou z betonu prostého, do lože z betonu prostého C 16/20</t>
  </si>
  <si>
    <t>-1847501596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</si>
  <si>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</si>
  <si>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367,0-49,5+10,5 "zahradní 50/250/1000</t>
  </si>
  <si>
    <t>3,5+4+6+32+4 "chodníkový 100/250/1000</t>
  </si>
  <si>
    <t>125</t>
  </si>
  <si>
    <t>59217001</t>
  </si>
  <si>
    <t>obrubník betonový zahradní 100 x 5 x 25 cm</t>
  </si>
  <si>
    <t>-1934399263</t>
  </si>
  <si>
    <t>126</t>
  </si>
  <si>
    <t>59217017</t>
  </si>
  <si>
    <t>obrubník betonový chodníkový 100x10x25 cm</t>
  </si>
  <si>
    <t>1516923741</t>
  </si>
  <si>
    <t>3,5+4+6+32+4</t>
  </si>
  <si>
    <t>127</t>
  </si>
  <si>
    <t>916431111</t>
  </si>
  <si>
    <t>Osazení betonového bezbariérového obrubníku s ložem betonovým tl. 150 mm úložná šířka do 400 mm</t>
  </si>
  <si>
    <t>1960695001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</si>
  <si>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</si>
  <si>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13+13 "přímý</t>
  </si>
  <si>
    <t>4 "přechodový</t>
  </si>
  <si>
    <t>4 "náběhový</t>
  </si>
  <si>
    <t>128</t>
  </si>
  <si>
    <t>59217542R</t>
  </si>
  <si>
    <t>obrubník bezbariérový betonový náběhový levý 40x31-33x100 cm šedý</t>
  </si>
  <si>
    <t>1461512140</t>
  </si>
  <si>
    <t>129</t>
  </si>
  <si>
    <t>59217540R</t>
  </si>
  <si>
    <t>obrubník bezbariérový betonový přímý 40x33x100 cm šedý</t>
  </si>
  <si>
    <t>-1048366124</t>
  </si>
  <si>
    <t>130</t>
  </si>
  <si>
    <t>59217539R</t>
  </si>
  <si>
    <t>obrubník bezbariérový betonový přechodový levý 40xH25-31x100 cm šedý</t>
  </si>
  <si>
    <t>363480407</t>
  </si>
  <si>
    <t>131</t>
  </si>
  <si>
    <t>919112213</t>
  </si>
  <si>
    <t>Řezání dilatačních spár v živičném krytu vytvoření komůrky pro těsnící zálivku šířky 10 mm, hloubky 25 mm</t>
  </si>
  <si>
    <t>1278417620</t>
  </si>
  <si>
    <t xml:space="preserve">Poznámka k souboru cen:_x000d_
1. V cenách jsou započteny i náklady na vyčištění spár po řezání._x000d_
</t>
  </si>
  <si>
    <t>367,0 "podél obrubníků</t>
  </si>
  <si>
    <t>132</t>
  </si>
  <si>
    <t>919121112</t>
  </si>
  <si>
    <t>Utěsnění dilatačních spár zálivkou za studena v cementobetonovém nebo živičném krytu včetně adhezního nátěru s těsnicím profilem pod zálivkou, pro komůrky šířky 10 mm, hloubky 25 mm</t>
  </si>
  <si>
    <t>191433711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</si>
  <si>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</si>
  <si>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133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</si>
  <si>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</si>
  <si>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</si>
  <si>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CS ÚRS 2017 02</t>
  </si>
  <si>
    <t>1588254688</t>
  </si>
  <si>
    <t xml:space="preserve">Poznámka k souboru cen:_x000d_
1. V cenách jsou započteny i náklady na vyčištění spár, na impregnaci a zalití spár včetně dodání_x000d_
 hmot._x000d_
</t>
  </si>
  <si>
    <t>367,0</t>
  </si>
  <si>
    <t>134</t>
  </si>
  <si>
    <t>919735112</t>
  </si>
  <si>
    <t>Řezání stávajícího živičného krytu nebo podkladu hloubky přes 50 do 100 mm</t>
  </si>
  <si>
    <t>-1379279104</t>
  </si>
  <si>
    <t xml:space="preserve">Poznámka k souboru cen:_x000d_
1. V cenách jsou započteny i náklady na spotřebu vody._x000d_
</t>
  </si>
  <si>
    <t>135</t>
  </si>
  <si>
    <t>961021311</t>
  </si>
  <si>
    <t>Bourání základů ze zdiva kamenného nebo smíšeného kamenného</t>
  </si>
  <si>
    <t>795690080</t>
  </si>
  <si>
    <t>0,5*8*1,5 " kamenná zeď z pískovce</t>
  </si>
  <si>
    <t>136</t>
  </si>
  <si>
    <t>962023491</t>
  </si>
  <si>
    <t>Bourání zdiva nadzákladového kamenného nebo smíšeného smíšeného, na maltu cementovou, objemu přes 1 m3</t>
  </si>
  <si>
    <t>1852737616</t>
  </si>
  <si>
    <t xml:space="preserve">Poznámka k souboru cen:_x000d_
1. Bourání pilířů o průřezu přes 0,36 m2 se oceňuje cenami -2390 a - 2391, popř. -2490 a - 2491 jako bourání zdiva kamenného nadzákladového._x000d_
</t>
  </si>
  <si>
    <t>0,4*0,8*40 "podezdívka z kamene a cihel</t>
  </si>
  <si>
    <t>137</t>
  </si>
  <si>
    <t>966003818</t>
  </si>
  <si>
    <t>Rozebrání dřevěného oplocení se sloupky osové vzdálenosti do 4,00 m, výšky do 2,50 m, osazených do hloubky 1,00 m s příčníky a ocelovými sloupky z prken a latí</t>
  </si>
  <si>
    <t>-1886922177</t>
  </si>
  <si>
    <t>40 "dřevěná plotová pole budou použita zpět</t>
  </si>
  <si>
    <t>997</t>
  </si>
  <si>
    <t>Přesun sutě</t>
  </si>
  <si>
    <t>140</t>
  </si>
  <si>
    <t>997013501</t>
  </si>
  <si>
    <t>Odvoz suti a vybouraných hmot na skládku nebo meziskládku se složením, na vzdálenost do 1 km</t>
  </si>
  <si>
    <t>164577765</t>
  </si>
  <si>
    <t xml:space="preserve">Poznámka k souboru cen:_x000d_
1. Délka odvozu suti je vzdálenost od místa naložení suti na dopravní prostředek až po místo složení na určené skládce nebo meziskládce._x000d_
2. V ceně -3501 jsou započteny i náklady na složení suti na skládku nebo meziskládku._x000d_
3. Ceny jsou určeny pro odvoz suti na skládku nebo meziskládku jakýmkoliv způsobem silniční dopravy (i prostřednictvím kontejnerů)._x000d_
4. Odvoz suti z meziskládky se oceňuje cenou 997 01-3511._x000d_
</t>
  </si>
  <si>
    <t>0,15+0,50 "poklopy a mříže</t>
  </si>
  <si>
    <t>15,0 "zeď</t>
  </si>
  <si>
    <t>29,056 "podezdívka</t>
  </si>
  <si>
    <t>9,36 "šachta</t>
  </si>
  <si>
    <t>141</t>
  </si>
  <si>
    <t>997013509</t>
  </si>
  <si>
    <t>Odvoz suti a vybouraných hmot na skládku nebo meziskládku se složením, na vzdálenost Příplatek k ceně za každý další i započatý 1 km přes 1 km</t>
  </si>
  <si>
    <t>-1352829743</t>
  </si>
  <si>
    <t>54,066*19 'Přepočtené koeficientem množství</t>
  </si>
  <si>
    <t>142</t>
  </si>
  <si>
    <t>997013803.</t>
  </si>
  <si>
    <t>Poplatek za uložení stavebního odpadu na skládce (skládkovné) cihelného zatříděného do Katalogu odpadů pod kódem 170 102</t>
  </si>
  <si>
    <t>1745852599</t>
  </si>
  <si>
    <t>143</t>
  </si>
  <si>
    <t>997221551</t>
  </si>
  <si>
    <t>Vodorovná doprava suti bez naložení, ale se složením a s hrubým urovnáním ze sypkých materiálů, na vzdálenost do 1 km</t>
  </si>
  <si>
    <t>1456810710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</si>
  <si>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</si>
  <si>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37,801 "frézka</t>
  </si>
  <si>
    <t>144</t>
  </si>
  <si>
    <t>997221559</t>
  </si>
  <si>
    <t>Vodorovná doprava suti bez naložení, ale se složením a s hrubým urovnáním Příplatek k ceně za každý další i započatý 1 km přes 1 km</t>
  </si>
  <si>
    <t>886338125</t>
  </si>
  <si>
    <t>37,801*19 'Přepočtené koeficientem množství</t>
  </si>
  <si>
    <t>145</t>
  </si>
  <si>
    <t>997221561</t>
  </si>
  <si>
    <t>Vodorovná doprava suti bez naložení, ale se složením a s hrubým urovnáním z kusových materiálů, na vzdálenost do 1 km</t>
  </si>
  <si>
    <t>-995530071</t>
  </si>
  <si>
    <t>22,66+86,24 "živičné</t>
  </si>
  <si>
    <t>3,69+3,84 "obruby</t>
  </si>
  <si>
    <t>146</t>
  </si>
  <si>
    <t>997221569</t>
  </si>
  <si>
    <t>-993547939</t>
  </si>
  <si>
    <t>116,43*19 'Přepočtené koeficientem množství</t>
  </si>
  <si>
    <t>147</t>
  </si>
  <si>
    <t>997221815.</t>
  </si>
  <si>
    <t>Poplatek za uložení stavebního odpadu na skládce (skládkovné) z prostého betonu zatříděného do Katalogu odpadů pod kódem 170 101</t>
  </si>
  <si>
    <t>-1588200106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</si>
  <si>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</si>
  <si>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148</t>
  </si>
  <si>
    <t>997221845.</t>
  </si>
  <si>
    <t>Poplatek za uložení stavebního odpadu na skládce (skládkovné) asfaltového bez obsahu dehtu zatříděného do Katalogu odpadů pod kódem 170 302</t>
  </si>
  <si>
    <t>-2107221333</t>
  </si>
  <si>
    <t>998</t>
  </si>
  <si>
    <t>Přesun hmot</t>
  </si>
  <si>
    <t>150</t>
  </si>
  <si>
    <t>998225111</t>
  </si>
  <si>
    <t>Přesun hmot pro komunikace s krytem z kameniva, monolitickým betonovým nebo živičným dopravní vzdálenost do 200 m jakékoliv délky objektu</t>
  </si>
  <si>
    <t>-1094927791</t>
  </si>
  <si>
    <t xml:space="preserve">Poznámka k souboru cen:_x000d_
1. Ceny lze použít i pro plochy letišť s krytem monolitickým betonovým nebo živičným._x000d_
</t>
  </si>
  <si>
    <t>SO 101_V - Chodníky - vedlejší výdaje</t>
  </si>
  <si>
    <t>5*2,0</t>
  </si>
  <si>
    <t>12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</si>
  <si>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</si>
  <si>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</si>
  <si>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-91422155</t>
  </si>
  <si>
    <t>140,0 "v místě zálivu</t>
  </si>
  <si>
    <t>16</t>
  </si>
  <si>
    <t>113154124</t>
  </si>
  <si>
    <t>Frézování živičného podkladu nebo krytu s naložením na dopravní prostředek plochy do 500 m2 bez překážek v trase pruhu šířky přes 0,5 m do 1 m, tloušťky vrstvy 100 mm</t>
  </si>
  <si>
    <t>-1828321811</t>
  </si>
  <si>
    <t>140*0,5 "aktivní zóna</t>
  </si>
  <si>
    <t>70*0,1 'Přepočtené koeficientem množství</t>
  </si>
  <si>
    <t>0,6*0,9*3,4 "výkop pro zastávkový přístřešek</t>
  </si>
  <si>
    <t>1,836*0,1 'Přepočtené koeficientem množství</t>
  </si>
  <si>
    <t>31</t>
  </si>
  <si>
    <t>162301407</t>
  </si>
  <si>
    <t>Vodorovné přemístění větví, kmenů nebo pařezů s naložením, složením a dopravou do 5000 m větví stromů jehličnatých, průměru kmene přes 500 do 700 mm</t>
  </si>
  <si>
    <t>-1166200619</t>
  </si>
  <si>
    <t>36</t>
  </si>
  <si>
    <t>162301417</t>
  </si>
  <si>
    <t>Vodorovné přemístění větví, kmenů nebo pařezů s naložením, složením a dopravou do 5000 m kmenů stromů jehličnatých, průměru přes 500 do 700 mm</t>
  </si>
  <si>
    <t>-96574463</t>
  </si>
  <si>
    <t>46</t>
  </si>
  <si>
    <t>162301907</t>
  </si>
  <si>
    <t>Vodorovné přemístění větví, kmenů nebo pařezů s naložením, složením a dopravou Příplatek k cenám za každých dalších i započatých 5000 m přes 5000 m větví stromů jehličnatých, o průměru kmene přes 500 do 700 mm</t>
  </si>
  <si>
    <t>-67650150</t>
  </si>
  <si>
    <t>51</t>
  </si>
  <si>
    <t>162301917</t>
  </si>
  <si>
    <t>Vodorovné přemístění větví, kmenů nebo pařezů s naložením, složením a dopravou Příplatek k cenám za každých dalších i započatých 5000 m přes 5000 m kmenů stromů jehličnatých, průměru přes 500 do 700 mm</t>
  </si>
  <si>
    <t>-2082540110</t>
  </si>
  <si>
    <t>4,95+0,80+1,60</t>
  </si>
  <si>
    <t>"výkop aktivní zóny</t>
  </si>
  <si>
    <t>70,0</t>
  </si>
  <si>
    <t>"výkop pro zastávkový přístřešek</t>
  </si>
  <si>
    <t>1,836</t>
  </si>
  <si>
    <t>71,836*10 'Přepočtené koeficientem množství</t>
  </si>
  <si>
    <t>71,836*1,8 'Přepočtené koeficientem množství</t>
  </si>
  <si>
    <t>60</t>
  </si>
  <si>
    <t>171101111</t>
  </si>
  <si>
    <t>Uložení sypaniny do násypů s rozprostřením sypaniny ve vrstvách a s hrubým urovnáním zhutněných s uzavřením povrchu násypu z hornin nesoudržných sypkých s relativní ulehlostí I(d) 0,9 nebo v aktivní zóně</t>
  </si>
  <si>
    <t>-1158472067</t>
  </si>
  <si>
    <t xml:space="preserve">Poznámka k souboru cen:_x000d_
1. Ceny lze použít i pro sypaniny odebírané z hald, pro hlušinu apod._x000d_
2. Cenu 20-1101 lze použít i pro:_x000d_
 a) rozprostření zbylého výkopu na místě po zásypu jam a rýh pro podzemní vedení a zářezů pro_x000d_
 podzemní vedení; toto množství se určí v m3 uloženého výkopku, měřeného v rostlém stavu,_x000d_
 b) uložení výkopku do násypů pod vodou._x000d_
3. Ceny lze použít i pro uložení sypaniny s předepsaným zhutněním na trvalé skládky, do koryt_x000d_
 vodotečí a do prohlubní terénu._x000d_
4. Cenu 10-1131 lze použít i pro ukládání sypaniny z hornin nesoudržných i soudržných společně bez_x000d_
 možnosti jejich roztřídění._x000d_
5. Ceny -1121 a -1131 lze použít jen tehdy, jestliže objem násypů, oceňovaných těmito cenami,_x000d_
 měřený podle ustanovení čl. 3571 Všeobecných podmínek katalogu nepřesáhne 100 000 m3na objektu._x000d_
 Násypy, jejichž součet objemů přesáhne 100 000 m3 na objektu, se ocení individuálně._x000d_
6. Ceny jsou určeny pro míru zhutnění určenou projektem:_x000d_
 a) pro ceny -1101 až -1105 v % výsledku zkoušky PS,_x000d_
 b) pro ceny -1111 a -1112 relativní ulehlostí I(d),_x000d_
 c) pro ceny -1121 a -1131 stanovením technologie._x000d_
7. Ceny nelze použít:_x000d_
 a) pro uložení sypaniny do hrází; uložení netříděné sypaniny do hrází se oceňuje cenami souboru_x000d_
 cen 171 uložení netříděných sypanin do hrází části A 03, případně cenovými normativy podle části A_x000d_
 31,_x000d_
 b) pro uložení sypaniny do ochranných valů nebo těch jejich částí, jejichž šířka je menší než 3_x000d_
 m. Toto uložení se oceňuje cenami souboru cen 175 10-11 Obsyp objektů._x000d_
8. Cena 20-1101 neplatí pro uložení výkopku nebo ornice při vykopávkách pro podzemní vedení podél_x000d_
 hrany výkopu, z něhož byl výkopek získán a to ani tehdy, jestliže se výkopek po vyhození z_x000d_
 výkopiště na povrch území ještě dále přemísťuje na hromady . podél výkopu._x000d_
9. Horninami soudržnými se rozumějí takové horniny, u nichž zdrojem pevnosti jsou molekulární a_x000d_
 chemické vazby mezi částicemi horniny. Jde o horniny, které jsou schopny plastických deformací._x000d_
10. Horninami nesoudržnými se rozumějí horniny, u nichž hlavním zdrojem pevnosti ve smyku je pouze_x000d_
 tření mezi jednotlivými oddělenými pevnými částicemi horniny._x000d_
11. Horninami sypkými se rozumějí horniny III. skupiny podle ČSN 72 1002 se zrnem do 125 mm._x000d_
 Množství zrn velikosti přes 125 mm může být nejvýše 5 % objemu._x000d_
12. Horninami kamenitými se rozumějí nestmelené úlomkovité horniny skalní a sypké se zrny přes 125_x000d_
 mm. Množství zrn velikosti přes 125 mm musí být vyšší než 5 % objemu._x000d_
13. Ceny pro uložení soudržných hornin lze použít, jestliže jejich přirozená vlhkost při ukládání_x000d_
 do násypu není vyšší než 2 % optimální vlhkosti dle zkoušky PS na neredukovaný materiál. Je-li_x000d_
 vlhkost při ukládání sypaniny do násypu vyšší, ocení se uložení sypaniny individuálně._x000d_
14. Zajišťuje-li se předepsané zhutnění násypu přesypáním podle čl. 120 ČSN 73 3050, ocení se_x000d_
 odstranění přesypané části cenami 122 . 0-71 Odkopávky nebo prokopávky při pozemkových úpravách_x000d_
</t>
  </si>
  <si>
    <t>140,0*0,5 "výkop AZ</t>
  </si>
  <si>
    <t>61</t>
  </si>
  <si>
    <t>58331202R</t>
  </si>
  <si>
    <t>materiál nenamrzavý vhodný do aktivní zóny</t>
  </si>
  <si>
    <t>954187137</t>
  </si>
  <si>
    <t>70*1,8 'Přepočtené koeficientem množství</t>
  </si>
  <si>
    <t>0,40*0,80*3,2 "základ zastáv. přístřešku</t>
  </si>
  <si>
    <t>3,2*0,8*2+0,4*0,8*2 "zastávkový přístřešek</t>
  </si>
  <si>
    <t>79</t>
  </si>
  <si>
    <t>564871111</t>
  </si>
  <si>
    <t>Podklad ze štěrkodrti ŠD s rozprostřením a zhutněním, po zhutnění tl. 250 mm</t>
  </si>
  <si>
    <t>-692413434</t>
  </si>
  <si>
    <t>"skladba A - záliv</t>
  </si>
  <si>
    <t>140,0</t>
  </si>
  <si>
    <t>80</t>
  </si>
  <si>
    <t>564962113</t>
  </si>
  <si>
    <t>Podklad z mechanicky zpevněného kameniva MZK (minerální beton) s rozprostřením a s hutněním, po zhutnění tl. 220 mm</t>
  </si>
  <si>
    <t>1531121013</t>
  </si>
  <si>
    <t xml:space="preserve">Poznámka k souboru cen:_x000d_
1. ČSN 73 6126-1 připouští pro MZK max. tl. 300 mm._x000d_
2. V cenách nejsou započteny náklady na:_x000d_
a) ochranu povrchu podkladu filtračním postřikem, který se oceňuje cenami souboru cen 573 11-11,_x000d_
b) spojovací postřik před pokládkou asfaltových směsí, který se oceňuje cenami souboru cen 573 2.-11._x000d_
</t>
  </si>
  <si>
    <t>83</t>
  </si>
  <si>
    <t>591141111</t>
  </si>
  <si>
    <t>Kladení dlažby z kostek s provedením lože do tl. 50 mm, s vyplněním spár, s dvojím beraněním a se smetením přebytečného materiálu na krajnici velkých z kamene, do lože z cementové malty</t>
  </si>
  <si>
    <t>-824047177</t>
  </si>
  <si>
    <t xml:space="preserve">Poznámka k souboru cen:_x000d_
1. Ceny 591 1.- pro dlažbu z kostek velkých jsou určeny pro dlažbu úhlopříčnou a řádkovou._x000d_
2. Ceny 591 2.- pro dlažbu z kostek drobných jsou určeny pro dlažbu úhlopříčnou, řádkovou a kroužkovou._x000d_
3. Dlažba vějířová z kostek drobných se oceňuje cenami 591 41-2111 a 591 44-2111 Kladení dlažby z mozaiky dvoubarevné a vícebarevné komunikací pro pěší._x000d_
4. V cenách jsou započteny i náklady na dodání hmot pro lože a na dodání téhož materiálu na výplň spár._x000d_
5. V cenách nejsou započteny náklady na:_x000d_
a) dodání dlažebních kostek, které se oceňuje ve specifikaci; ztratné lze dohodnout_x000d_
- u velkých kostek ve výši 1 %,_x000d_
- u drobných kostek ve výši 2 %,_x000d_
b) vyplnění spár dlažby živičnou zálivkou, které se oceňuje cenami souboru cen 599 1 . -11 Zálivka živičná spár dlažby._x000d_
6. Část lože přesahující tloušťku 50 mm se oceňuje cenami souboru cen 451 31-97 Příplatek za každých dalších 10 mm tloušťky podkladu nebo lože._x000d_
</t>
  </si>
  <si>
    <t>84</t>
  </si>
  <si>
    <t>58381008</t>
  </si>
  <si>
    <t>kostka dlažební žula velká 15/17</t>
  </si>
  <si>
    <t>-2049487559</t>
  </si>
  <si>
    <t>140*1,01 'Přepočtené koeficientem množství</t>
  </si>
  <si>
    <t>112</t>
  </si>
  <si>
    <t>914511111R</t>
  </si>
  <si>
    <t>Montáž sloupku zastávkových označníků délky do 3,5 m do betonového základu</t>
  </si>
  <si>
    <t>480268596</t>
  </si>
  <si>
    <t>2 "zpětné osazení označníků</t>
  </si>
  <si>
    <t>113</t>
  </si>
  <si>
    <t>915211112</t>
  </si>
  <si>
    <t>Vodorovné dopravní značení stříkaným plastem dělící čára šířky 125 mm souvislá bílá retroreflexní</t>
  </si>
  <si>
    <t>-1653116187</t>
  </si>
  <si>
    <t xml:space="preserve">Poznámka k souboru cen:_x000d_
1. Ceny jsou určeny pro dělicí čáry souvislé č. V 1a bílé, přerušované č. V 2a bílé, vodící č. V 4 bílé, souvislá č. V12b žlutá, přerušovaná č. V12c žlutá._x000d_
2.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3. Množství měrných jednotek se určuje:_x000d_
a) u cen 912 21 a 915 22 v m délky dělící nebo vodící čáry (včetně mezer),_x000d_
b) u ceny 915 23 v m2 stříkané plochy bez mezer._x000d_
</t>
  </si>
  <si>
    <t>52,15*2 "V11a</t>
  </si>
  <si>
    <t>114</t>
  </si>
  <si>
    <t>915221112</t>
  </si>
  <si>
    <t>Vodorovné dopravní značení stříkaným plastem vodící čára bílá šířky 250 mm souvislá retroreflexní</t>
  </si>
  <si>
    <t>-1729229923</t>
  </si>
  <si>
    <t>115</t>
  </si>
  <si>
    <t>915221122</t>
  </si>
  <si>
    <t>Vodorovné dopravní značení stříkaným plastem vodící čára bílá šířky 250 mm přerušovaná retroreflexní</t>
  </si>
  <si>
    <t>-724334223</t>
  </si>
  <si>
    <t>116</t>
  </si>
  <si>
    <t>915231112</t>
  </si>
  <si>
    <t>Vodorovné dopravní značení stříkaným plastem přechody pro chodce, šipky, symboly nápisy bílé retroreflexní</t>
  </si>
  <si>
    <t>570532927</t>
  </si>
  <si>
    <t>0,88*2 "V11a - BUS</t>
  </si>
  <si>
    <t>118</t>
  </si>
  <si>
    <t>915611111</t>
  </si>
  <si>
    <t>Předznačení pro vodorovné značení stříkané barvou nebo prováděné z nátěrových hmot liniové dělicí čáry, vodicí proužky</t>
  </si>
  <si>
    <t>-812471876</t>
  </si>
  <si>
    <t xml:space="preserve">Poznámka k souboru cen:_x000d_
1. Množství měrných jednotek se určuje:_x000d_
a) pro cenu -1111 v m délky dělicí čáry nebo vodícího proužku (včetně mezer),_x000d_
b) pro cenu -1112 v m2 natírané nebo stříkané plochy._x000d_
</t>
  </si>
  <si>
    <t>257+79+104,30</t>
  </si>
  <si>
    <t>119</t>
  </si>
  <si>
    <t>915621111</t>
  </si>
  <si>
    <t>Předznačení pro vodorovné značení stříkané barvou nebo prováděné z nátěrových hmot plošné šipky, symboly, nápisy</t>
  </si>
  <si>
    <t>-222721527</t>
  </si>
  <si>
    <t>33+34</t>
  </si>
  <si>
    <t>138</t>
  </si>
  <si>
    <t>966006132R</t>
  </si>
  <si>
    <t>Odstranění zastávkových označníků se sloupkem s uložením hmot na vzdálenost do 20 m nebo s naložením na dopravní prostředek, se zásypem jam a jeho zhutněním s betonovou patkou</t>
  </si>
  <si>
    <t>1263093633</t>
  </si>
  <si>
    <t>2 "materiál bude zpět osazený</t>
  </si>
  <si>
    <t>139</t>
  </si>
  <si>
    <t>ZSP001</t>
  </si>
  <si>
    <t>Zastávkový přístřešek bez bočnic, 1 modul, z jäklových profilů 80x40, střecha - průsvitný polykarbonát tl. 10mm s UV filtrem olemovaným profilem, zadní stěna - tvrzené bezpečnostní sklo, 3000x2100x2200mm vč. výroby, dodávky a montáže</t>
  </si>
  <si>
    <t>ks</t>
  </si>
  <si>
    <t>-93430861</t>
  </si>
  <si>
    <t>81,20 "drcené kamenivo</t>
  </si>
  <si>
    <t>35,84 "frézka</t>
  </si>
  <si>
    <t>117,04*19 'Přepočtené koeficientem množství</t>
  </si>
  <si>
    <t>30,80 "živičné</t>
  </si>
  <si>
    <t>0,164 "bet. základ zastáv. označníků</t>
  </si>
  <si>
    <t>30,964*19 'Přepočtené koeficientem množství</t>
  </si>
  <si>
    <t>149</t>
  </si>
  <si>
    <t>997221855.</t>
  </si>
  <si>
    <t>134468978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</si>
  <si>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</si>
  <si>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</si>
  <si>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</si>
  <si>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</si>
  <si>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</si>
  <si>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</si>
  <si>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</si>
  <si>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</si>
  <si>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</si>
  <si>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012002001</t>
  </si>
  <si>
    <t>Geodetické práce vytyčení inženýrských sítí</t>
  </si>
  <si>
    <t>Kč</t>
  </si>
  <si>
    <t>1024</t>
  </si>
  <si>
    <t>-185914865</t>
  </si>
  <si>
    <t>012002000</t>
  </si>
  <si>
    <t>Geodetické práce</t>
  </si>
  <si>
    <t>-374574716</t>
  </si>
  <si>
    <t>"geodetické zaměření před a v průběhu stavby</t>
  </si>
  <si>
    <t>013254000</t>
  </si>
  <si>
    <t>Dokumentace skutečného provedení stavby</t>
  </si>
  <si>
    <t>-374162117</t>
  </si>
  <si>
    <t>VRN3</t>
  </si>
  <si>
    <t>Zařízení staveniště</t>
  </si>
  <si>
    <t>030001000</t>
  </si>
  <si>
    <t>902796717</t>
  </si>
  <si>
    <t>"-stavební buňky, chemické WC, mobilní nádrže s vodou</t>
  </si>
  <si>
    <t>034303000</t>
  </si>
  <si>
    <t>Dopravní značení na staveništi</t>
  </si>
  <si>
    <t>1227306525</t>
  </si>
  <si>
    <t>"vč. návrhu a projednání</t>
  </si>
  <si>
    <t>VRN4</t>
  </si>
  <si>
    <t>Inženýrská činnost</t>
  </si>
  <si>
    <t>043002000</t>
  </si>
  <si>
    <t>Zkoušky a ostatní měření</t>
  </si>
  <si>
    <t>1839249551</t>
  </si>
  <si>
    <t>"geologické zkoušky pláně - 5ks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</si>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</sst>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5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37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39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40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41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42</v>
      </c>
      <c r="E29" s="46"/>
      <c r="F29" s="32" t="s">
        <v>43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44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45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46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47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18_028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Tisá - chodník podél komunikace II/528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Tisá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16. 10. 2018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15.15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>Obec Tisá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31</v>
      </c>
      <c r="AJ49" s="39"/>
      <c r="AK49" s="39"/>
      <c r="AL49" s="39"/>
      <c r="AM49" s="72" t="str">
        <f>IF(E17="","",E17)</f>
        <v>AZ Consult spol. s r.o.</v>
      </c>
      <c r="AN49" s="63"/>
      <c r="AO49" s="63"/>
      <c r="AP49" s="63"/>
      <c r="AQ49" s="39"/>
      <c r="AR49" s="43"/>
      <c r="AS49" s="73" t="s">
        <v>52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15.15" customHeight="1">
      <c r="B50" s="38"/>
      <c r="C50" s="32" t="s">
        <v>29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34</v>
      </c>
      <c r="AJ50" s="39"/>
      <c r="AK50" s="39"/>
      <c r="AL50" s="39"/>
      <c r="AM50" s="72" t="str">
        <f>IF(E20="","",E20)</f>
        <v>Lucie Wojčiková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53</v>
      </c>
      <c r="D52" s="86"/>
      <c r="E52" s="86"/>
      <c r="F52" s="86"/>
      <c r="G52" s="86"/>
      <c r="H52" s="87"/>
      <c r="I52" s="88" t="s">
        <v>54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55</v>
      </c>
      <c r="AH52" s="86"/>
      <c r="AI52" s="86"/>
      <c r="AJ52" s="86"/>
      <c r="AK52" s="86"/>
      <c r="AL52" s="86"/>
      <c r="AM52" s="86"/>
      <c r="AN52" s="88" t="s">
        <v>56</v>
      </c>
      <c r="AO52" s="86"/>
      <c r="AP52" s="86"/>
      <c r="AQ52" s="90" t="s">
        <v>57</v>
      </c>
      <c r="AR52" s="43"/>
      <c r="AS52" s="91" t="s">
        <v>58</v>
      </c>
      <c r="AT52" s="92" t="s">
        <v>59</v>
      </c>
      <c r="AU52" s="92" t="s">
        <v>60</v>
      </c>
      <c r="AV52" s="92" t="s">
        <v>61</v>
      </c>
      <c r="AW52" s="92" t="s">
        <v>62</v>
      </c>
      <c r="AX52" s="92" t="s">
        <v>63</v>
      </c>
      <c r="AY52" s="92" t="s">
        <v>64</v>
      </c>
      <c r="AZ52" s="92" t="s">
        <v>65</v>
      </c>
      <c r="BA52" s="92" t="s">
        <v>66</v>
      </c>
      <c r="BB52" s="92" t="s">
        <v>67</v>
      </c>
      <c r="BC52" s="92" t="s">
        <v>68</v>
      </c>
      <c r="BD52" s="93" t="s">
        <v>69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70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ROUND(SUM(AG55:AG57),2)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ROUND(SUM(AS55:AS57),2)</f>
        <v>0</v>
      </c>
      <c r="AT54" s="105">
        <f>ROUND(SUM(AV54:AW54),2)</f>
        <v>0</v>
      </c>
      <c r="AU54" s="106">
        <f>ROUND(SUM(AU55:AU57),5)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ROUND(SUM(AZ55:AZ57),2)</f>
        <v>0</v>
      </c>
      <c r="BA54" s="105">
        <f>ROUND(SUM(BA55:BA57),2)</f>
        <v>0</v>
      </c>
      <c r="BB54" s="105">
        <f>ROUND(SUM(BB55:BB57),2)</f>
        <v>0</v>
      </c>
      <c r="BC54" s="105">
        <f>ROUND(SUM(BC55:BC57),2)</f>
        <v>0</v>
      </c>
      <c r="BD54" s="107">
        <f>ROUND(SUM(BD55:BD57),2)</f>
        <v>0</v>
      </c>
      <c r="BS54" s="108" t="s">
        <v>71</v>
      </c>
      <c r="BT54" s="108" t="s">
        <v>72</v>
      </c>
      <c r="BU54" s="109" t="s">
        <v>73</v>
      </c>
      <c r="BV54" s="108" t="s">
        <v>74</v>
      </c>
      <c r="BW54" s="108" t="s">
        <v>5</v>
      </c>
      <c r="BX54" s="108" t="s">
        <v>75</v>
      </c>
      <c r="CL54" s="108" t="s">
        <v>19</v>
      </c>
    </row>
    <row r="55" s="6" customFormat="1" ht="27" customHeight="1">
      <c r="A55" s="110" t="s">
        <v>76</v>
      </c>
      <c r="B55" s="111"/>
      <c r="C55" s="112"/>
      <c r="D55" s="113" t="s">
        <v>77</v>
      </c>
      <c r="E55" s="113"/>
      <c r="F55" s="113"/>
      <c r="G55" s="113"/>
      <c r="H55" s="113"/>
      <c r="I55" s="114"/>
      <c r="J55" s="113" t="s">
        <v>78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'SO 101_H - Chodníky - hla...'!J30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79</v>
      </c>
      <c r="AR55" s="117"/>
      <c r="AS55" s="118">
        <v>0</v>
      </c>
      <c r="AT55" s="119">
        <f>ROUND(SUM(AV55:AW55),2)</f>
        <v>0</v>
      </c>
      <c r="AU55" s="120">
        <f>'SO 101_H - Chodníky - hla...'!P89</f>
        <v>0</v>
      </c>
      <c r="AV55" s="119">
        <f>'SO 101_H - Chodníky - hla...'!J33</f>
        <v>0</v>
      </c>
      <c r="AW55" s="119">
        <f>'SO 101_H - Chodníky - hla...'!J34</f>
        <v>0</v>
      </c>
      <c r="AX55" s="119">
        <f>'SO 101_H - Chodníky - hla...'!J35</f>
        <v>0</v>
      </c>
      <c r="AY55" s="119">
        <f>'SO 101_H - Chodníky - hla...'!J36</f>
        <v>0</v>
      </c>
      <c r="AZ55" s="119">
        <f>'SO 101_H - Chodníky - hla...'!F33</f>
        <v>0</v>
      </c>
      <c r="BA55" s="119">
        <f>'SO 101_H - Chodníky - hla...'!F34</f>
        <v>0</v>
      </c>
      <c r="BB55" s="119">
        <f>'SO 101_H - Chodníky - hla...'!F35</f>
        <v>0</v>
      </c>
      <c r="BC55" s="119">
        <f>'SO 101_H - Chodníky - hla...'!F36</f>
        <v>0</v>
      </c>
      <c r="BD55" s="121">
        <f>'SO 101_H - Chodníky - hla...'!F37</f>
        <v>0</v>
      </c>
      <c r="BT55" s="122" t="s">
        <v>80</v>
      </c>
      <c r="BV55" s="122" t="s">
        <v>74</v>
      </c>
      <c r="BW55" s="122" t="s">
        <v>81</v>
      </c>
      <c r="BX55" s="122" t="s">
        <v>5</v>
      </c>
      <c r="CL55" s="122" t="s">
        <v>19</v>
      </c>
      <c r="CM55" s="122" t="s">
        <v>82</v>
      </c>
    </row>
    <row r="56" s="6" customFormat="1" ht="27" customHeight="1">
      <c r="A56" s="110" t="s">
        <v>76</v>
      </c>
      <c r="B56" s="111"/>
      <c r="C56" s="112"/>
      <c r="D56" s="113" t="s">
        <v>83</v>
      </c>
      <c r="E56" s="113"/>
      <c r="F56" s="113"/>
      <c r="G56" s="113"/>
      <c r="H56" s="113"/>
      <c r="I56" s="114"/>
      <c r="J56" s="113" t="s">
        <v>84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101_V - Chodníky - ved...'!J30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79</v>
      </c>
      <c r="AR56" s="117"/>
      <c r="AS56" s="118">
        <v>0</v>
      </c>
      <c r="AT56" s="119">
        <f>ROUND(SUM(AV56:AW56),2)</f>
        <v>0</v>
      </c>
      <c r="AU56" s="120">
        <f>'SO 101_V - Chodníky - ved...'!P86</f>
        <v>0</v>
      </c>
      <c r="AV56" s="119">
        <f>'SO 101_V - Chodníky - ved...'!J33</f>
        <v>0</v>
      </c>
      <c r="AW56" s="119">
        <f>'SO 101_V - Chodníky - ved...'!J34</f>
        <v>0</v>
      </c>
      <c r="AX56" s="119">
        <f>'SO 101_V - Chodníky - ved...'!J35</f>
        <v>0</v>
      </c>
      <c r="AY56" s="119">
        <f>'SO 101_V - Chodníky - ved...'!J36</f>
        <v>0</v>
      </c>
      <c r="AZ56" s="119">
        <f>'SO 101_V - Chodníky - ved...'!F33</f>
        <v>0</v>
      </c>
      <c r="BA56" s="119">
        <f>'SO 101_V - Chodníky - ved...'!F34</f>
        <v>0</v>
      </c>
      <c r="BB56" s="119">
        <f>'SO 101_V - Chodníky - ved...'!F35</f>
        <v>0</v>
      </c>
      <c r="BC56" s="119">
        <f>'SO 101_V - Chodníky - ved...'!F36</f>
        <v>0</v>
      </c>
      <c r="BD56" s="121">
        <f>'SO 101_V - Chodníky - ved...'!F37</f>
        <v>0</v>
      </c>
      <c r="BT56" s="122" t="s">
        <v>80</v>
      </c>
      <c r="BV56" s="122" t="s">
        <v>74</v>
      </c>
      <c r="BW56" s="122" t="s">
        <v>85</v>
      </c>
      <c r="BX56" s="122" t="s">
        <v>5</v>
      </c>
      <c r="CL56" s="122" t="s">
        <v>19</v>
      </c>
      <c r="CM56" s="122" t="s">
        <v>82</v>
      </c>
    </row>
    <row r="57" s="6" customFormat="1" ht="16.5" customHeight="1">
      <c r="A57" s="110" t="s">
        <v>76</v>
      </c>
      <c r="B57" s="111"/>
      <c r="C57" s="112"/>
      <c r="D57" s="113" t="s">
        <v>86</v>
      </c>
      <c r="E57" s="113"/>
      <c r="F57" s="113"/>
      <c r="G57" s="113"/>
      <c r="H57" s="113"/>
      <c r="I57" s="114"/>
      <c r="J57" s="113" t="s">
        <v>87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'VON - Vedlejší a ostatní 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23">
        <v>0</v>
      </c>
      <c r="AT57" s="124">
        <f>ROUND(SUM(AV57:AW57),2)</f>
        <v>0</v>
      </c>
      <c r="AU57" s="125">
        <f>'VON - Vedlejší a ostatní ...'!P83</f>
        <v>0</v>
      </c>
      <c r="AV57" s="124">
        <f>'VON - Vedlejší a ostatní ...'!J33</f>
        <v>0</v>
      </c>
      <c r="AW57" s="124">
        <f>'VON - Vedlejší a ostatní ...'!J34</f>
        <v>0</v>
      </c>
      <c r="AX57" s="124">
        <f>'VON - Vedlejší a ostatní ...'!J35</f>
        <v>0</v>
      </c>
      <c r="AY57" s="124">
        <f>'VON - Vedlejší a ostatní ...'!J36</f>
        <v>0</v>
      </c>
      <c r="AZ57" s="124">
        <f>'VON - Vedlejší a ostatní ...'!F33</f>
        <v>0</v>
      </c>
      <c r="BA57" s="124">
        <f>'VON - Vedlejší a ostatní ...'!F34</f>
        <v>0</v>
      </c>
      <c r="BB57" s="124">
        <f>'VON - Vedlejší a ostatní ...'!F35</f>
        <v>0</v>
      </c>
      <c r="BC57" s="124">
        <f>'VON - Vedlejší a ostatní ...'!F36</f>
        <v>0</v>
      </c>
      <c r="BD57" s="126">
        <f>'VON - Vedlejší a ostatní ...'!F37</f>
        <v>0</v>
      </c>
      <c r="BT57" s="122" t="s">
        <v>80</v>
      </c>
      <c r="BV57" s="122" t="s">
        <v>74</v>
      </c>
      <c r="BW57" s="122" t="s">
        <v>88</v>
      </c>
      <c r="BX57" s="122" t="s">
        <v>5</v>
      </c>
      <c r="CL57" s="122" t="s">
        <v>19</v>
      </c>
      <c r="CM57" s="122" t="s">
        <v>82</v>
      </c>
    </row>
    <row r="58" s="1" customFormat="1" ht="30" customHeight="1"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43"/>
    </row>
    <row r="59" s="1" customFormat="1" ht="6.96" customHeight="1"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43"/>
    </row>
  </sheetData>
  <sheetProtection sheet="1" formatColumns="0" formatRows="0" objects="1" scenarios="1" spinCount="100000" saltValue="JnMb/Q4UJ1+l+IPb49WBkAxrYERkWzEuSUndNeSHC+35vuWpfZKxqrGab7vdKfjp9++bOCwTSsC2k0hcyn9i/w==" hashValue="XIp1Thi9yECvcBXutd2EsNMLAdKD5xtmYt7tMSrnQV5l4326iFU/k3XuK7sr3CImbZmg1S2+JCQJ3tpvcb4kNQ==" algorithmName="SHA-512" password="CC35"/>
  <mergeCells count="5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4:AM54"/>
    <mergeCell ref="AN54:AP54"/>
    <mergeCell ref="C52:G52"/>
    <mergeCell ref="I52:AF52"/>
    <mergeCell ref="D55:H55"/>
    <mergeCell ref="J55:AF55"/>
    <mergeCell ref="D56:H56"/>
    <mergeCell ref="J56:AF56"/>
    <mergeCell ref="D57:H57"/>
    <mergeCell ref="J57:AF57"/>
  </mergeCells>
  <hyperlinks>
    <hyperlink ref="A55" location="'SO 101_H - Chodníky - hla...'!C2" display="/"/>
    <hyperlink ref="A56" location="'SO 101_V - Chodníky - ved...'!C2" display="/"/>
    <hyperlink ref="A57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81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82</v>
      </c>
    </row>
    <row r="4" ht="24.96" customHeight="1">
      <c r="B4" s="20"/>
      <c r="D4" s="131" t="s">
        <v>89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Tisá - chodník podél komunikace II/528</v>
      </c>
      <c r="F7" s="133"/>
      <c r="G7" s="133"/>
      <c r="H7" s="133"/>
      <c r="L7" s="20"/>
    </row>
    <row r="8" s="1" customFormat="1" ht="12" customHeight="1">
      <c r="B8" s="43"/>
      <c r="D8" s="133" t="s">
        <v>90</v>
      </c>
      <c r="I8" s="135"/>
      <c r="L8" s="43"/>
    </row>
    <row r="9" s="1" customFormat="1" ht="36.96" customHeight="1">
      <c r="B9" s="43"/>
      <c r="E9" s="136" t="s">
        <v>91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16. 10. 2018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27</v>
      </c>
      <c r="I15" s="138" t="s">
        <v>28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29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28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31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</v>
      </c>
      <c r="I21" s="138" t="s">
        <v>28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34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35</v>
      </c>
      <c r="I24" s="138" t="s">
        <v>28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36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38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40</v>
      </c>
      <c r="I32" s="147" t="s">
        <v>39</v>
      </c>
      <c r="J32" s="146" t="s">
        <v>41</v>
      </c>
      <c r="L32" s="43"/>
    </row>
    <row r="33" s="1" customFormat="1" ht="14.4" customHeight="1">
      <c r="B33" s="43"/>
      <c r="D33" s="148" t="s">
        <v>42</v>
      </c>
      <c r="E33" s="133" t="s">
        <v>43</v>
      </c>
      <c r="F33" s="149">
        <f>ROUND((SUM(BE89:BE447)),  2)</f>
        <v>0</v>
      </c>
      <c r="I33" s="150">
        <v>0.20999999999999999</v>
      </c>
      <c r="J33" s="149">
        <f>ROUND(((SUM(BE89:BE447))*I33),  2)</f>
        <v>0</v>
      </c>
      <c r="L33" s="43"/>
    </row>
    <row r="34" s="1" customFormat="1" ht="14.4" customHeight="1">
      <c r="B34" s="43"/>
      <c r="E34" s="133" t="s">
        <v>44</v>
      </c>
      <c r="F34" s="149">
        <f>ROUND((SUM(BF89:BF447)),  2)</f>
        <v>0</v>
      </c>
      <c r="I34" s="150">
        <v>0.14999999999999999</v>
      </c>
      <c r="J34" s="149">
        <f>ROUND(((SUM(BF89:BF447))*I34),  2)</f>
        <v>0</v>
      </c>
      <c r="L34" s="43"/>
    </row>
    <row r="35" hidden="1" s="1" customFormat="1" ht="14.4" customHeight="1">
      <c r="B35" s="43"/>
      <c r="E35" s="133" t="s">
        <v>45</v>
      </c>
      <c r="F35" s="149">
        <f>ROUND((SUM(BG89:BG447)),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46</v>
      </c>
      <c r="F36" s="149">
        <f>ROUND((SUM(BH89:BH447)),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47</v>
      </c>
      <c r="F37" s="149">
        <f>ROUND((SUM(BI89:BI447)),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92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Tisá - chodník podél komunikace II/528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90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101_H - Chodníky - hlavní výdaje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Tisá</v>
      </c>
      <c r="G52" s="39"/>
      <c r="H52" s="39"/>
      <c r="I52" s="138" t="s">
        <v>23</v>
      </c>
      <c r="J52" s="71" t="str">
        <f>IF(J12="","",J12)</f>
        <v>16. 10. 2018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Obec Tisá</v>
      </c>
      <c r="G54" s="39"/>
      <c r="H54" s="39"/>
      <c r="I54" s="138" t="s">
        <v>31</v>
      </c>
      <c r="J54" s="36" t="str">
        <f>E21</f>
        <v>AZ Consult spol. s r.o.</v>
      </c>
      <c r="K54" s="39"/>
      <c r="L54" s="43"/>
    </row>
    <row r="55" s="1" customFormat="1" ht="15.15" customHeight="1">
      <c r="B55" s="38"/>
      <c r="C55" s="32" t="s">
        <v>29</v>
      </c>
      <c r="D55" s="39"/>
      <c r="E55" s="39"/>
      <c r="F55" s="27" t="str">
        <f>IF(E18="","",E18)</f>
        <v>Vyplň údaj</v>
      </c>
      <c r="G55" s="39"/>
      <c r="H55" s="39"/>
      <c r="I55" s="138" t="s">
        <v>34</v>
      </c>
      <c r="J55" s="36" t="str">
        <f>E24</f>
        <v>Lucie Wojčiková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93</v>
      </c>
      <c r="D57" s="167"/>
      <c r="E57" s="167"/>
      <c r="F57" s="167"/>
      <c r="G57" s="167"/>
      <c r="H57" s="167"/>
      <c r="I57" s="168"/>
      <c r="J57" s="169" t="s">
        <v>94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70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95</v>
      </c>
    </row>
    <row r="60" s="8" customFormat="1" ht="24.96" customHeight="1">
      <c r="B60" s="171"/>
      <c r="C60" s="172"/>
      <c r="D60" s="173" t="s">
        <v>96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97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98</v>
      </c>
      <c r="E62" s="181"/>
      <c r="F62" s="181"/>
      <c r="G62" s="181"/>
      <c r="H62" s="181"/>
      <c r="I62" s="182"/>
      <c r="J62" s="183">
        <f>J242</f>
        <v>0</v>
      </c>
      <c r="K62" s="179"/>
      <c r="L62" s="184"/>
    </row>
    <row r="63" s="9" customFormat="1" ht="19.92" customHeight="1">
      <c r="B63" s="178"/>
      <c r="C63" s="179"/>
      <c r="D63" s="180" t="s">
        <v>99</v>
      </c>
      <c r="E63" s="181"/>
      <c r="F63" s="181"/>
      <c r="G63" s="181"/>
      <c r="H63" s="181"/>
      <c r="I63" s="182"/>
      <c r="J63" s="183">
        <f>J251</f>
        <v>0</v>
      </c>
      <c r="K63" s="179"/>
      <c r="L63" s="184"/>
    </row>
    <row r="64" s="9" customFormat="1" ht="19.92" customHeight="1">
      <c r="B64" s="178"/>
      <c r="C64" s="179"/>
      <c r="D64" s="180" t="s">
        <v>100</v>
      </c>
      <c r="E64" s="181"/>
      <c r="F64" s="181"/>
      <c r="G64" s="181"/>
      <c r="H64" s="181"/>
      <c r="I64" s="182"/>
      <c r="J64" s="183">
        <f>J267</f>
        <v>0</v>
      </c>
      <c r="K64" s="179"/>
      <c r="L64" s="184"/>
    </row>
    <row r="65" s="9" customFormat="1" ht="19.92" customHeight="1">
      <c r="B65" s="178"/>
      <c r="C65" s="179"/>
      <c r="D65" s="180" t="s">
        <v>101</v>
      </c>
      <c r="E65" s="181"/>
      <c r="F65" s="181"/>
      <c r="G65" s="181"/>
      <c r="H65" s="181"/>
      <c r="I65" s="182"/>
      <c r="J65" s="183">
        <f>J273</f>
        <v>0</v>
      </c>
      <c r="K65" s="179"/>
      <c r="L65" s="184"/>
    </row>
    <row r="66" s="9" customFormat="1" ht="19.92" customHeight="1">
      <c r="B66" s="178"/>
      <c r="C66" s="179"/>
      <c r="D66" s="180" t="s">
        <v>102</v>
      </c>
      <c r="E66" s="181"/>
      <c r="F66" s="181"/>
      <c r="G66" s="181"/>
      <c r="H66" s="181"/>
      <c r="I66" s="182"/>
      <c r="J66" s="183">
        <f>J327</f>
        <v>0</v>
      </c>
      <c r="K66" s="179"/>
      <c r="L66" s="184"/>
    </row>
    <row r="67" s="9" customFormat="1" ht="19.92" customHeight="1">
      <c r="B67" s="178"/>
      <c r="C67" s="179"/>
      <c r="D67" s="180" t="s">
        <v>103</v>
      </c>
      <c r="E67" s="181"/>
      <c r="F67" s="181"/>
      <c r="G67" s="181"/>
      <c r="H67" s="181"/>
      <c r="I67" s="182"/>
      <c r="J67" s="183">
        <f>J356</f>
        <v>0</v>
      </c>
      <c r="K67" s="179"/>
      <c r="L67" s="184"/>
    </row>
    <row r="68" s="9" customFormat="1" ht="19.92" customHeight="1">
      <c r="B68" s="178"/>
      <c r="C68" s="179"/>
      <c r="D68" s="180" t="s">
        <v>104</v>
      </c>
      <c r="E68" s="181"/>
      <c r="F68" s="181"/>
      <c r="G68" s="181"/>
      <c r="H68" s="181"/>
      <c r="I68" s="182"/>
      <c r="J68" s="183">
        <f>J404</f>
        <v>0</v>
      </c>
      <c r="K68" s="179"/>
      <c r="L68" s="184"/>
    </row>
    <row r="69" s="9" customFormat="1" ht="19.92" customHeight="1">
      <c r="B69" s="178"/>
      <c r="C69" s="179"/>
      <c r="D69" s="180" t="s">
        <v>105</v>
      </c>
      <c r="E69" s="181"/>
      <c r="F69" s="181"/>
      <c r="G69" s="181"/>
      <c r="H69" s="181"/>
      <c r="I69" s="182"/>
      <c r="J69" s="183">
        <f>J445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106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Tisá - chodník podél komunikace II/528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90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101_H - Chodníky - hlavní výdaje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Tisá</v>
      </c>
      <c r="G83" s="39"/>
      <c r="H83" s="39"/>
      <c r="I83" s="138" t="s">
        <v>23</v>
      </c>
      <c r="J83" s="71" t="str">
        <f>IF(J12="","",J12)</f>
        <v>16. 10. 2018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27.9" customHeight="1">
      <c r="B85" s="38"/>
      <c r="C85" s="32" t="s">
        <v>25</v>
      </c>
      <c r="D85" s="39"/>
      <c r="E85" s="39"/>
      <c r="F85" s="27" t="str">
        <f>E15</f>
        <v>Obec Tisá</v>
      </c>
      <c r="G85" s="39"/>
      <c r="H85" s="39"/>
      <c r="I85" s="138" t="s">
        <v>31</v>
      </c>
      <c r="J85" s="36" t="str">
        <f>E21</f>
        <v>AZ Consult spol. s r.o.</v>
      </c>
      <c r="K85" s="39"/>
      <c r="L85" s="43"/>
    </row>
    <row r="86" s="1" customFormat="1" ht="15.15" customHeight="1">
      <c r="B86" s="38"/>
      <c r="C86" s="32" t="s">
        <v>29</v>
      </c>
      <c r="D86" s="39"/>
      <c r="E86" s="39"/>
      <c r="F86" s="27" t="str">
        <f>IF(E18="","",E18)</f>
        <v>Vyplň údaj</v>
      </c>
      <c r="G86" s="39"/>
      <c r="H86" s="39"/>
      <c r="I86" s="138" t="s">
        <v>34</v>
      </c>
      <c r="J86" s="36" t="str">
        <f>E24</f>
        <v>Lucie Wojčiková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107</v>
      </c>
      <c r="D88" s="187" t="s">
        <v>57</v>
      </c>
      <c r="E88" s="187" t="s">
        <v>53</v>
      </c>
      <c r="F88" s="187" t="s">
        <v>54</v>
      </c>
      <c r="G88" s="187" t="s">
        <v>108</v>
      </c>
      <c r="H88" s="187" t="s">
        <v>109</v>
      </c>
      <c r="I88" s="188" t="s">
        <v>110</v>
      </c>
      <c r="J88" s="187" t="s">
        <v>94</v>
      </c>
      <c r="K88" s="189" t="s">
        <v>111</v>
      </c>
      <c r="L88" s="190"/>
      <c r="M88" s="91" t="s">
        <v>19</v>
      </c>
      <c r="N88" s="92" t="s">
        <v>42</v>
      </c>
      <c r="O88" s="92" t="s">
        <v>112</v>
      </c>
      <c r="P88" s="92" t="s">
        <v>113</v>
      </c>
      <c r="Q88" s="92" t="s">
        <v>114</v>
      </c>
      <c r="R88" s="92" t="s">
        <v>115</v>
      </c>
      <c r="S88" s="92" t="s">
        <v>116</v>
      </c>
      <c r="T88" s="93" t="s">
        <v>117</v>
      </c>
    </row>
    <row r="89" s="1" customFormat="1" ht="22.8" customHeight="1">
      <c r="B89" s="38"/>
      <c r="C89" s="98" t="s">
        <v>118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</f>
        <v>0</v>
      </c>
      <c r="Q89" s="95"/>
      <c r="R89" s="192">
        <f>R90</f>
        <v>357.18200016000003</v>
      </c>
      <c r="S89" s="95"/>
      <c r="T89" s="193">
        <f>T90</f>
        <v>208.29700000000003</v>
      </c>
      <c r="AT89" s="17" t="s">
        <v>71</v>
      </c>
      <c r="AU89" s="17" t="s">
        <v>95</v>
      </c>
      <c r="BK89" s="194">
        <f>BK90</f>
        <v>0</v>
      </c>
    </row>
    <row r="90" s="11" customFormat="1" ht="25.92" customHeight="1">
      <c r="B90" s="195"/>
      <c r="C90" s="196"/>
      <c r="D90" s="197" t="s">
        <v>71</v>
      </c>
      <c r="E90" s="198" t="s">
        <v>119</v>
      </c>
      <c r="F90" s="198" t="s">
        <v>120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P91+P242+P251+P267+P273+P327+P356+P404+P445</f>
        <v>0</v>
      </c>
      <c r="Q90" s="203"/>
      <c r="R90" s="204">
        <f>R91+R242+R251+R267+R273+R327+R356+R404+R445</f>
        <v>357.18200016000003</v>
      </c>
      <c r="S90" s="203"/>
      <c r="T90" s="205">
        <f>T91+T242+T251+T267+T273+T327+T356+T404+T445</f>
        <v>208.29700000000003</v>
      </c>
      <c r="AR90" s="206" t="s">
        <v>80</v>
      </c>
      <c r="AT90" s="207" t="s">
        <v>71</v>
      </c>
      <c r="AU90" s="207" t="s">
        <v>72</v>
      </c>
      <c r="AY90" s="206" t="s">
        <v>121</v>
      </c>
      <c r="BK90" s="208">
        <f>BK91+BK242+BK251+BK267+BK273+BK327+BK356+BK404+BK445</f>
        <v>0</v>
      </c>
    </row>
    <row r="91" s="11" customFormat="1" ht="22.8" customHeight="1">
      <c r="B91" s="195"/>
      <c r="C91" s="196"/>
      <c r="D91" s="197" t="s">
        <v>71</v>
      </c>
      <c r="E91" s="209" t="s">
        <v>80</v>
      </c>
      <c r="F91" s="209" t="s">
        <v>122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SUM(P92:P241)</f>
        <v>0</v>
      </c>
      <c r="Q91" s="203"/>
      <c r="R91" s="204">
        <f>SUM(R92:R241)</f>
        <v>0.039460000000000002</v>
      </c>
      <c r="S91" s="203"/>
      <c r="T91" s="205">
        <f>SUM(T92:T241)</f>
        <v>154.231</v>
      </c>
      <c r="AR91" s="206" t="s">
        <v>80</v>
      </c>
      <c r="AT91" s="207" t="s">
        <v>71</v>
      </c>
      <c r="AU91" s="207" t="s">
        <v>80</v>
      </c>
      <c r="AY91" s="206" t="s">
        <v>121</v>
      </c>
      <c r="BK91" s="208">
        <f>SUM(BK92:BK241)</f>
        <v>0</v>
      </c>
    </row>
    <row r="92" s="1" customFormat="1" ht="24" customHeight="1">
      <c r="B92" s="38"/>
      <c r="C92" s="211" t="s">
        <v>80</v>
      </c>
      <c r="D92" s="211" t="s">
        <v>123</v>
      </c>
      <c r="E92" s="212" t="s">
        <v>124</v>
      </c>
      <c r="F92" s="213" t="s">
        <v>125</v>
      </c>
      <c r="G92" s="214" t="s">
        <v>126</v>
      </c>
      <c r="H92" s="215">
        <v>5</v>
      </c>
      <c r="I92" s="216"/>
      <c r="J92" s="217">
        <f>ROUND(I92*H92,2)</f>
        <v>0</v>
      </c>
      <c r="K92" s="213" t="s">
        <v>127</v>
      </c>
      <c r="L92" s="43"/>
      <c r="M92" s="218" t="s">
        <v>19</v>
      </c>
      <c r="N92" s="219" t="s">
        <v>43</v>
      </c>
      <c r="O92" s="83"/>
      <c r="P92" s="220">
        <f>O92*H92</f>
        <v>0</v>
      </c>
      <c r="Q92" s="220">
        <v>0</v>
      </c>
      <c r="R92" s="220">
        <f>Q92*H92</f>
        <v>0</v>
      </c>
      <c r="S92" s="220">
        <v>0</v>
      </c>
      <c r="T92" s="221">
        <f>S92*H92</f>
        <v>0</v>
      </c>
      <c r="AR92" s="222" t="s">
        <v>128</v>
      </c>
      <c r="AT92" s="222" t="s">
        <v>123</v>
      </c>
      <c r="AU92" s="222" t="s">
        <v>82</v>
      </c>
      <c r="AY92" s="17" t="s">
        <v>121</v>
      </c>
      <c r="BE92" s="223">
        <f>IF(N92="základní",J92,0)</f>
        <v>0</v>
      </c>
      <c r="BF92" s="223">
        <f>IF(N92="snížená",J92,0)</f>
        <v>0</v>
      </c>
      <c r="BG92" s="223">
        <f>IF(N92="zákl. přenesená",J92,0)</f>
        <v>0</v>
      </c>
      <c r="BH92" s="223">
        <f>IF(N92="sníž. přenesená",J92,0)</f>
        <v>0</v>
      </c>
      <c r="BI92" s="223">
        <f>IF(N92="nulová",J92,0)</f>
        <v>0</v>
      </c>
      <c r="BJ92" s="17" t="s">
        <v>80</v>
      </c>
      <c r="BK92" s="223">
        <f>ROUND(I92*H92,2)</f>
        <v>0</v>
      </c>
      <c r="BL92" s="17" t="s">
        <v>128</v>
      </c>
      <c r="BM92" s="222" t="s">
        <v>129</v>
      </c>
    </row>
    <row r="93" s="1" customFormat="1">
      <c r="B93" s="38"/>
      <c r="C93" s="39"/>
      <c r="D93" s="224" t="s">
        <v>130</v>
      </c>
      <c r="E93" s="39"/>
      <c r="F93" s="225" t="s">
        <v>131</v>
      </c>
      <c r="G93" s="39"/>
      <c r="H93" s="39"/>
      <c r="I93" s="135"/>
      <c r="J93" s="39"/>
      <c r="K93" s="39"/>
      <c r="L93" s="43"/>
      <c r="M93" s="226"/>
      <c r="N93" s="83"/>
      <c r="O93" s="83"/>
      <c r="P93" s="83"/>
      <c r="Q93" s="83"/>
      <c r="R93" s="83"/>
      <c r="S93" s="83"/>
      <c r="T93" s="84"/>
      <c r="AT93" s="17" t="s">
        <v>130</v>
      </c>
      <c r="AU93" s="17" t="s">
        <v>82</v>
      </c>
    </row>
    <row r="94" s="12" customFormat="1">
      <c r="B94" s="227"/>
      <c r="C94" s="228"/>
      <c r="D94" s="224" t="s">
        <v>132</v>
      </c>
      <c r="E94" s="229" t="s">
        <v>19</v>
      </c>
      <c r="F94" s="230" t="s">
        <v>133</v>
      </c>
      <c r="G94" s="228"/>
      <c r="H94" s="231">
        <v>5</v>
      </c>
      <c r="I94" s="232"/>
      <c r="J94" s="228"/>
      <c r="K94" s="228"/>
      <c r="L94" s="233"/>
      <c r="M94" s="234"/>
      <c r="N94" s="235"/>
      <c r="O94" s="235"/>
      <c r="P94" s="235"/>
      <c r="Q94" s="235"/>
      <c r="R94" s="235"/>
      <c r="S94" s="235"/>
      <c r="T94" s="236"/>
      <c r="AT94" s="237" t="s">
        <v>132</v>
      </c>
      <c r="AU94" s="237" t="s">
        <v>82</v>
      </c>
      <c r="AV94" s="12" t="s">
        <v>82</v>
      </c>
      <c r="AW94" s="12" t="s">
        <v>33</v>
      </c>
      <c r="AX94" s="12" t="s">
        <v>80</v>
      </c>
      <c r="AY94" s="237" t="s">
        <v>121</v>
      </c>
    </row>
    <row r="95" s="1" customFormat="1" ht="16.5" customHeight="1">
      <c r="B95" s="38"/>
      <c r="C95" s="211" t="s">
        <v>82</v>
      </c>
      <c r="D95" s="211" t="s">
        <v>123</v>
      </c>
      <c r="E95" s="212" t="s">
        <v>134</v>
      </c>
      <c r="F95" s="213" t="s">
        <v>135</v>
      </c>
      <c r="G95" s="214" t="s">
        <v>126</v>
      </c>
      <c r="H95" s="215">
        <v>300</v>
      </c>
      <c r="I95" s="216"/>
      <c r="J95" s="217">
        <f>ROUND(I95*H95,2)</f>
        <v>0</v>
      </c>
      <c r="K95" s="213" t="s">
        <v>127</v>
      </c>
      <c r="L95" s="43"/>
      <c r="M95" s="218" t="s">
        <v>19</v>
      </c>
      <c r="N95" s="219" t="s">
        <v>43</v>
      </c>
      <c r="O95" s="83"/>
      <c r="P95" s="220">
        <f>O95*H95</f>
        <v>0</v>
      </c>
      <c r="Q95" s="220">
        <v>0</v>
      </c>
      <c r="R95" s="220">
        <f>Q95*H95</f>
        <v>0</v>
      </c>
      <c r="S95" s="220">
        <v>0</v>
      </c>
      <c r="T95" s="221">
        <f>S95*H95</f>
        <v>0</v>
      </c>
      <c r="AR95" s="222" t="s">
        <v>128</v>
      </c>
      <c r="AT95" s="222" t="s">
        <v>123</v>
      </c>
      <c r="AU95" s="222" t="s">
        <v>82</v>
      </c>
      <c r="AY95" s="17" t="s">
        <v>121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17" t="s">
        <v>80</v>
      </c>
      <c r="BK95" s="223">
        <f>ROUND(I95*H95,2)</f>
        <v>0</v>
      </c>
      <c r="BL95" s="17" t="s">
        <v>128</v>
      </c>
      <c r="BM95" s="222" t="s">
        <v>136</v>
      </c>
    </row>
    <row r="96" s="1" customFormat="1">
      <c r="B96" s="38"/>
      <c r="C96" s="39"/>
      <c r="D96" s="224" t="s">
        <v>130</v>
      </c>
      <c r="E96" s="39"/>
      <c r="F96" s="225" t="s">
        <v>137</v>
      </c>
      <c r="G96" s="39"/>
      <c r="H96" s="39"/>
      <c r="I96" s="135"/>
      <c r="J96" s="39"/>
      <c r="K96" s="39"/>
      <c r="L96" s="43"/>
      <c r="M96" s="226"/>
      <c r="N96" s="83"/>
      <c r="O96" s="83"/>
      <c r="P96" s="83"/>
      <c r="Q96" s="83"/>
      <c r="R96" s="83"/>
      <c r="S96" s="83"/>
      <c r="T96" s="84"/>
      <c r="AT96" s="17" t="s">
        <v>130</v>
      </c>
      <c r="AU96" s="17" t="s">
        <v>82</v>
      </c>
    </row>
    <row r="97" s="12" customFormat="1">
      <c r="B97" s="227"/>
      <c r="C97" s="228"/>
      <c r="D97" s="224" t="s">
        <v>132</v>
      </c>
      <c r="E97" s="229" t="s">
        <v>19</v>
      </c>
      <c r="F97" s="230" t="s">
        <v>138</v>
      </c>
      <c r="G97" s="228"/>
      <c r="H97" s="231">
        <v>300</v>
      </c>
      <c r="I97" s="232"/>
      <c r="J97" s="228"/>
      <c r="K97" s="228"/>
      <c r="L97" s="233"/>
      <c r="M97" s="234"/>
      <c r="N97" s="235"/>
      <c r="O97" s="235"/>
      <c r="P97" s="235"/>
      <c r="Q97" s="235"/>
      <c r="R97" s="235"/>
      <c r="S97" s="235"/>
      <c r="T97" s="236"/>
      <c r="AT97" s="237" t="s">
        <v>132</v>
      </c>
      <c r="AU97" s="237" t="s">
        <v>82</v>
      </c>
      <c r="AV97" s="12" t="s">
        <v>82</v>
      </c>
      <c r="AW97" s="12" t="s">
        <v>33</v>
      </c>
      <c r="AX97" s="12" t="s">
        <v>80</v>
      </c>
      <c r="AY97" s="237" t="s">
        <v>121</v>
      </c>
    </row>
    <row r="98" s="1" customFormat="1" ht="24" customHeight="1">
      <c r="B98" s="38"/>
      <c r="C98" s="211" t="s">
        <v>139</v>
      </c>
      <c r="D98" s="211" t="s">
        <v>123</v>
      </c>
      <c r="E98" s="212" t="s">
        <v>140</v>
      </c>
      <c r="F98" s="213" t="s">
        <v>141</v>
      </c>
      <c r="G98" s="214" t="s">
        <v>142</v>
      </c>
      <c r="H98" s="215">
        <v>1</v>
      </c>
      <c r="I98" s="216"/>
      <c r="J98" s="217">
        <f>ROUND(I98*H98,2)</f>
        <v>0</v>
      </c>
      <c r="K98" s="213" t="s">
        <v>127</v>
      </c>
      <c r="L98" s="43"/>
      <c r="M98" s="218" t="s">
        <v>19</v>
      </c>
      <c r="N98" s="219" t="s">
        <v>43</v>
      </c>
      <c r="O98" s="83"/>
      <c r="P98" s="220">
        <f>O98*H98</f>
        <v>0</v>
      </c>
      <c r="Q98" s="220">
        <v>0</v>
      </c>
      <c r="R98" s="220">
        <f>Q98*H98</f>
        <v>0</v>
      </c>
      <c r="S98" s="220">
        <v>0</v>
      </c>
      <c r="T98" s="221">
        <f>S98*H98</f>
        <v>0</v>
      </c>
      <c r="AR98" s="222" t="s">
        <v>128</v>
      </c>
      <c r="AT98" s="222" t="s">
        <v>123</v>
      </c>
      <c r="AU98" s="222" t="s">
        <v>82</v>
      </c>
      <c r="AY98" s="17" t="s">
        <v>121</v>
      </c>
      <c r="BE98" s="223">
        <f>IF(N98="základní",J98,0)</f>
        <v>0</v>
      </c>
      <c r="BF98" s="223">
        <f>IF(N98="snížená",J98,0)</f>
        <v>0</v>
      </c>
      <c r="BG98" s="223">
        <f>IF(N98="zákl. přenesená",J98,0)</f>
        <v>0</v>
      </c>
      <c r="BH98" s="223">
        <f>IF(N98="sníž. přenesená",J98,0)</f>
        <v>0</v>
      </c>
      <c r="BI98" s="223">
        <f>IF(N98="nulová",J98,0)</f>
        <v>0</v>
      </c>
      <c r="BJ98" s="17" t="s">
        <v>80</v>
      </c>
      <c r="BK98" s="223">
        <f>ROUND(I98*H98,2)</f>
        <v>0</v>
      </c>
      <c r="BL98" s="17" t="s">
        <v>128</v>
      </c>
      <c r="BM98" s="222" t="s">
        <v>143</v>
      </c>
    </row>
    <row r="99" s="1" customFormat="1">
      <c r="B99" s="38"/>
      <c r="C99" s="39"/>
      <c r="D99" s="224" t="s">
        <v>130</v>
      </c>
      <c r="E99" s="39"/>
      <c r="F99" s="225" t="s">
        <v>144</v>
      </c>
      <c r="G99" s="39"/>
      <c r="H99" s="39"/>
      <c r="I99" s="135"/>
      <c r="J99" s="39"/>
      <c r="K99" s="39"/>
      <c r="L99" s="43"/>
      <c r="M99" s="226"/>
      <c r="N99" s="83"/>
      <c r="O99" s="83"/>
      <c r="P99" s="83"/>
      <c r="Q99" s="83"/>
      <c r="R99" s="83"/>
      <c r="S99" s="83"/>
      <c r="T99" s="84"/>
      <c r="AT99" s="17" t="s">
        <v>130</v>
      </c>
      <c r="AU99" s="17" t="s">
        <v>82</v>
      </c>
    </row>
    <row r="100" s="1" customFormat="1" ht="24" customHeight="1">
      <c r="B100" s="38"/>
      <c r="C100" s="211" t="s">
        <v>128</v>
      </c>
      <c r="D100" s="211" t="s">
        <v>123</v>
      </c>
      <c r="E100" s="212" t="s">
        <v>145</v>
      </c>
      <c r="F100" s="213" t="s">
        <v>146</v>
      </c>
      <c r="G100" s="214" t="s">
        <v>142</v>
      </c>
      <c r="H100" s="215">
        <v>1</v>
      </c>
      <c r="I100" s="216"/>
      <c r="J100" s="217">
        <f>ROUND(I100*H100,2)</f>
        <v>0</v>
      </c>
      <c r="K100" s="213" t="s">
        <v>127</v>
      </c>
      <c r="L100" s="43"/>
      <c r="M100" s="218" t="s">
        <v>19</v>
      </c>
      <c r="N100" s="219" t="s">
        <v>43</v>
      </c>
      <c r="O100" s="83"/>
      <c r="P100" s="220">
        <f>O100*H100</f>
        <v>0</v>
      </c>
      <c r="Q100" s="220">
        <v>0</v>
      </c>
      <c r="R100" s="220">
        <f>Q100*H100</f>
        <v>0</v>
      </c>
      <c r="S100" s="220">
        <v>0</v>
      </c>
      <c r="T100" s="221">
        <f>S100*H100</f>
        <v>0</v>
      </c>
      <c r="AR100" s="222" t="s">
        <v>128</v>
      </c>
      <c r="AT100" s="222" t="s">
        <v>123</v>
      </c>
      <c r="AU100" s="222" t="s">
        <v>82</v>
      </c>
      <c r="AY100" s="17" t="s">
        <v>121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17" t="s">
        <v>80</v>
      </c>
      <c r="BK100" s="223">
        <f>ROUND(I100*H100,2)</f>
        <v>0</v>
      </c>
      <c r="BL100" s="17" t="s">
        <v>128</v>
      </c>
      <c r="BM100" s="222" t="s">
        <v>147</v>
      </c>
    </row>
    <row r="101" s="1" customFormat="1">
      <c r="B101" s="38"/>
      <c r="C101" s="39"/>
      <c r="D101" s="224" t="s">
        <v>130</v>
      </c>
      <c r="E101" s="39"/>
      <c r="F101" s="225" t="s">
        <v>144</v>
      </c>
      <c r="G101" s="39"/>
      <c r="H101" s="39"/>
      <c r="I101" s="135"/>
      <c r="J101" s="39"/>
      <c r="K101" s="39"/>
      <c r="L101" s="43"/>
      <c r="M101" s="226"/>
      <c r="N101" s="83"/>
      <c r="O101" s="83"/>
      <c r="P101" s="83"/>
      <c r="Q101" s="83"/>
      <c r="R101" s="83"/>
      <c r="S101" s="83"/>
      <c r="T101" s="84"/>
      <c r="AT101" s="17" t="s">
        <v>130</v>
      </c>
      <c r="AU101" s="17" t="s">
        <v>82</v>
      </c>
    </row>
    <row r="102" s="1" customFormat="1" ht="24" customHeight="1">
      <c r="B102" s="38"/>
      <c r="C102" s="211" t="s">
        <v>148</v>
      </c>
      <c r="D102" s="211" t="s">
        <v>123</v>
      </c>
      <c r="E102" s="212" t="s">
        <v>149</v>
      </c>
      <c r="F102" s="213" t="s">
        <v>150</v>
      </c>
      <c r="G102" s="214" t="s">
        <v>142</v>
      </c>
      <c r="H102" s="215">
        <v>1</v>
      </c>
      <c r="I102" s="216"/>
      <c r="J102" s="217">
        <f>ROUND(I102*H102,2)</f>
        <v>0</v>
      </c>
      <c r="K102" s="213" t="s">
        <v>127</v>
      </c>
      <c r="L102" s="43"/>
      <c r="M102" s="218" t="s">
        <v>19</v>
      </c>
      <c r="N102" s="219" t="s">
        <v>43</v>
      </c>
      <c r="O102" s="83"/>
      <c r="P102" s="220">
        <f>O102*H102</f>
        <v>0</v>
      </c>
      <c r="Q102" s="220">
        <v>0</v>
      </c>
      <c r="R102" s="220">
        <f>Q102*H102</f>
        <v>0</v>
      </c>
      <c r="S102" s="220">
        <v>0</v>
      </c>
      <c r="T102" s="221">
        <f>S102*H102</f>
        <v>0</v>
      </c>
      <c r="AR102" s="222" t="s">
        <v>128</v>
      </c>
      <c r="AT102" s="222" t="s">
        <v>123</v>
      </c>
      <c r="AU102" s="222" t="s">
        <v>82</v>
      </c>
      <c r="AY102" s="17" t="s">
        <v>121</v>
      </c>
      <c r="BE102" s="223">
        <f>IF(N102="základní",J102,0)</f>
        <v>0</v>
      </c>
      <c r="BF102" s="223">
        <f>IF(N102="snížená",J102,0)</f>
        <v>0</v>
      </c>
      <c r="BG102" s="223">
        <f>IF(N102="zákl. přenesená",J102,0)</f>
        <v>0</v>
      </c>
      <c r="BH102" s="223">
        <f>IF(N102="sníž. přenesená",J102,0)</f>
        <v>0</v>
      </c>
      <c r="BI102" s="223">
        <f>IF(N102="nulová",J102,0)</f>
        <v>0</v>
      </c>
      <c r="BJ102" s="17" t="s">
        <v>80</v>
      </c>
      <c r="BK102" s="223">
        <f>ROUND(I102*H102,2)</f>
        <v>0</v>
      </c>
      <c r="BL102" s="17" t="s">
        <v>128</v>
      </c>
      <c r="BM102" s="222" t="s">
        <v>151</v>
      </c>
    </row>
    <row r="103" s="1" customFormat="1">
      <c r="B103" s="38"/>
      <c r="C103" s="39"/>
      <c r="D103" s="224" t="s">
        <v>130</v>
      </c>
      <c r="E103" s="39"/>
      <c r="F103" s="225" t="s">
        <v>144</v>
      </c>
      <c r="G103" s="39"/>
      <c r="H103" s="39"/>
      <c r="I103" s="135"/>
      <c r="J103" s="39"/>
      <c r="K103" s="39"/>
      <c r="L103" s="43"/>
      <c r="M103" s="226"/>
      <c r="N103" s="83"/>
      <c r="O103" s="83"/>
      <c r="P103" s="83"/>
      <c r="Q103" s="83"/>
      <c r="R103" s="83"/>
      <c r="S103" s="83"/>
      <c r="T103" s="84"/>
      <c r="AT103" s="17" t="s">
        <v>130</v>
      </c>
      <c r="AU103" s="17" t="s">
        <v>82</v>
      </c>
    </row>
    <row r="104" s="1" customFormat="1" ht="24" customHeight="1">
      <c r="B104" s="38"/>
      <c r="C104" s="211" t="s">
        <v>152</v>
      </c>
      <c r="D104" s="211" t="s">
        <v>123</v>
      </c>
      <c r="E104" s="212" t="s">
        <v>153</v>
      </c>
      <c r="F104" s="213" t="s">
        <v>154</v>
      </c>
      <c r="G104" s="214" t="s">
        <v>142</v>
      </c>
      <c r="H104" s="215">
        <v>2</v>
      </c>
      <c r="I104" s="216"/>
      <c r="J104" s="217">
        <f>ROUND(I104*H104,2)</f>
        <v>0</v>
      </c>
      <c r="K104" s="213" t="s">
        <v>127</v>
      </c>
      <c r="L104" s="43"/>
      <c r="M104" s="218" t="s">
        <v>19</v>
      </c>
      <c r="N104" s="219" t="s">
        <v>43</v>
      </c>
      <c r="O104" s="83"/>
      <c r="P104" s="220">
        <f>O104*H104</f>
        <v>0</v>
      </c>
      <c r="Q104" s="220">
        <v>0</v>
      </c>
      <c r="R104" s="220">
        <f>Q104*H104</f>
        <v>0</v>
      </c>
      <c r="S104" s="220">
        <v>0</v>
      </c>
      <c r="T104" s="221">
        <f>S104*H104</f>
        <v>0</v>
      </c>
      <c r="AR104" s="222" t="s">
        <v>128</v>
      </c>
      <c r="AT104" s="222" t="s">
        <v>123</v>
      </c>
      <c r="AU104" s="222" t="s">
        <v>82</v>
      </c>
      <c r="AY104" s="17" t="s">
        <v>121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17" t="s">
        <v>80</v>
      </c>
      <c r="BK104" s="223">
        <f>ROUND(I104*H104,2)</f>
        <v>0</v>
      </c>
      <c r="BL104" s="17" t="s">
        <v>128</v>
      </c>
      <c r="BM104" s="222" t="s">
        <v>155</v>
      </c>
    </row>
    <row r="105" s="1" customFormat="1">
      <c r="B105" s="38"/>
      <c r="C105" s="39"/>
      <c r="D105" s="224" t="s">
        <v>130</v>
      </c>
      <c r="E105" s="39"/>
      <c r="F105" s="225" t="s">
        <v>144</v>
      </c>
      <c r="G105" s="39"/>
      <c r="H105" s="39"/>
      <c r="I105" s="135"/>
      <c r="J105" s="39"/>
      <c r="K105" s="39"/>
      <c r="L105" s="43"/>
      <c r="M105" s="226"/>
      <c r="N105" s="83"/>
      <c r="O105" s="83"/>
      <c r="P105" s="83"/>
      <c r="Q105" s="83"/>
      <c r="R105" s="83"/>
      <c r="S105" s="83"/>
      <c r="T105" s="84"/>
      <c r="AT105" s="17" t="s">
        <v>130</v>
      </c>
      <c r="AU105" s="17" t="s">
        <v>82</v>
      </c>
    </row>
    <row r="106" s="1" customFormat="1" ht="24" customHeight="1">
      <c r="B106" s="38"/>
      <c r="C106" s="211" t="s">
        <v>156</v>
      </c>
      <c r="D106" s="211" t="s">
        <v>123</v>
      </c>
      <c r="E106" s="212" t="s">
        <v>157</v>
      </c>
      <c r="F106" s="213" t="s">
        <v>158</v>
      </c>
      <c r="G106" s="214" t="s">
        <v>142</v>
      </c>
      <c r="H106" s="215">
        <v>1</v>
      </c>
      <c r="I106" s="216"/>
      <c r="J106" s="217">
        <f>ROUND(I106*H106,2)</f>
        <v>0</v>
      </c>
      <c r="K106" s="213" t="s">
        <v>127</v>
      </c>
      <c r="L106" s="43"/>
      <c r="M106" s="218" t="s">
        <v>19</v>
      </c>
      <c r="N106" s="219" t="s">
        <v>43</v>
      </c>
      <c r="O106" s="83"/>
      <c r="P106" s="220">
        <f>O106*H106</f>
        <v>0</v>
      </c>
      <c r="Q106" s="220">
        <v>0</v>
      </c>
      <c r="R106" s="220">
        <f>Q106*H106</f>
        <v>0</v>
      </c>
      <c r="S106" s="220">
        <v>0</v>
      </c>
      <c r="T106" s="221">
        <f>S106*H106</f>
        <v>0</v>
      </c>
      <c r="AR106" s="222" t="s">
        <v>128</v>
      </c>
      <c r="AT106" s="222" t="s">
        <v>123</v>
      </c>
      <c r="AU106" s="222" t="s">
        <v>82</v>
      </c>
      <c r="AY106" s="17" t="s">
        <v>121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17" t="s">
        <v>80</v>
      </c>
      <c r="BK106" s="223">
        <f>ROUND(I106*H106,2)</f>
        <v>0</v>
      </c>
      <c r="BL106" s="17" t="s">
        <v>128</v>
      </c>
      <c r="BM106" s="222" t="s">
        <v>159</v>
      </c>
    </row>
    <row r="107" s="1" customFormat="1">
      <c r="B107" s="38"/>
      <c r="C107" s="39"/>
      <c r="D107" s="224" t="s">
        <v>130</v>
      </c>
      <c r="E107" s="39"/>
      <c r="F107" s="225" t="s">
        <v>144</v>
      </c>
      <c r="G107" s="39"/>
      <c r="H107" s="39"/>
      <c r="I107" s="135"/>
      <c r="J107" s="39"/>
      <c r="K107" s="39"/>
      <c r="L107" s="43"/>
      <c r="M107" s="226"/>
      <c r="N107" s="83"/>
      <c r="O107" s="83"/>
      <c r="P107" s="83"/>
      <c r="Q107" s="83"/>
      <c r="R107" s="83"/>
      <c r="S107" s="83"/>
      <c r="T107" s="84"/>
      <c r="AT107" s="17" t="s">
        <v>130</v>
      </c>
      <c r="AU107" s="17" t="s">
        <v>82</v>
      </c>
    </row>
    <row r="108" s="1" customFormat="1" ht="24" customHeight="1">
      <c r="B108" s="38"/>
      <c r="C108" s="211" t="s">
        <v>160</v>
      </c>
      <c r="D108" s="211" t="s">
        <v>123</v>
      </c>
      <c r="E108" s="212" t="s">
        <v>161</v>
      </c>
      <c r="F108" s="213" t="s">
        <v>162</v>
      </c>
      <c r="G108" s="214" t="s">
        <v>142</v>
      </c>
      <c r="H108" s="215">
        <v>1</v>
      </c>
      <c r="I108" s="216"/>
      <c r="J108" s="217">
        <f>ROUND(I108*H108,2)</f>
        <v>0</v>
      </c>
      <c r="K108" s="213" t="s">
        <v>127</v>
      </c>
      <c r="L108" s="43"/>
      <c r="M108" s="218" t="s">
        <v>19</v>
      </c>
      <c r="N108" s="219" t="s">
        <v>43</v>
      </c>
      <c r="O108" s="83"/>
      <c r="P108" s="220">
        <f>O108*H108</f>
        <v>0</v>
      </c>
      <c r="Q108" s="220">
        <v>5.0000000000000002E-05</v>
      </c>
      <c r="R108" s="220">
        <f>Q108*H108</f>
        <v>5.0000000000000002E-05</v>
      </c>
      <c r="S108" s="220">
        <v>0</v>
      </c>
      <c r="T108" s="221">
        <f>S108*H108</f>
        <v>0</v>
      </c>
      <c r="AR108" s="222" t="s">
        <v>128</v>
      </c>
      <c r="AT108" s="222" t="s">
        <v>123</v>
      </c>
      <c r="AU108" s="222" t="s">
        <v>82</v>
      </c>
      <c r="AY108" s="17" t="s">
        <v>121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17" t="s">
        <v>80</v>
      </c>
      <c r="BK108" s="223">
        <f>ROUND(I108*H108,2)</f>
        <v>0</v>
      </c>
      <c r="BL108" s="17" t="s">
        <v>128</v>
      </c>
      <c r="BM108" s="222" t="s">
        <v>163</v>
      </c>
    </row>
    <row r="109" s="1" customFormat="1">
      <c r="B109" s="38"/>
      <c r="C109" s="39"/>
      <c r="D109" s="224" t="s">
        <v>130</v>
      </c>
      <c r="E109" s="39"/>
      <c r="F109" s="225" t="s">
        <v>164</v>
      </c>
      <c r="G109" s="39"/>
      <c r="H109" s="39"/>
      <c r="I109" s="135"/>
      <c r="J109" s="39"/>
      <c r="K109" s="39"/>
      <c r="L109" s="43"/>
      <c r="M109" s="226"/>
      <c r="N109" s="83"/>
      <c r="O109" s="83"/>
      <c r="P109" s="83"/>
      <c r="Q109" s="83"/>
      <c r="R109" s="83"/>
      <c r="S109" s="83"/>
      <c r="T109" s="84"/>
      <c r="AT109" s="17" t="s">
        <v>130</v>
      </c>
      <c r="AU109" s="17" t="s">
        <v>82</v>
      </c>
    </row>
    <row r="110" s="1" customFormat="1" ht="24" customHeight="1">
      <c r="B110" s="38"/>
      <c r="C110" s="211" t="s">
        <v>165</v>
      </c>
      <c r="D110" s="211" t="s">
        <v>123</v>
      </c>
      <c r="E110" s="212" t="s">
        <v>166</v>
      </c>
      <c r="F110" s="213" t="s">
        <v>167</v>
      </c>
      <c r="G110" s="214" t="s">
        <v>142</v>
      </c>
      <c r="H110" s="215">
        <v>2</v>
      </c>
      <c r="I110" s="216"/>
      <c r="J110" s="217">
        <f>ROUND(I110*H110,2)</f>
        <v>0</v>
      </c>
      <c r="K110" s="213" t="s">
        <v>127</v>
      </c>
      <c r="L110" s="43"/>
      <c r="M110" s="218" t="s">
        <v>19</v>
      </c>
      <c r="N110" s="219" t="s">
        <v>43</v>
      </c>
      <c r="O110" s="83"/>
      <c r="P110" s="220">
        <f>O110*H110</f>
        <v>0</v>
      </c>
      <c r="Q110" s="220">
        <v>5.0000000000000002E-05</v>
      </c>
      <c r="R110" s="220">
        <f>Q110*H110</f>
        <v>0.00010000000000000001</v>
      </c>
      <c r="S110" s="220">
        <v>0</v>
      </c>
      <c r="T110" s="221">
        <f>S110*H110</f>
        <v>0</v>
      </c>
      <c r="AR110" s="222" t="s">
        <v>128</v>
      </c>
      <c r="AT110" s="222" t="s">
        <v>123</v>
      </c>
      <c r="AU110" s="222" t="s">
        <v>82</v>
      </c>
      <c r="AY110" s="17" t="s">
        <v>121</v>
      </c>
      <c r="BE110" s="223">
        <f>IF(N110="základní",J110,0)</f>
        <v>0</v>
      </c>
      <c r="BF110" s="223">
        <f>IF(N110="snížená",J110,0)</f>
        <v>0</v>
      </c>
      <c r="BG110" s="223">
        <f>IF(N110="zákl. přenesená",J110,0)</f>
        <v>0</v>
      </c>
      <c r="BH110" s="223">
        <f>IF(N110="sníž. přenesená",J110,0)</f>
        <v>0</v>
      </c>
      <c r="BI110" s="223">
        <f>IF(N110="nulová",J110,0)</f>
        <v>0</v>
      </c>
      <c r="BJ110" s="17" t="s">
        <v>80</v>
      </c>
      <c r="BK110" s="223">
        <f>ROUND(I110*H110,2)</f>
        <v>0</v>
      </c>
      <c r="BL110" s="17" t="s">
        <v>128</v>
      </c>
      <c r="BM110" s="222" t="s">
        <v>168</v>
      </c>
    </row>
    <row r="111" s="1" customFormat="1">
      <c r="B111" s="38"/>
      <c r="C111" s="39"/>
      <c r="D111" s="224" t="s">
        <v>130</v>
      </c>
      <c r="E111" s="39"/>
      <c r="F111" s="225" t="s">
        <v>164</v>
      </c>
      <c r="G111" s="39"/>
      <c r="H111" s="39"/>
      <c r="I111" s="135"/>
      <c r="J111" s="39"/>
      <c r="K111" s="39"/>
      <c r="L111" s="43"/>
      <c r="M111" s="226"/>
      <c r="N111" s="83"/>
      <c r="O111" s="83"/>
      <c r="P111" s="83"/>
      <c r="Q111" s="83"/>
      <c r="R111" s="83"/>
      <c r="S111" s="83"/>
      <c r="T111" s="84"/>
      <c r="AT111" s="17" t="s">
        <v>130</v>
      </c>
      <c r="AU111" s="17" t="s">
        <v>82</v>
      </c>
    </row>
    <row r="112" s="1" customFormat="1" ht="24" customHeight="1">
      <c r="B112" s="38"/>
      <c r="C112" s="211" t="s">
        <v>169</v>
      </c>
      <c r="D112" s="211" t="s">
        <v>123</v>
      </c>
      <c r="E112" s="212" t="s">
        <v>170</v>
      </c>
      <c r="F112" s="213" t="s">
        <v>171</v>
      </c>
      <c r="G112" s="214" t="s">
        <v>142</v>
      </c>
      <c r="H112" s="215">
        <v>2</v>
      </c>
      <c r="I112" s="216"/>
      <c r="J112" s="217">
        <f>ROUND(I112*H112,2)</f>
        <v>0</v>
      </c>
      <c r="K112" s="213" t="s">
        <v>127</v>
      </c>
      <c r="L112" s="43"/>
      <c r="M112" s="218" t="s">
        <v>19</v>
      </c>
      <c r="N112" s="219" t="s">
        <v>43</v>
      </c>
      <c r="O112" s="83"/>
      <c r="P112" s="220">
        <f>O112*H112</f>
        <v>0</v>
      </c>
      <c r="Q112" s="220">
        <v>9.0000000000000006E-05</v>
      </c>
      <c r="R112" s="220">
        <f>Q112*H112</f>
        <v>0.00018000000000000001</v>
      </c>
      <c r="S112" s="220">
        <v>0</v>
      </c>
      <c r="T112" s="221">
        <f>S112*H112</f>
        <v>0</v>
      </c>
      <c r="AR112" s="222" t="s">
        <v>128</v>
      </c>
      <c r="AT112" s="222" t="s">
        <v>123</v>
      </c>
      <c r="AU112" s="222" t="s">
        <v>82</v>
      </c>
      <c r="AY112" s="17" t="s">
        <v>121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17" t="s">
        <v>80</v>
      </c>
      <c r="BK112" s="223">
        <f>ROUND(I112*H112,2)</f>
        <v>0</v>
      </c>
      <c r="BL112" s="17" t="s">
        <v>128</v>
      </c>
      <c r="BM112" s="222" t="s">
        <v>172</v>
      </c>
    </row>
    <row r="113" s="1" customFormat="1">
      <c r="B113" s="38"/>
      <c r="C113" s="39"/>
      <c r="D113" s="224" t="s">
        <v>130</v>
      </c>
      <c r="E113" s="39"/>
      <c r="F113" s="225" t="s">
        <v>164</v>
      </c>
      <c r="G113" s="39"/>
      <c r="H113" s="39"/>
      <c r="I113" s="135"/>
      <c r="J113" s="39"/>
      <c r="K113" s="39"/>
      <c r="L113" s="43"/>
      <c r="M113" s="226"/>
      <c r="N113" s="83"/>
      <c r="O113" s="83"/>
      <c r="P113" s="83"/>
      <c r="Q113" s="83"/>
      <c r="R113" s="83"/>
      <c r="S113" s="83"/>
      <c r="T113" s="84"/>
      <c r="AT113" s="17" t="s">
        <v>130</v>
      </c>
      <c r="AU113" s="17" t="s">
        <v>82</v>
      </c>
    </row>
    <row r="114" s="1" customFormat="1" ht="24" customHeight="1">
      <c r="B114" s="38"/>
      <c r="C114" s="211" t="s">
        <v>173</v>
      </c>
      <c r="D114" s="211" t="s">
        <v>123</v>
      </c>
      <c r="E114" s="212" t="s">
        <v>174</v>
      </c>
      <c r="F114" s="213" t="s">
        <v>175</v>
      </c>
      <c r="G114" s="214" t="s">
        <v>142</v>
      </c>
      <c r="H114" s="215">
        <v>1</v>
      </c>
      <c r="I114" s="216"/>
      <c r="J114" s="217">
        <f>ROUND(I114*H114,2)</f>
        <v>0</v>
      </c>
      <c r="K114" s="213" t="s">
        <v>127</v>
      </c>
      <c r="L114" s="43"/>
      <c r="M114" s="218" t="s">
        <v>19</v>
      </c>
      <c r="N114" s="219" t="s">
        <v>43</v>
      </c>
      <c r="O114" s="83"/>
      <c r="P114" s="220">
        <f>O114*H114</f>
        <v>0</v>
      </c>
      <c r="Q114" s="220">
        <v>9.0000000000000006E-05</v>
      </c>
      <c r="R114" s="220">
        <f>Q114*H114</f>
        <v>9.0000000000000006E-05</v>
      </c>
      <c r="S114" s="220">
        <v>0</v>
      </c>
      <c r="T114" s="221">
        <f>S114*H114</f>
        <v>0</v>
      </c>
      <c r="AR114" s="222" t="s">
        <v>128</v>
      </c>
      <c r="AT114" s="222" t="s">
        <v>123</v>
      </c>
      <c r="AU114" s="222" t="s">
        <v>82</v>
      </c>
      <c r="AY114" s="17" t="s">
        <v>121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17" t="s">
        <v>80</v>
      </c>
      <c r="BK114" s="223">
        <f>ROUND(I114*H114,2)</f>
        <v>0</v>
      </c>
      <c r="BL114" s="17" t="s">
        <v>128</v>
      </c>
      <c r="BM114" s="222" t="s">
        <v>176</v>
      </c>
    </row>
    <row r="115" s="1" customFormat="1">
      <c r="B115" s="38"/>
      <c r="C115" s="39"/>
      <c r="D115" s="224" t="s">
        <v>130</v>
      </c>
      <c r="E115" s="39"/>
      <c r="F115" s="225" t="s">
        <v>164</v>
      </c>
      <c r="G115" s="39"/>
      <c r="H115" s="39"/>
      <c r="I115" s="135"/>
      <c r="J115" s="39"/>
      <c r="K115" s="39"/>
      <c r="L115" s="43"/>
      <c r="M115" s="226"/>
      <c r="N115" s="83"/>
      <c r="O115" s="83"/>
      <c r="P115" s="83"/>
      <c r="Q115" s="83"/>
      <c r="R115" s="83"/>
      <c r="S115" s="83"/>
      <c r="T115" s="84"/>
      <c r="AT115" s="17" t="s">
        <v>130</v>
      </c>
      <c r="AU115" s="17" t="s">
        <v>82</v>
      </c>
    </row>
    <row r="116" s="1" customFormat="1" ht="36" customHeight="1">
      <c r="B116" s="38"/>
      <c r="C116" s="211" t="s">
        <v>177</v>
      </c>
      <c r="D116" s="211" t="s">
        <v>123</v>
      </c>
      <c r="E116" s="212" t="s">
        <v>178</v>
      </c>
      <c r="F116" s="213" t="s">
        <v>179</v>
      </c>
      <c r="G116" s="214" t="s">
        <v>126</v>
      </c>
      <c r="H116" s="215">
        <v>103</v>
      </c>
      <c r="I116" s="216"/>
      <c r="J116" s="217">
        <f>ROUND(I116*H116,2)</f>
        <v>0</v>
      </c>
      <c r="K116" s="213" t="s">
        <v>127</v>
      </c>
      <c r="L116" s="43"/>
      <c r="M116" s="218" t="s">
        <v>19</v>
      </c>
      <c r="N116" s="219" t="s">
        <v>43</v>
      </c>
      <c r="O116" s="83"/>
      <c r="P116" s="220">
        <f>O116*H116</f>
        <v>0</v>
      </c>
      <c r="Q116" s="220">
        <v>0</v>
      </c>
      <c r="R116" s="220">
        <f>Q116*H116</f>
        <v>0</v>
      </c>
      <c r="S116" s="220">
        <v>0.22</v>
      </c>
      <c r="T116" s="221">
        <f>S116*H116</f>
        <v>22.66</v>
      </c>
      <c r="AR116" s="222" t="s">
        <v>128</v>
      </c>
      <c r="AT116" s="222" t="s">
        <v>123</v>
      </c>
      <c r="AU116" s="222" t="s">
        <v>82</v>
      </c>
      <c r="AY116" s="17" t="s">
        <v>121</v>
      </c>
      <c r="BE116" s="223">
        <f>IF(N116="základní",J116,0)</f>
        <v>0</v>
      </c>
      <c r="BF116" s="223">
        <f>IF(N116="snížená",J116,0)</f>
        <v>0</v>
      </c>
      <c r="BG116" s="223">
        <f>IF(N116="zákl. přenesená",J116,0)</f>
        <v>0</v>
      </c>
      <c r="BH116" s="223">
        <f>IF(N116="sníž. přenesená",J116,0)</f>
        <v>0</v>
      </c>
      <c r="BI116" s="223">
        <f>IF(N116="nulová",J116,0)</f>
        <v>0</v>
      </c>
      <c r="BJ116" s="17" t="s">
        <v>80</v>
      </c>
      <c r="BK116" s="223">
        <f>ROUND(I116*H116,2)</f>
        <v>0</v>
      </c>
      <c r="BL116" s="17" t="s">
        <v>128</v>
      </c>
      <c r="BM116" s="222" t="s">
        <v>180</v>
      </c>
    </row>
    <row r="117" s="1" customFormat="1">
      <c r="B117" s="38"/>
      <c r="C117" s="39"/>
      <c r="D117" s="224" t="s">
        <v>130</v>
      </c>
      <c r="E117" s="39"/>
      <c r="F117" s="225" t="s">
        <v>181</v>
      </c>
      <c r="G117" s="39"/>
      <c r="H117" s="39"/>
      <c r="I117" s="135"/>
      <c r="J117" s="39"/>
      <c r="K117" s="39"/>
      <c r="L117" s="43"/>
      <c r="M117" s="226"/>
      <c r="N117" s="83"/>
      <c r="O117" s="83"/>
      <c r="P117" s="83"/>
      <c r="Q117" s="83"/>
      <c r="R117" s="83"/>
      <c r="S117" s="83"/>
      <c r="T117" s="84"/>
      <c r="AT117" s="17" t="s">
        <v>130</v>
      </c>
      <c r="AU117" s="17" t="s">
        <v>82</v>
      </c>
    </row>
    <row r="118" s="12" customFormat="1">
      <c r="B118" s="227"/>
      <c r="C118" s="228"/>
      <c r="D118" s="224" t="s">
        <v>132</v>
      </c>
      <c r="E118" s="229" t="s">
        <v>19</v>
      </c>
      <c r="F118" s="230" t="s">
        <v>182</v>
      </c>
      <c r="G118" s="228"/>
      <c r="H118" s="231">
        <v>103</v>
      </c>
      <c r="I118" s="232"/>
      <c r="J118" s="228"/>
      <c r="K118" s="228"/>
      <c r="L118" s="233"/>
      <c r="M118" s="234"/>
      <c r="N118" s="235"/>
      <c r="O118" s="235"/>
      <c r="P118" s="235"/>
      <c r="Q118" s="235"/>
      <c r="R118" s="235"/>
      <c r="S118" s="235"/>
      <c r="T118" s="236"/>
      <c r="AT118" s="237" t="s">
        <v>132</v>
      </c>
      <c r="AU118" s="237" t="s">
        <v>82</v>
      </c>
      <c r="AV118" s="12" t="s">
        <v>82</v>
      </c>
      <c r="AW118" s="12" t="s">
        <v>33</v>
      </c>
      <c r="AX118" s="12" t="s">
        <v>80</v>
      </c>
      <c r="AY118" s="237" t="s">
        <v>121</v>
      </c>
    </row>
    <row r="119" s="1" customFormat="1" ht="24" customHeight="1">
      <c r="B119" s="38"/>
      <c r="C119" s="211" t="s">
        <v>183</v>
      </c>
      <c r="D119" s="211" t="s">
        <v>123</v>
      </c>
      <c r="E119" s="212" t="s">
        <v>184</v>
      </c>
      <c r="F119" s="213" t="s">
        <v>185</v>
      </c>
      <c r="G119" s="214" t="s">
        <v>126</v>
      </c>
      <c r="H119" s="215">
        <v>392</v>
      </c>
      <c r="I119" s="216"/>
      <c r="J119" s="217">
        <f>ROUND(I119*H119,2)</f>
        <v>0</v>
      </c>
      <c r="K119" s="213" t="s">
        <v>127</v>
      </c>
      <c r="L119" s="43"/>
      <c r="M119" s="218" t="s">
        <v>19</v>
      </c>
      <c r="N119" s="219" t="s">
        <v>43</v>
      </c>
      <c r="O119" s="83"/>
      <c r="P119" s="220">
        <f>O119*H119</f>
        <v>0</v>
      </c>
      <c r="Q119" s="220">
        <v>0</v>
      </c>
      <c r="R119" s="220">
        <f>Q119*H119</f>
        <v>0</v>
      </c>
      <c r="S119" s="220">
        <v>0.22</v>
      </c>
      <c r="T119" s="221">
        <f>S119*H119</f>
        <v>86.239999999999995</v>
      </c>
      <c r="AR119" s="222" t="s">
        <v>128</v>
      </c>
      <c r="AT119" s="222" t="s">
        <v>123</v>
      </c>
      <c r="AU119" s="222" t="s">
        <v>82</v>
      </c>
      <c r="AY119" s="17" t="s">
        <v>121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17" t="s">
        <v>80</v>
      </c>
      <c r="BK119" s="223">
        <f>ROUND(I119*H119,2)</f>
        <v>0</v>
      </c>
      <c r="BL119" s="17" t="s">
        <v>128</v>
      </c>
      <c r="BM119" s="222" t="s">
        <v>186</v>
      </c>
    </row>
    <row r="120" s="1" customFormat="1">
      <c r="B120" s="38"/>
      <c r="C120" s="39"/>
      <c r="D120" s="224" t="s">
        <v>130</v>
      </c>
      <c r="E120" s="39"/>
      <c r="F120" s="225" t="s">
        <v>181</v>
      </c>
      <c r="G120" s="39"/>
      <c r="H120" s="39"/>
      <c r="I120" s="135"/>
      <c r="J120" s="39"/>
      <c r="K120" s="39"/>
      <c r="L120" s="43"/>
      <c r="M120" s="226"/>
      <c r="N120" s="83"/>
      <c r="O120" s="83"/>
      <c r="P120" s="83"/>
      <c r="Q120" s="83"/>
      <c r="R120" s="83"/>
      <c r="S120" s="83"/>
      <c r="T120" s="84"/>
      <c r="AT120" s="17" t="s">
        <v>130</v>
      </c>
      <c r="AU120" s="17" t="s">
        <v>82</v>
      </c>
    </row>
    <row r="121" s="12" customFormat="1">
      <c r="B121" s="227"/>
      <c r="C121" s="228"/>
      <c r="D121" s="224" t="s">
        <v>132</v>
      </c>
      <c r="E121" s="229" t="s">
        <v>19</v>
      </c>
      <c r="F121" s="230" t="s">
        <v>187</v>
      </c>
      <c r="G121" s="228"/>
      <c r="H121" s="231">
        <v>392</v>
      </c>
      <c r="I121" s="232"/>
      <c r="J121" s="228"/>
      <c r="K121" s="228"/>
      <c r="L121" s="233"/>
      <c r="M121" s="234"/>
      <c r="N121" s="235"/>
      <c r="O121" s="235"/>
      <c r="P121" s="235"/>
      <c r="Q121" s="235"/>
      <c r="R121" s="235"/>
      <c r="S121" s="235"/>
      <c r="T121" s="236"/>
      <c r="AT121" s="237" t="s">
        <v>132</v>
      </c>
      <c r="AU121" s="237" t="s">
        <v>82</v>
      </c>
      <c r="AV121" s="12" t="s">
        <v>82</v>
      </c>
      <c r="AW121" s="12" t="s">
        <v>33</v>
      </c>
      <c r="AX121" s="12" t="s">
        <v>80</v>
      </c>
      <c r="AY121" s="237" t="s">
        <v>121</v>
      </c>
    </row>
    <row r="122" s="1" customFormat="1" ht="24" customHeight="1">
      <c r="B122" s="38"/>
      <c r="C122" s="211" t="s">
        <v>8</v>
      </c>
      <c r="D122" s="211" t="s">
        <v>123</v>
      </c>
      <c r="E122" s="212" t="s">
        <v>188</v>
      </c>
      <c r="F122" s="213" t="s">
        <v>189</v>
      </c>
      <c r="G122" s="214" t="s">
        <v>126</v>
      </c>
      <c r="H122" s="215">
        <v>367</v>
      </c>
      <c r="I122" s="216"/>
      <c r="J122" s="217">
        <f>ROUND(I122*H122,2)</f>
        <v>0</v>
      </c>
      <c r="K122" s="213" t="s">
        <v>127</v>
      </c>
      <c r="L122" s="43"/>
      <c r="M122" s="218" t="s">
        <v>19</v>
      </c>
      <c r="N122" s="219" t="s">
        <v>43</v>
      </c>
      <c r="O122" s="83"/>
      <c r="P122" s="220">
        <f>O122*H122</f>
        <v>0</v>
      </c>
      <c r="Q122" s="220">
        <v>4.0000000000000003E-05</v>
      </c>
      <c r="R122" s="220">
        <f>Q122*H122</f>
        <v>0.01468</v>
      </c>
      <c r="S122" s="220">
        <v>0.10299999999999999</v>
      </c>
      <c r="T122" s="221">
        <f>S122*H122</f>
        <v>37.800999999999995</v>
      </c>
      <c r="AR122" s="222" t="s">
        <v>128</v>
      </c>
      <c r="AT122" s="222" t="s">
        <v>123</v>
      </c>
      <c r="AU122" s="222" t="s">
        <v>82</v>
      </c>
      <c r="AY122" s="17" t="s">
        <v>121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17" t="s">
        <v>80</v>
      </c>
      <c r="BK122" s="223">
        <f>ROUND(I122*H122,2)</f>
        <v>0</v>
      </c>
      <c r="BL122" s="17" t="s">
        <v>128</v>
      </c>
      <c r="BM122" s="222" t="s">
        <v>190</v>
      </c>
    </row>
    <row r="123" s="1" customFormat="1">
      <c r="B123" s="38"/>
      <c r="C123" s="39"/>
      <c r="D123" s="224" t="s">
        <v>130</v>
      </c>
      <c r="E123" s="39"/>
      <c r="F123" s="225" t="s">
        <v>191</v>
      </c>
      <c r="G123" s="39"/>
      <c r="H123" s="39"/>
      <c r="I123" s="135"/>
      <c r="J123" s="39"/>
      <c r="K123" s="39"/>
      <c r="L123" s="43"/>
      <c r="M123" s="226"/>
      <c r="N123" s="83"/>
      <c r="O123" s="83"/>
      <c r="P123" s="83"/>
      <c r="Q123" s="83"/>
      <c r="R123" s="83"/>
      <c r="S123" s="83"/>
      <c r="T123" s="84"/>
      <c r="AT123" s="17" t="s">
        <v>130</v>
      </c>
      <c r="AU123" s="17" t="s">
        <v>82</v>
      </c>
    </row>
    <row r="124" s="12" customFormat="1">
      <c r="B124" s="227"/>
      <c r="C124" s="228"/>
      <c r="D124" s="224" t="s">
        <v>132</v>
      </c>
      <c r="E124" s="229" t="s">
        <v>19</v>
      </c>
      <c r="F124" s="230" t="s">
        <v>192</v>
      </c>
      <c r="G124" s="228"/>
      <c r="H124" s="231">
        <v>367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AT124" s="237" t="s">
        <v>132</v>
      </c>
      <c r="AU124" s="237" t="s">
        <v>82</v>
      </c>
      <c r="AV124" s="12" t="s">
        <v>82</v>
      </c>
      <c r="AW124" s="12" t="s">
        <v>33</v>
      </c>
      <c r="AX124" s="12" t="s">
        <v>80</v>
      </c>
      <c r="AY124" s="237" t="s">
        <v>121</v>
      </c>
    </row>
    <row r="125" s="1" customFormat="1" ht="24" customHeight="1">
      <c r="B125" s="38"/>
      <c r="C125" s="211" t="s">
        <v>193</v>
      </c>
      <c r="D125" s="211" t="s">
        <v>123</v>
      </c>
      <c r="E125" s="212" t="s">
        <v>194</v>
      </c>
      <c r="F125" s="213" t="s">
        <v>195</v>
      </c>
      <c r="G125" s="214" t="s">
        <v>196</v>
      </c>
      <c r="H125" s="215">
        <v>18</v>
      </c>
      <c r="I125" s="216"/>
      <c r="J125" s="217">
        <f>ROUND(I125*H125,2)</f>
        <v>0</v>
      </c>
      <c r="K125" s="213" t="s">
        <v>127</v>
      </c>
      <c r="L125" s="43"/>
      <c r="M125" s="218" t="s">
        <v>19</v>
      </c>
      <c r="N125" s="219" t="s">
        <v>43</v>
      </c>
      <c r="O125" s="83"/>
      <c r="P125" s="220">
        <f>O125*H125</f>
        <v>0</v>
      </c>
      <c r="Q125" s="220">
        <v>0</v>
      </c>
      <c r="R125" s="220">
        <f>Q125*H125</f>
        <v>0</v>
      </c>
      <c r="S125" s="220">
        <v>0.20499999999999999</v>
      </c>
      <c r="T125" s="221">
        <f>S125*H125</f>
        <v>3.6899999999999999</v>
      </c>
      <c r="AR125" s="222" t="s">
        <v>128</v>
      </c>
      <c r="AT125" s="222" t="s">
        <v>123</v>
      </c>
      <c r="AU125" s="222" t="s">
        <v>82</v>
      </c>
      <c r="AY125" s="17" t="s">
        <v>121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17" t="s">
        <v>80</v>
      </c>
      <c r="BK125" s="223">
        <f>ROUND(I125*H125,2)</f>
        <v>0</v>
      </c>
      <c r="BL125" s="17" t="s">
        <v>128</v>
      </c>
      <c r="BM125" s="222" t="s">
        <v>197</v>
      </c>
    </row>
    <row r="126" s="1" customFormat="1">
      <c r="B126" s="38"/>
      <c r="C126" s="39"/>
      <c r="D126" s="224" t="s">
        <v>130</v>
      </c>
      <c r="E126" s="39"/>
      <c r="F126" s="225" t="s">
        <v>198</v>
      </c>
      <c r="G126" s="39"/>
      <c r="H126" s="39"/>
      <c r="I126" s="135"/>
      <c r="J126" s="39"/>
      <c r="K126" s="39"/>
      <c r="L126" s="43"/>
      <c r="M126" s="226"/>
      <c r="N126" s="83"/>
      <c r="O126" s="83"/>
      <c r="P126" s="83"/>
      <c r="Q126" s="83"/>
      <c r="R126" s="83"/>
      <c r="S126" s="83"/>
      <c r="T126" s="84"/>
      <c r="AT126" s="17" t="s">
        <v>130</v>
      </c>
      <c r="AU126" s="17" t="s">
        <v>82</v>
      </c>
    </row>
    <row r="127" s="12" customFormat="1">
      <c r="B127" s="227"/>
      <c r="C127" s="228"/>
      <c r="D127" s="224" t="s">
        <v>132</v>
      </c>
      <c r="E127" s="229" t="s">
        <v>19</v>
      </c>
      <c r="F127" s="230" t="s">
        <v>199</v>
      </c>
      <c r="G127" s="228"/>
      <c r="H127" s="231">
        <v>18</v>
      </c>
      <c r="I127" s="232"/>
      <c r="J127" s="228"/>
      <c r="K127" s="228"/>
      <c r="L127" s="233"/>
      <c r="M127" s="234"/>
      <c r="N127" s="235"/>
      <c r="O127" s="235"/>
      <c r="P127" s="235"/>
      <c r="Q127" s="235"/>
      <c r="R127" s="235"/>
      <c r="S127" s="235"/>
      <c r="T127" s="236"/>
      <c r="AT127" s="237" t="s">
        <v>132</v>
      </c>
      <c r="AU127" s="237" t="s">
        <v>82</v>
      </c>
      <c r="AV127" s="12" t="s">
        <v>82</v>
      </c>
      <c r="AW127" s="12" t="s">
        <v>33</v>
      </c>
      <c r="AX127" s="12" t="s">
        <v>80</v>
      </c>
      <c r="AY127" s="237" t="s">
        <v>121</v>
      </c>
    </row>
    <row r="128" s="1" customFormat="1" ht="24" customHeight="1">
      <c r="B128" s="38"/>
      <c r="C128" s="211" t="s">
        <v>200</v>
      </c>
      <c r="D128" s="211" t="s">
        <v>123</v>
      </c>
      <c r="E128" s="212" t="s">
        <v>201</v>
      </c>
      <c r="F128" s="213" t="s">
        <v>202</v>
      </c>
      <c r="G128" s="214" t="s">
        <v>196</v>
      </c>
      <c r="H128" s="215">
        <v>96</v>
      </c>
      <c r="I128" s="216"/>
      <c r="J128" s="217">
        <f>ROUND(I128*H128,2)</f>
        <v>0</v>
      </c>
      <c r="K128" s="213" t="s">
        <v>127</v>
      </c>
      <c r="L128" s="43"/>
      <c r="M128" s="218" t="s">
        <v>19</v>
      </c>
      <c r="N128" s="219" t="s">
        <v>43</v>
      </c>
      <c r="O128" s="83"/>
      <c r="P128" s="220">
        <f>O128*H128</f>
        <v>0</v>
      </c>
      <c r="Q128" s="220">
        <v>0</v>
      </c>
      <c r="R128" s="220">
        <f>Q128*H128</f>
        <v>0</v>
      </c>
      <c r="S128" s="220">
        <v>0.040000000000000001</v>
      </c>
      <c r="T128" s="221">
        <f>S128*H128</f>
        <v>3.8399999999999999</v>
      </c>
      <c r="AR128" s="222" t="s">
        <v>128</v>
      </c>
      <c r="AT128" s="222" t="s">
        <v>123</v>
      </c>
      <c r="AU128" s="222" t="s">
        <v>82</v>
      </c>
      <c r="AY128" s="17" t="s">
        <v>121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17" t="s">
        <v>80</v>
      </c>
      <c r="BK128" s="223">
        <f>ROUND(I128*H128,2)</f>
        <v>0</v>
      </c>
      <c r="BL128" s="17" t="s">
        <v>128</v>
      </c>
      <c r="BM128" s="222" t="s">
        <v>203</v>
      </c>
    </row>
    <row r="129" s="1" customFormat="1">
      <c r="B129" s="38"/>
      <c r="C129" s="39"/>
      <c r="D129" s="224" t="s">
        <v>130</v>
      </c>
      <c r="E129" s="39"/>
      <c r="F129" s="225" t="s">
        <v>198</v>
      </c>
      <c r="G129" s="39"/>
      <c r="H129" s="39"/>
      <c r="I129" s="135"/>
      <c r="J129" s="39"/>
      <c r="K129" s="39"/>
      <c r="L129" s="43"/>
      <c r="M129" s="226"/>
      <c r="N129" s="83"/>
      <c r="O129" s="83"/>
      <c r="P129" s="83"/>
      <c r="Q129" s="83"/>
      <c r="R129" s="83"/>
      <c r="S129" s="83"/>
      <c r="T129" s="84"/>
      <c r="AT129" s="17" t="s">
        <v>130</v>
      </c>
      <c r="AU129" s="17" t="s">
        <v>82</v>
      </c>
    </row>
    <row r="130" s="12" customFormat="1">
      <c r="B130" s="227"/>
      <c r="C130" s="228"/>
      <c r="D130" s="224" t="s">
        <v>132</v>
      </c>
      <c r="E130" s="229" t="s">
        <v>19</v>
      </c>
      <c r="F130" s="230" t="s">
        <v>204</v>
      </c>
      <c r="G130" s="228"/>
      <c r="H130" s="231">
        <v>96</v>
      </c>
      <c r="I130" s="232"/>
      <c r="J130" s="228"/>
      <c r="K130" s="228"/>
      <c r="L130" s="233"/>
      <c r="M130" s="234"/>
      <c r="N130" s="235"/>
      <c r="O130" s="235"/>
      <c r="P130" s="235"/>
      <c r="Q130" s="235"/>
      <c r="R130" s="235"/>
      <c r="S130" s="235"/>
      <c r="T130" s="236"/>
      <c r="AT130" s="237" t="s">
        <v>132</v>
      </c>
      <c r="AU130" s="237" t="s">
        <v>82</v>
      </c>
      <c r="AV130" s="12" t="s">
        <v>82</v>
      </c>
      <c r="AW130" s="12" t="s">
        <v>33</v>
      </c>
      <c r="AX130" s="12" t="s">
        <v>80</v>
      </c>
      <c r="AY130" s="237" t="s">
        <v>121</v>
      </c>
    </row>
    <row r="131" s="1" customFormat="1" ht="24" customHeight="1">
      <c r="B131" s="38"/>
      <c r="C131" s="211" t="s">
        <v>205</v>
      </c>
      <c r="D131" s="211" t="s">
        <v>123</v>
      </c>
      <c r="E131" s="212" t="s">
        <v>206</v>
      </c>
      <c r="F131" s="213" t="s">
        <v>207</v>
      </c>
      <c r="G131" s="214" t="s">
        <v>208</v>
      </c>
      <c r="H131" s="215">
        <v>1</v>
      </c>
      <c r="I131" s="216"/>
      <c r="J131" s="217">
        <f>ROUND(I131*H131,2)</f>
        <v>0</v>
      </c>
      <c r="K131" s="213" t="s">
        <v>127</v>
      </c>
      <c r="L131" s="43"/>
      <c r="M131" s="218" t="s">
        <v>19</v>
      </c>
      <c r="N131" s="219" t="s">
        <v>43</v>
      </c>
      <c r="O131" s="83"/>
      <c r="P131" s="220">
        <f>O131*H131</f>
        <v>0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AR131" s="222" t="s">
        <v>128</v>
      </c>
      <c r="AT131" s="222" t="s">
        <v>123</v>
      </c>
      <c r="AU131" s="222" t="s">
        <v>82</v>
      </c>
      <c r="AY131" s="17" t="s">
        <v>121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17" t="s">
        <v>80</v>
      </c>
      <c r="BK131" s="223">
        <f>ROUND(I131*H131,2)</f>
        <v>0</v>
      </c>
      <c r="BL131" s="17" t="s">
        <v>128</v>
      </c>
      <c r="BM131" s="222" t="s">
        <v>209</v>
      </c>
    </row>
    <row r="132" s="1" customFormat="1">
      <c r="B132" s="38"/>
      <c r="C132" s="39"/>
      <c r="D132" s="224" t="s">
        <v>130</v>
      </c>
      <c r="E132" s="39"/>
      <c r="F132" s="225" t="s">
        <v>210</v>
      </c>
      <c r="G132" s="39"/>
      <c r="H132" s="39"/>
      <c r="I132" s="135"/>
      <c r="J132" s="39"/>
      <c r="K132" s="39"/>
      <c r="L132" s="43"/>
      <c r="M132" s="226"/>
      <c r="N132" s="83"/>
      <c r="O132" s="83"/>
      <c r="P132" s="83"/>
      <c r="Q132" s="83"/>
      <c r="R132" s="83"/>
      <c r="S132" s="83"/>
      <c r="T132" s="84"/>
      <c r="AT132" s="17" t="s">
        <v>130</v>
      </c>
      <c r="AU132" s="17" t="s">
        <v>82</v>
      </c>
    </row>
    <row r="133" s="12" customFormat="1">
      <c r="B133" s="227"/>
      <c r="C133" s="228"/>
      <c r="D133" s="224" t="s">
        <v>132</v>
      </c>
      <c r="E133" s="229" t="s">
        <v>19</v>
      </c>
      <c r="F133" s="230" t="s">
        <v>211</v>
      </c>
      <c r="G133" s="228"/>
      <c r="H133" s="231">
        <v>1</v>
      </c>
      <c r="I133" s="232"/>
      <c r="J133" s="228"/>
      <c r="K133" s="228"/>
      <c r="L133" s="233"/>
      <c r="M133" s="234"/>
      <c r="N133" s="235"/>
      <c r="O133" s="235"/>
      <c r="P133" s="235"/>
      <c r="Q133" s="235"/>
      <c r="R133" s="235"/>
      <c r="S133" s="235"/>
      <c r="T133" s="236"/>
      <c r="AT133" s="237" t="s">
        <v>132</v>
      </c>
      <c r="AU133" s="237" t="s">
        <v>82</v>
      </c>
      <c r="AV133" s="12" t="s">
        <v>82</v>
      </c>
      <c r="AW133" s="12" t="s">
        <v>33</v>
      </c>
      <c r="AX133" s="12" t="s">
        <v>80</v>
      </c>
      <c r="AY133" s="237" t="s">
        <v>121</v>
      </c>
    </row>
    <row r="134" s="1" customFormat="1" ht="24" customHeight="1">
      <c r="B134" s="38"/>
      <c r="C134" s="211" t="s">
        <v>212</v>
      </c>
      <c r="D134" s="211" t="s">
        <v>123</v>
      </c>
      <c r="E134" s="212" t="s">
        <v>213</v>
      </c>
      <c r="F134" s="213" t="s">
        <v>214</v>
      </c>
      <c r="G134" s="214" t="s">
        <v>208</v>
      </c>
      <c r="H134" s="215">
        <v>0.10000000000000001</v>
      </c>
      <c r="I134" s="216"/>
      <c r="J134" s="217">
        <f>ROUND(I134*H134,2)</f>
        <v>0</v>
      </c>
      <c r="K134" s="213" t="s">
        <v>127</v>
      </c>
      <c r="L134" s="43"/>
      <c r="M134" s="218" t="s">
        <v>19</v>
      </c>
      <c r="N134" s="219" t="s">
        <v>43</v>
      </c>
      <c r="O134" s="83"/>
      <c r="P134" s="220">
        <f>O134*H134</f>
        <v>0</v>
      </c>
      <c r="Q134" s="220">
        <v>0</v>
      </c>
      <c r="R134" s="220">
        <f>Q134*H134</f>
        <v>0</v>
      </c>
      <c r="S134" s="220">
        <v>0</v>
      </c>
      <c r="T134" s="221">
        <f>S134*H134</f>
        <v>0</v>
      </c>
      <c r="AR134" s="222" t="s">
        <v>128</v>
      </c>
      <c r="AT134" s="222" t="s">
        <v>123</v>
      </c>
      <c r="AU134" s="222" t="s">
        <v>82</v>
      </c>
      <c r="AY134" s="17" t="s">
        <v>121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17" t="s">
        <v>80</v>
      </c>
      <c r="BK134" s="223">
        <f>ROUND(I134*H134,2)</f>
        <v>0</v>
      </c>
      <c r="BL134" s="17" t="s">
        <v>128</v>
      </c>
      <c r="BM134" s="222" t="s">
        <v>215</v>
      </c>
    </row>
    <row r="135" s="1" customFormat="1">
      <c r="B135" s="38"/>
      <c r="C135" s="39"/>
      <c r="D135" s="224" t="s">
        <v>130</v>
      </c>
      <c r="E135" s="39"/>
      <c r="F135" s="225" t="s">
        <v>210</v>
      </c>
      <c r="G135" s="39"/>
      <c r="H135" s="39"/>
      <c r="I135" s="135"/>
      <c r="J135" s="39"/>
      <c r="K135" s="39"/>
      <c r="L135" s="43"/>
      <c r="M135" s="226"/>
      <c r="N135" s="83"/>
      <c r="O135" s="83"/>
      <c r="P135" s="83"/>
      <c r="Q135" s="83"/>
      <c r="R135" s="83"/>
      <c r="S135" s="83"/>
      <c r="T135" s="84"/>
      <c r="AT135" s="17" t="s">
        <v>130</v>
      </c>
      <c r="AU135" s="17" t="s">
        <v>82</v>
      </c>
    </row>
    <row r="136" s="12" customFormat="1">
      <c r="B136" s="227"/>
      <c r="C136" s="228"/>
      <c r="D136" s="224" t="s">
        <v>132</v>
      </c>
      <c r="E136" s="228"/>
      <c r="F136" s="230" t="s">
        <v>216</v>
      </c>
      <c r="G136" s="228"/>
      <c r="H136" s="231">
        <v>0.10000000000000001</v>
      </c>
      <c r="I136" s="232"/>
      <c r="J136" s="228"/>
      <c r="K136" s="228"/>
      <c r="L136" s="233"/>
      <c r="M136" s="234"/>
      <c r="N136" s="235"/>
      <c r="O136" s="235"/>
      <c r="P136" s="235"/>
      <c r="Q136" s="235"/>
      <c r="R136" s="235"/>
      <c r="S136" s="235"/>
      <c r="T136" s="236"/>
      <c r="AT136" s="237" t="s">
        <v>132</v>
      </c>
      <c r="AU136" s="237" t="s">
        <v>82</v>
      </c>
      <c r="AV136" s="12" t="s">
        <v>82</v>
      </c>
      <c r="AW136" s="12" t="s">
        <v>4</v>
      </c>
      <c r="AX136" s="12" t="s">
        <v>80</v>
      </c>
      <c r="AY136" s="237" t="s">
        <v>121</v>
      </c>
    </row>
    <row r="137" s="1" customFormat="1" ht="24" customHeight="1">
      <c r="B137" s="38"/>
      <c r="C137" s="211" t="s">
        <v>7</v>
      </c>
      <c r="D137" s="211" t="s">
        <v>123</v>
      </c>
      <c r="E137" s="212" t="s">
        <v>217</v>
      </c>
      <c r="F137" s="213" t="s">
        <v>218</v>
      </c>
      <c r="G137" s="214" t="s">
        <v>208</v>
      </c>
      <c r="H137" s="215">
        <v>5.7599999999999998</v>
      </c>
      <c r="I137" s="216"/>
      <c r="J137" s="217">
        <f>ROUND(I137*H137,2)</f>
        <v>0</v>
      </c>
      <c r="K137" s="213" t="s">
        <v>127</v>
      </c>
      <c r="L137" s="43"/>
      <c r="M137" s="218" t="s">
        <v>19</v>
      </c>
      <c r="N137" s="219" t="s">
        <v>43</v>
      </c>
      <c r="O137" s="83"/>
      <c r="P137" s="220">
        <f>O137*H137</f>
        <v>0</v>
      </c>
      <c r="Q137" s="220">
        <v>0</v>
      </c>
      <c r="R137" s="220">
        <f>Q137*H137</f>
        <v>0</v>
      </c>
      <c r="S137" s="220">
        <v>0</v>
      </c>
      <c r="T137" s="221">
        <f>S137*H137</f>
        <v>0</v>
      </c>
      <c r="AR137" s="222" t="s">
        <v>128</v>
      </c>
      <c r="AT137" s="222" t="s">
        <v>123</v>
      </c>
      <c r="AU137" s="222" t="s">
        <v>82</v>
      </c>
      <c r="AY137" s="17" t="s">
        <v>121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17" t="s">
        <v>80</v>
      </c>
      <c r="BK137" s="223">
        <f>ROUND(I137*H137,2)</f>
        <v>0</v>
      </c>
      <c r="BL137" s="17" t="s">
        <v>128</v>
      </c>
      <c r="BM137" s="222" t="s">
        <v>219</v>
      </c>
    </row>
    <row r="138" s="1" customFormat="1">
      <c r="B138" s="38"/>
      <c r="C138" s="39"/>
      <c r="D138" s="224" t="s">
        <v>130</v>
      </c>
      <c r="E138" s="39"/>
      <c r="F138" s="225" t="s">
        <v>220</v>
      </c>
      <c r="G138" s="39"/>
      <c r="H138" s="39"/>
      <c r="I138" s="135"/>
      <c r="J138" s="39"/>
      <c r="K138" s="39"/>
      <c r="L138" s="43"/>
      <c r="M138" s="226"/>
      <c r="N138" s="83"/>
      <c r="O138" s="83"/>
      <c r="P138" s="83"/>
      <c r="Q138" s="83"/>
      <c r="R138" s="83"/>
      <c r="S138" s="83"/>
      <c r="T138" s="84"/>
      <c r="AT138" s="17" t="s">
        <v>130</v>
      </c>
      <c r="AU138" s="17" t="s">
        <v>82</v>
      </c>
    </row>
    <row r="139" s="12" customFormat="1">
      <c r="B139" s="227"/>
      <c r="C139" s="228"/>
      <c r="D139" s="224" t="s">
        <v>132</v>
      </c>
      <c r="E139" s="229" t="s">
        <v>19</v>
      </c>
      <c r="F139" s="230" t="s">
        <v>221</v>
      </c>
      <c r="G139" s="228"/>
      <c r="H139" s="231">
        <v>5.7599999999999998</v>
      </c>
      <c r="I139" s="232"/>
      <c r="J139" s="228"/>
      <c r="K139" s="228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132</v>
      </c>
      <c r="AU139" s="237" t="s">
        <v>82</v>
      </c>
      <c r="AV139" s="12" t="s">
        <v>82</v>
      </c>
      <c r="AW139" s="12" t="s">
        <v>33</v>
      </c>
      <c r="AX139" s="12" t="s">
        <v>80</v>
      </c>
      <c r="AY139" s="237" t="s">
        <v>121</v>
      </c>
    </row>
    <row r="140" s="1" customFormat="1" ht="24" customHeight="1">
      <c r="B140" s="38"/>
      <c r="C140" s="211" t="s">
        <v>222</v>
      </c>
      <c r="D140" s="211" t="s">
        <v>123</v>
      </c>
      <c r="E140" s="212" t="s">
        <v>223</v>
      </c>
      <c r="F140" s="213" t="s">
        <v>224</v>
      </c>
      <c r="G140" s="214" t="s">
        <v>208</v>
      </c>
      <c r="H140" s="215">
        <v>0.57599999999999996</v>
      </c>
      <c r="I140" s="216"/>
      <c r="J140" s="217">
        <f>ROUND(I140*H140,2)</f>
        <v>0</v>
      </c>
      <c r="K140" s="213" t="s">
        <v>127</v>
      </c>
      <c r="L140" s="43"/>
      <c r="M140" s="218" t="s">
        <v>19</v>
      </c>
      <c r="N140" s="219" t="s">
        <v>43</v>
      </c>
      <c r="O140" s="83"/>
      <c r="P140" s="220">
        <f>O140*H140</f>
        <v>0</v>
      </c>
      <c r="Q140" s="220">
        <v>0</v>
      </c>
      <c r="R140" s="220">
        <f>Q140*H140</f>
        <v>0</v>
      </c>
      <c r="S140" s="220">
        <v>0</v>
      </c>
      <c r="T140" s="221">
        <f>S140*H140</f>
        <v>0</v>
      </c>
      <c r="AR140" s="222" t="s">
        <v>128</v>
      </c>
      <c r="AT140" s="222" t="s">
        <v>123</v>
      </c>
      <c r="AU140" s="222" t="s">
        <v>82</v>
      </c>
      <c r="AY140" s="17" t="s">
        <v>121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17" t="s">
        <v>80</v>
      </c>
      <c r="BK140" s="223">
        <f>ROUND(I140*H140,2)</f>
        <v>0</v>
      </c>
      <c r="BL140" s="17" t="s">
        <v>128</v>
      </c>
      <c r="BM140" s="222" t="s">
        <v>225</v>
      </c>
    </row>
    <row r="141" s="1" customFormat="1">
      <c r="B141" s="38"/>
      <c r="C141" s="39"/>
      <c r="D141" s="224" t="s">
        <v>130</v>
      </c>
      <c r="E141" s="39"/>
      <c r="F141" s="225" t="s">
        <v>220</v>
      </c>
      <c r="G141" s="39"/>
      <c r="H141" s="39"/>
      <c r="I141" s="135"/>
      <c r="J141" s="39"/>
      <c r="K141" s="39"/>
      <c r="L141" s="43"/>
      <c r="M141" s="226"/>
      <c r="N141" s="83"/>
      <c r="O141" s="83"/>
      <c r="P141" s="83"/>
      <c r="Q141" s="83"/>
      <c r="R141" s="83"/>
      <c r="S141" s="83"/>
      <c r="T141" s="84"/>
      <c r="AT141" s="17" t="s">
        <v>130</v>
      </c>
      <c r="AU141" s="17" t="s">
        <v>82</v>
      </c>
    </row>
    <row r="142" s="12" customFormat="1">
      <c r="B142" s="227"/>
      <c r="C142" s="228"/>
      <c r="D142" s="224" t="s">
        <v>132</v>
      </c>
      <c r="E142" s="228"/>
      <c r="F142" s="230" t="s">
        <v>226</v>
      </c>
      <c r="G142" s="228"/>
      <c r="H142" s="231">
        <v>0.57599999999999996</v>
      </c>
      <c r="I142" s="232"/>
      <c r="J142" s="228"/>
      <c r="K142" s="228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132</v>
      </c>
      <c r="AU142" s="237" t="s">
        <v>82</v>
      </c>
      <c r="AV142" s="12" t="s">
        <v>82</v>
      </c>
      <c r="AW142" s="12" t="s">
        <v>4</v>
      </c>
      <c r="AX142" s="12" t="s">
        <v>80</v>
      </c>
      <c r="AY142" s="237" t="s">
        <v>121</v>
      </c>
    </row>
    <row r="143" s="1" customFormat="1" ht="24" customHeight="1">
      <c r="B143" s="38"/>
      <c r="C143" s="211" t="s">
        <v>227</v>
      </c>
      <c r="D143" s="211" t="s">
        <v>123</v>
      </c>
      <c r="E143" s="212" t="s">
        <v>228</v>
      </c>
      <c r="F143" s="213" t="s">
        <v>229</v>
      </c>
      <c r="G143" s="214" t="s">
        <v>208</v>
      </c>
      <c r="H143" s="215">
        <v>21.25</v>
      </c>
      <c r="I143" s="216"/>
      <c r="J143" s="217">
        <f>ROUND(I143*H143,2)</f>
        <v>0</v>
      </c>
      <c r="K143" s="213" t="s">
        <v>127</v>
      </c>
      <c r="L143" s="43"/>
      <c r="M143" s="218" t="s">
        <v>19</v>
      </c>
      <c r="N143" s="219" t="s">
        <v>43</v>
      </c>
      <c r="O143" s="83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AR143" s="222" t="s">
        <v>128</v>
      </c>
      <c r="AT143" s="222" t="s">
        <v>123</v>
      </c>
      <c r="AU143" s="222" t="s">
        <v>82</v>
      </c>
      <c r="AY143" s="17" t="s">
        <v>121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17" t="s">
        <v>80</v>
      </c>
      <c r="BK143" s="223">
        <f>ROUND(I143*H143,2)</f>
        <v>0</v>
      </c>
      <c r="BL143" s="17" t="s">
        <v>128</v>
      </c>
      <c r="BM143" s="222" t="s">
        <v>230</v>
      </c>
    </row>
    <row r="144" s="1" customFormat="1">
      <c r="B144" s="38"/>
      <c r="C144" s="39"/>
      <c r="D144" s="224" t="s">
        <v>130</v>
      </c>
      <c r="E144" s="39"/>
      <c r="F144" s="225" t="s">
        <v>231</v>
      </c>
      <c r="G144" s="39"/>
      <c r="H144" s="39"/>
      <c r="I144" s="135"/>
      <c r="J144" s="39"/>
      <c r="K144" s="39"/>
      <c r="L144" s="43"/>
      <c r="M144" s="226"/>
      <c r="N144" s="83"/>
      <c r="O144" s="83"/>
      <c r="P144" s="83"/>
      <c r="Q144" s="83"/>
      <c r="R144" s="83"/>
      <c r="S144" s="83"/>
      <c r="T144" s="84"/>
      <c r="AT144" s="17" t="s">
        <v>130</v>
      </c>
      <c r="AU144" s="17" t="s">
        <v>82</v>
      </c>
    </row>
    <row r="145" s="12" customFormat="1">
      <c r="B145" s="227"/>
      <c r="C145" s="228"/>
      <c r="D145" s="224" t="s">
        <v>132</v>
      </c>
      <c r="E145" s="229" t="s">
        <v>19</v>
      </c>
      <c r="F145" s="230" t="s">
        <v>232</v>
      </c>
      <c r="G145" s="228"/>
      <c r="H145" s="231">
        <v>11.25</v>
      </c>
      <c r="I145" s="232"/>
      <c r="J145" s="228"/>
      <c r="K145" s="228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132</v>
      </c>
      <c r="AU145" s="237" t="s">
        <v>82</v>
      </c>
      <c r="AV145" s="12" t="s">
        <v>82</v>
      </c>
      <c r="AW145" s="12" t="s">
        <v>33</v>
      </c>
      <c r="AX145" s="12" t="s">
        <v>72</v>
      </c>
      <c r="AY145" s="237" t="s">
        <v>121</v>
      </c>
    </row>
    <row r="146" s="12" customFormat="1">
      <c r="B146" s="227"/>
      <c r="C146" s="228"/>
      <c r="D146" s="224" t="s">
        <v>132</v>
      </c>
      <c r="E146" s="229" t="s">
        <v>19</v>
      </c>
      <c r="F146" s="230" t="s">
        <v>233</v>
      </c>
      <c r="G146" s="228"/>
      <c r="H146" s="231">
        <v>10</v>
      </c>
      <c r="I146" s="232"/>
      <c r="J146" s="228"/>
      <c r="K146" s="228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132</v>
      </c>
      <c r="AU146" s="237" t="s">
        <v>82</v>
      </c>
      <c r="AV146" s="12" t="s">
        <v>82</v>
      </c>
      <c r="AW146" s="12" t="s">
        <v>33</v>
      </c>
      <c r="AX146" s="12" t="s">
        <v>72</v>
      </c>
      <c r="AY146" s="237" t="s">
        <v>121</v>
      </c>
    </row>
    <row r="147" s="13" customFormat="1">
      <c r="B147" s="238"/>
      <c r="C147" s="239"/>
      <c r="D147" s="224" t="s">
        <v>132</v>
      </c>
      <c r="E147" s="240" t="s">
        <v>19</v>
      </c>
      <c r="F147" s="241" t="s">
        <v>234</v>
      </c>
      <c r="G147" s="239"/>
      <c r="H147" s="242">
        <v>21.25</v>
      </c>
      <c r="I147" s="243"/>
      <c r="J147" s="239"/>
      <c r="K147" s="239"/>
      <c r="L147" s="244"/>
      <c r="M147" s="245"/>
      <c r="N147" s="246"/>
      <c r="O147" s="246"/>
      <c r="P147" s="246"/>
      <c r="Q147" s="246"/>
      <c r="R147" s="246"/>
      <c r="S147" s="246"/>
      <c r="T147" s="247"/>
      <c r="AT147" s="248" t="s">
        <v>132</v>
      </c>
      <c r="AU147" s="248" t="s">
        <v>82</v>
      </c>
      <c r="AV147" s="13" t="s">
        <v>128</v>
      </c>
      <c r="AW147" s="13" t="s">
        <v>33</v>
      </c>
      <c r="AX147" s="13" t="s">
        <v>80</v>
      </c>
      <c r="AY147" s="248" t="s">
        <v>121</v>
      </c>
    </row>
    <row r="148" s="1" customFormat="1" ht="24" customHeight="1">
      <c r="B148" s="38"/>
      <c r="C148" s="211" t="s">
        <v>235</v>
      </c>
      <c r="D148" s="211" t="s">
        <v>123</v>
      </c>
      <c r="E148" s="212" t="s">
        <v>236</v>
      </c>
      <c r="F148" s="213" t="s">
        <v>237</v>
      </c>
      <c r="G148" s="214" t="s">
        <v>208</v>
      </c>
      <c r="H148" s="215">
        <v>2.125</v>
      </c>
      <c r="I148" s="216"/>
      <c r="J148" s="217">
        <f>ROUND(I148*H148,2)</f>
        <v>0</v>
      </c>
      <c r="K148" s="213" t="s">
        <v>127</v>
      </c>
      <c r="L148" s="43"/>
      <c r="M148" s="218" t="s">
        <v>19</v>
      </c>
      <c r="N148" s="219" t="s">
        <v>43</v>
      </c>
      <c r="O148" s="83"/>
      <c r="P148" s="220">
        <f>O148*H148</f>
        <v>0</v>
      </c>
      <c r="Q148" s="220">
        <v>0</v>
      </c>
      <c r="R148" s="220">
        <f>Q148*H148</f>
        <v>0</v>
      </c>
      <c r="S148" s="220">
        <v>0</v>
      </c>
      <c r="T148" s="221">
        <f>S148*H148</f>
        <v>0</v>
      </c>
      <c r="AR148" s="222" t="s">
        <v>128</v>
      </c>
      <c r="AT148" s="222" t="s">
        <v>123</v>
      </c>
      <c r="AU148" s="222" t="s">
        <v>82</v>
      </c>
      <c r="AY148" s="17" t="s">
        <v>121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17" t="s">
        <v>80</v>
      </c>
      <c r="BK148" s="223">
        <f>ROUND(I148*H148,2)</f>
        <v>0</v>
      </c>
      <c r="BL148" s="17" t="s">
        <v>128</v>
      </c>
      <c r="BM148" s="222" t="s">
        <v>238</v>
      </c>
    </row>
    <row r="149" s="1" customFormat="1">
      <c r="B149" s="38"/>
      <c r="C149" s="39"/>
      <c r="D149" s="224" t="s">
        <v>130</v>
      </c>
      <c r="E149" s="39"/>
      <c r="F149" s="225" t="s">
        <v>231</v>
      </c>
      <c r="G149" s="39"/>
      <c r="H149" s="39"/>
      <c r="I149" s="135"/>
      <c r="J149" s="39"/>
      <c r="K149" s="39"/>
      <c r="L149" s="43"/>
      <c r="M149" s="226"/>
      <c r="N149" s="83"/>
      <c r="O149" s="83"/>
      <c r="P149" s="83"/>
      <c r="Q149" s="83"/>
      <c r="R149" s="83"/>
      <c r="S149" s="83"/>
      <c r="T149" s="84"/>
      <c r="AT149" s="17" t="s">
        <v>130</v>
      </c>
      <c r="AU149" s="17" t="s">
        <v>82</v>
      </c>
    </row>
    <row r="150" s="12" customFormat="1">
      <c r="B150" s="227"/>
      <c r="C150" s="228"/>
      <c r="D150" s="224" t="s">
        <v>132</v>
      </c>
      <c r="E150" s="228"/>
      <c r="F150" s="230" t="s">
        <v>239</v>
      </c>
      <c r="G150" s="228"/>
      <c r="H150" s="231">
        <v>2.125</v>
      </c>
      <c r="I150" s="232"/>
      <c r="J150" s="228"/>
      <c r="K150" s="228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132</v>
      </c>
      <c r="AU150" s="237" t="s">
        <v>82</v>
      </c>
      <c r="AV150" s="12" t="s">
        <v>82</v>
      </c>
      <c r="AW150" s="12" t="s">
        <v>4</v>
      </c>
      <c r="AX150" s="12" t="s">
        <v>80</v>
      </c>
      <c r="AY150" s="237" t="s">
        <v>121</v>
      </c>
    </row>
    <row r="151" s="1" customFormat="1" ht="24" customHeight="1">
      <c r="B151" s="38"/>
      <c r="C151" s="211" t="s">
        <v>240</v>
      </c>
      <c r="D151" s="211" t="s">
        <v>123</v>
      </c>
      <c r="E151" s="212" t="s">
        <v>241</v>
      </c>
      <c r="F151" s="213" t="s">
        <v>242</v>
      </c>
      <c r="G151" s="214" t="s">
        <v>126</v>
      </c>
      <c r="H151" s="215">
        <v>29</v>
      </c>
      <c r="I151" s="216"/>
      <c r="J151" s="217">
        <f>ROUND(I151*H151,2)</f>
        <v>0</v>
      </c>
      <c r="K151" s="213" t="s">
        <v>127</v>
      </c>
      <c r="L151" s="43"/>
      <c r="M151" s="218" t="s">
        <v>19</v>
      </c>
      <c r="N151" s="219" t="s">
        <v>43</v>
      </c>
      <c r="O151" s="83"/>
      <c r="P151" s="220">
        <f>O151*H151</f>
        <v>0</v>
      </c>
      <c r="Q151" s="220">
        <v>0.00084000000000000003</v>
      </c>
      <c r="R151" s="220">
        <f>Q151*H151</f>
        <v>0.02436</v>
      </c>
      <c r="S151" s="220">
        <v>0</v>
      </c>
      <c r="T151" s="221">
        <f>S151*H151</f>
        <v>0</v>
      </c>
      <c r="AR151" s="222" t="s">
        <v>128</v>
      </c>
      <c r="AT151" s="222" t="s">
        <v>123</v>
      </c>
      <c r="AU151" s="222" t="s">
        <v>82</v>
      </c>
      <c r="AY151" s="17" t="s">
        <v>121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17" t="s">
        <v>80</v>
      </c>
      <c r="BK151" s="223">
        <f>ROUND(I151*H151,2)</f>
        <v>0</v>
      </c>
      <c r="BL151" s="17" t="s">
        <v>128</v>
      </c>
      <c r="BM151" s="222" t="s">
        <v>243</v>
      </c>
    </row>
    <row r="152" s="1" customFormat="1">
      <c r="B152" s="38"/>
      <c r="C152" s="39"/>
      <c r="D152" s="224" t="s">
        <v>130</v>
      </c>
      <c r="E152" s="39"/>
      <c r="F152" s="225" t="s">
        <v>244</v>
      </c>
      <c r="G152" s="39"/>
      <c r="H152" s="39"/>
      <c r="I152" s="135"/>
      <c r="J152" s="39"/>
      <c r="K152" s="39"/>
      <c r="L152" s="43"/>
      <c r="M152" s="226"/>
      <c r="N152" s="83"/>
      <c r="O152" s="83"/>
      <c r="P152" s="83"/>
      <c r="Q152" s="83"/>
      <c r="R152" s="83"/>
      <c r="S152" s="83"/>
      <c r="T152" s="84"/>
      <c r="AT152" s="17" t="s">
        <v>130</v>
      </c>
      <c r="AU152" s="17" t="s">
        <v>82</v>
      </c>
    </row>
    <row r="153" s="12" customFormat="1">
      <c r="B153" s="227"/>
      <c r="C153" s="228"/>
      <c r="D153" s="224" t="s">
        <v>132</v>
      </c>
      <c r="E153" s="229" t="s">
        <v>19</v>
      </c>
      <c r="F153" s="230" t="s">
        <v>245</v>
      </c>
      <c r="G153" s="228"/>
      <c r="H153" s="231">
        <v>15</v>
      </c>
      <c r="I153" s="232"/>
      <c r="J153" s="228"/>
      <c r="K153" s="228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132</v>
      </c>
      <c r="AU153" s="237" t="s">
        <v>82</v>
      </c>
      <c r="AV153" s="12" t="s">
        <v>82</v>
      </c>
      <c r="AW153" s="12" t="s">
        <v>33</v>
      </c>
      <c r="AX153" s="12" t="s">
        <v>72</v>
      </c>
      <c r="AY153" s="237" t="s">
        <v>121</v>
      </c>
    </row>
    <row r="154" s="12" customFormat="1">
      <c r="B154" s="227"/>
      <c r="C154" s="228"/>
      <c r="D154" s="224" t="s">
        <v>132</v>
      </c>
      <c r="E154" s="229" t="s">
        <v>19</v>
      </c>
      <c r="F154" s="230" t="s">
        <v>246</v>
      </c>
      <c r="G154" s="228"/>
      <c r="H154" s="231">
        <v>14</v>
      </c>
      <c r="I154" s="232"/>
      <c r="J154" s="228"/>
      <c r="K154" s="228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132</v>
      </c>
      <c r="AU154" s="237" t="s">
        <v>82</v>
      </c>
      <c r="AV154" s="12" t="s">
        <v>82</v>
      </c>
      <c r="AW154" s="12" t="s">
        <v>33</v>
      </c>
      <c r="AX154" s="12" t="s">
        <v>72</v>
      </c>
      <c r="AY154" s="237" t="s">
        <v>121</v>
      </c>
    </row>
    <row r="155" s="13" customFormat="1">
      <c r="B155" s="238"/>
      <c r="C155" s="239"/>
      <c r="D155" s="224" t="s">
        <v>132</v>
      </c>
      <c r="E155" s="240" t="s">
        <v>19</v>
      </c>
      <c r="F155" s="241" t="s">
        <v>234</v>
      </c>
      <c r="G155" s="239"/>
      <c r="H155" s="242">
        <v>29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7"/>
      <c r="AT155" s="248" t="s">
        <v>132</v>
      </c>
      <c r="AU155" s="248" t="s">
        <v>82</v>
      </c>
      <c r="AV155" s="13" t="s">
        <v>128</v>
      </c>
      <c r="AW155" s="13" t="s">
        <v>33</v>
      </c>
      <c r="AX155" s="13" t="s">
        <v>80</v>
      </c>
      <c r="AY155" s="248" t="s">
        <v>121</v>
      </c>
    </row>
    <row r="156" s="1" customFormat="1" ht="24" customHeight="1">
      <c r="B156" s="38"/>
      <c r="C156" s="211" t="s">
        <v>247</v>
      </c>
      <c r="D156" s="211" t="s">
        <v>123</v>
      </c>
      <c r="E156" s="212" t="s">
        <v>248</v>
      </c>
      <c r="F156" s="213" t="s">
        <v>249</v>
      </c>
      <c r="G156" s="214" t="s">
        <v>126</v>
      </c>
      <c r="H156" s="215">
        <v>29</v>
      </c>
      <c r="I156" s="216"/>
      <c r="J156" s="217">
        <f>ROUND(I156*H156,2)</f>
        <v>0</v>
      </c>
      <c r="K156" s="213" t="s">
        <v>127</v>
      </c>
      <c r="L156" s="43"/>
      <c r="M156" s="218" t="s">
        <v>19</v>
      </c>
      <c r="N156" s="219" t="s">
        <v>43</v>
      </c>
      <c r="O156" s="83"/>
      <c r="P156" s="220">
        <f>O156*H156</f>
        <v>0</v>
      </c>
      <c r="Q156" s="220">
        <v>0</v>
      </c>
      <c r="R156" s="220">
        <f>Q156*H156</f>
        <v>0</v>
      </c>
      <c r="S156" s="220">
        <v>0</v>
      </c>
      <c r="T156" s="221">
        <f>S156*H156</f>
        <v>0</v>
      </c>
      <c r="AR156" s="222" t="s">
        <v>128</v>
      </c>
      <c r="AT156" s="222" t="s">
        <v>123</v>
      </c>
      <c r="AU156" s="222" t="s">
        <v>82</v>
      </c>
      <c r="AY156" s="17" t="s">
        <v>121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17" t="s">
        <v>80</v>
      </c>
      <c r="BK156" s="223">
        <f>ROUND(I156*H156,2)</f>
        <v>0</v>
      </c>
      <c r="BL156" s="17" t="s">
        <v>128</v>
      </c>
      <c r="BM156" s="222" t="s">
        <v>250</v>
      </c>
    </row>
    <row r="157" s="1" customFormat="1" ht="24" customHeight="1">
      <c r="B157" s="38"/>
      <c r="C157" s="211" t="s">
        <v>251</v>
      </c>
      <c r="D157" s="211" t="s">
        <v>123</v>
      </c>
      <c r="E157" s="212" t="s">
        <v>252</v>
      </c>
      <c r="F157" s="213" t="s">
        <v>253</v>
      </c>
      <c r="G157" s="214" t="s">
        <v>142</v>
      </c>
      <c r="H157" s="215">
        <v>1</v>
      </c>
      <c r="I157" s="216"/>
      <c r="J157" s="217">
        <f>ROUND(I157*H157,2)</f>
        <v>0</v>
      </c>
      <c r="K157" s="213" t="s">
        <v>127</v>
      </c>
      <c r="L157" s="43"/>
      <c r="M157" s="218" t="s">
        <v>19</v>
      </c>
      <c r="N157" s="219" t="s">
        <v>43</v>
      </c>
      <c r="O157" s="83"/>
      <c r="P157" s="220">
        <f>O157*H157</f>
        <v>0</v>
      </c>
      <c r="Q157" s="220">
        <v>0</v>
      </c>
      <c r="R157" s="220">
        <f>Q157*H157</f>
        <v>0</v>
      </c>
      <c r="S157" s="220">
        <v>0</v>
      </c>
      <c r="T157" s="221">
        <f>S157*H157</f>
        <v>0</v>
      </c>
      <c r="AR157" s="222" t="s">
        <v>128</v>
      </c>
      <c r="AT157" s="222" t="s">
        <v>123</v>
      </c>
      <c r="AU157" s="222" t="s">
        <v>82</v>
      </c>
      <c r="AY157" s="17" t="s">
        <v>121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17" t="s">
        <v>80</v>
      </c>
      <c r="BK157" s="223">
        <f>ROUND(I157*H157,2)</f>
        <v>0</v>
      </c>
      <c r="BL157" s="17" t="s">
        <v>128</v>
      </c>
      <c r="BM157" s="222" t="s">
        <v>254</v>
      </c>
    </row>
    <row r="158" s="1" customFormat="1">
      <c r="B158" s="38"/>
      <c r="C158" s="39"/>
      <c r="D158" s="224" t="s">
        <v>130</v>
      </c>
      <c r="E158" s="39"/>
      <c r="F158" s="225" t="s">
        <v>255</v>
      </c>
      <c r="G158" s="39"/>
      <c r="H158" s="39"/>
      <c r="I158" s="135"/>
      <c r="J158" s="39"/>
      <c r="K158" s="39"/>
      <c r="L158" s="43"/>
      <c r="M158" s="226"/>
      <c r="N158" s="83"/>
      <c r="O158" s="83"/>
      <c r="P158" s="83"/>
      <c r="Q158" s="83"/>
      <c r="R158" s="83"/>
      <c r="S158" s="83"/>
      <c r="T158" s="84"/>
      <c r="AT158" s="17" t="s">
        <v>130</v>
      </c>
      <c r="AU158" s="17" t="s">
        <v>82</v>
      </c>
    </row>
    <row r="159" s="1" customFormat="1" ht="24" customHeight="1">
      <c r="B159" s="38"/>
      <c r="C159" s="211" t="s">
        <v>256</v>
      </c>
      <c r="D159" s="211" t="s">
        <v>123</v>
      </c>
      <c r="E159" s="212" t="s">
        <v>257</v>
      </c>
      <c r="F159" s="213" t="s">
        <v>258</v>
      </c>
      <c r="G159" s="214" t="s">
        <v>142</v>
      </c>
      <c r="H159" s="215">
        <v>2</v>
      </c>
      <c r="I159" s="216"/>
      <c r="J159" s="217">
        <f>ROUND(I159*H159,2)</f>
        <v>0</v>
      </c>
      <c r="K159" s="213" t="s">
        <v>127</v>
      </c>
      <c r="L159" s="43"/>
      <c r="M159" s="218" t="s">
        <v>19</v>
      </c>
      <c r="N159" s="219" t="s">
        <v>43</v>
      </c>
      <c r="O159" s="83"/>
      <c r="P159" s="220">
        <f>O159*H159</f>
        <v>0</v>
      </c>
      <c r="Q159" s="220">
        <v>0</v>
      </c>
      <c r="R159" s="220">
        <f>Q159*H159</f>
        <v>0</v>
      </c>
      <c r="S159" s="220">
        <v>0</v>
      </c>
      <c r="T159" s="221">
        <f>S159*H159</f>
        <v>0</v>
      </c>
      <c r="AR159" s="222" t="s">
        <v>128</v>
      </c>
      <c r="AT159" s="222" t="s">
        <v>123</v>
      </c>
      <c r="AU159" s="222" t="s">
        <v>82</v>
      </c>
      <c r="AY159" s="17" t="s">
        <v>121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17" t="s">
        <v>80</v>
      </c>
      <c r="BK159" s="223">
        <f>ROUND(I159*H159,2)</f>
        <v>0</v>
      </c>
      <c r="BL159" s="17" t="s">
        <v>128</v>
      </c>
      <c r="BM159" s="222" t="s">
        <v>259</v>
      </c>
    </row>
    <row r="160" s="1" customFormat="1">
      <c r="B160" s="38"/>
      <c r="C160" s="39"/>
      <c r="D160" s="224" t="s">
        <v>130</v>
      </c>
      <c r="E160" s="39"/>
      <c r="F160" s="225" t="s">
        <v>255</v>
      </c>
      <c r="G160" s="39"/>
      <c r="H160" s="39"/>
      <c r="I160" s="135"/>
      <c r="J160" s="39"/>
      <c r="K160" s="39"/>
      <c r="L160" s="43"/>
      <c r="M160" s="226"/>
      <c r="N160" s="83"/>
      <c r="O160" s="83"/>
      <c r="P160" s="83"/>
      <c r="Q160" s="83"/>
      <c r="R160" s="83"/>
      <c r="S160" s="83"/>
      <c r="T160" s="84"/>
      <c r="AT160" s="17" t="s">
        <v>130</v>
      </c>
      <c r="AU160" s="17" t="s">
        <v>82</v>
      </c>
    </row>
    <row r="161" s="1" customFormat="1" ht="24" customHeight="1">
      <c r="B161" s="38"/>
      <c r="C161" s="211" t="s">
        <v>260</v>
      </c>
      <c r="D161" s="211" t="s">
        <v>123</v>
      </c>
      <c r="E161" s="212" t="s">
        <v>261</v>
      </c>
      <c r="F161" s="213" t="s">
        <v>262</v>
      </c>
      <c r="G161" s="214" t="s">
        <v>142</v>
      </c>
      <c r="H161" s="215">
        <v>2</v>
      </c>
      <c r="I161" s="216"/>
      <c r="J161" s="217">
        <f>ROUND(I161*H161,2)</f>
        <v>0</v>
      </c>
      <c r="K161" s="213" t="s">
        <v>127</v>
      </c>
      <c r="L161" s="43"/>
      <c r="M161" s="218" t="s">
        <v>19</v>
      </c>
      <c r="N161" s="219" t="s">
        <v>43</v>
      </c>
      <c r="O161" s="83"/>
      <c r="P161" s="220">
        <f>O161*H161</f>
        <v>0</v>
      </c>
      <c r="Q161" s="220">
        <v>0</v>
      </c>
      <c r="R161" s="220">
        <f>Q161*H161</f>
        <v>0</v>
      </c>
      <c r="S161" s="220">
        <v>0</v>
      </c>
      <c r="T161" s="221">
        <f>S161*H161</f>
        <v>0</v>
      </c>
      <c r="AR161" s="222" t="s">
        <v>128</v>
      </c>
      <c r="AT161" s="222" t="s">
        <v>123</v>
      </c>
      <c r="AU161" s="222" t="s">
        <v>82</v>
      </c>
      <c r="AY161" s="17" t="s">
        <v>121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17" t="s">
        <v>80</v>
      </c>
      <c r="BK161" s="223">
        <f>ROUND(I161*H161,2)</f>
        <v>0</v>
      </c>
      <c r="BL161" s="17" t="s">
        <v>128</v>
      </c>
      <c r="BM161" s="222" t="s">
        <v>263</v>
      </c>
    </row>
    <row r="162" s="1" customFormat="1">
      <c r="B162" s="38"/>
      <c r="C162" s="39"/>
      <c r="D162" s="224" t="s">
        <v>130</v>
      </c>
      <c r="E162" s="39"/>
      <c r="F162" s="225" t="s">
        <v>255</v>
      </c>
      <c r="G162" s="39"/>
      <c r="H162" s="39"/>
      <c r="I162" s="135"/>
      <c r="J162" s="39"/>
      <c r="K162" s="39"/>
      <c r="L162" s="43"/>
      <c r="M162" s="226"/>
      <c r="N162" s="83"/>
      <c r="O162" s="83"/>
      <c r="P162" s="83"/>
      <c r="Q162" s="83"/>
      <c r="R162" s="83"/>
      <c r="S162" s="83"/>
      <c r="T162" s="84"/>
      <c r="AT162" s="17" t="s">
        <v>130</v>
      </c>
      <c r="AU162" s="17" t="s">
        <v>82</v>
      </c>
    </row>
    <row r="163" s="1" customFormat="1" ht="24" customHeight="1">
      <c r="B163" s="38"/>
      <c r="C163" s="211" t="s">
        <v>264</v>
      </c>
      <c r="D163" s="211" t="s">
        <v>123</v>
      </c>
      <c r="E163" s="212" t="s">
        <v>265</v>
      </c>
      <c r="F163" s="213" t="s">
        <v>266</v>
      </c>
      <c r="G163" s="214" t="s">
        <v>142</v>
      </c>
      <c r="H163" s="215">
        <v>1</v>
      </c>
      <c r="I163" s="216"/>
      <c r="J163" s="217">
        <f>ROUND(I163*H163,2)</f>
        <v>0</v>
      </c>
      <c r="K163" s="213" t="s">
        <v>127</v>
      </c>
      <c r="L163" s="43"/>
      <c r="M163" s="218" t="s">
        <v>19</v>
      </c>
      <c r="N163" s="219" t="s">
        <v>43</v>
      </c>
      <c r="O163" s="83"/>
      <c r="P163" s="220">
        <f>O163*H163</f>
        <v>0</v>
      </c>
      <c r="Q163" s="220">
        <v>0</v>
      </c>
      <c r="R163" s="220">
        <f>Q163*H163</f>
        <v>0</v>
      </c>
      <c r="S163" s="220">
        <v>0</v>
      </c>
      <c r="T163" s="221">
        <f>S163*H163</f>
        <v>0</v>
      </c>
      <c r="AR163" s="222" t="s">
        <v>128</v>
      </c>
      <c r="AT163" s="222" t="s">
        <v>123</v>
      </c>
      <c r="AU163" s="222" t="s">
        <v>82</v>
      </c>
      <c r="AY163" s="17" t="s">
        <v>121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17" t="s">
        <v>80</v>
      </c>
      <c r="BK163" s="223">
        <f>ROUND(I163*H163,2)</f>
        <v>0</v>
      </c>
      <c r="BL163" s="17" t="s">
        <v>128</v>
      </c>
      <c r="BM163" s="222" t="s">
        <v>267</v>
      </c>
    </row>
    <row r="164" s="1" customFormat="1">
      <c r="B164" s="38"/>
      <c r="C164" s="39"/>
      <c r="D164" s="224" t="s">
        <v>130</v>
      </c>
      <c r="E164" s="39"/>
      <c r="F164" s="225" t="s">
        <v>255</v>
      </c>
      <c r="G164" s="39"/>
      <c r="H164" s="39"/>
      <c r="I164" s="135"/>
      <c r="J164" s="39"/>
      <c r="K164" s="39"/>
      <c r="L164" s="43"/>
      <c r="M164" s="226"/>
      <c r="N164" s="83"/>
      <c r="O164" s="83"/>
      <c r="P164" s="83"/>
      <c r="Q164" s="83"/>
      <c r="R164" s="83"/>
      <c r="S164" s="83"/>
      <c r="T164" s="84"/>
      <c r="AT164" s="17" t="s">
        <v>130</v>
      </c>
      <c r="AU164" s="17" t="s">
        <v>82</v>
      </c>
    </row>
    <row r="165" s="1" customFormat="1" ht="24" customHeight="1">
      <c r="B165" s="38"/>
      <c r="C165" s="211" t="s">
        <v>268</v>
      </c>
      <c r="D165" s="211" t="s">
        <v>123</v>
      </c>
      <c r="E165" s="212" t="s">
        <v>269</v>
      </c>
      <c r="F165" s="213" t="s">
        <v>270</v>
      </c>
      <c r="G165" s="214" t="s">
        <v>142</v>
      </c>
      <c r="H165" s="215">
        <v>1</v>
      </c>
      <c r="I165" s="216"/>
      <c r="J165" s="217">
        <f>ROUND(I165*H165,2)</f>
        <v>0</v>
      </c>
      <c r="K165" s="213" t="s">
        <v>127</v>
      </c>
      <c r="L165" s="43"/>
      <c r="M165" s="218" t="s">
        <v>19</v>
      </c>
      <c r="N165" s="219" t="s">
        <v>43</v>
      </c>
      <c r="O165" s="83"/>
      <c r="P165" s="220">
        <f>O165*H165</f>
        <v>0</v>
      </c>
      <c r="Q165" s="220">
        <v>0</v>
      </c>
      <c r="R165" s="220">
        <f>Q165*H165</f>
        <v>0</v>
      </c>
      <c r="S165" s="220">
        <v>0</v>
      </c>
      <c r="T165" s="221">
        <f>S165*H165</f>
        <v>0</v>
      </c>
      <c r="AR165" s="222" t="s">
        <v>128</v>
      </c>
      <c r="AT165" s="222" t="s">
        <v>123</v>
      </c>
      <c r="AU165" s="222" t="s">
        <v>82</v>
      </c>
      <c r="AY165" s="17" t="s">
        <v>121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17" t="s">
        <v>80</v>
      </c>
      <c r="BK165" s="223">
        <f>ROUND(I165*H165,2)</f>
        <v>0</v>
      </c>
      <c r="BL165" s="17" t="s">
        <v>128</v>
      </c>
      <c r="BM165" s="222" t="s">
        <v>271</v>
      </c>
    </row>
    <row r="166" s="1" customFormat="1">
      <c r="B166" s="38"/>
      <c r="C166" s="39"/>
      <c r="D166" s="224" t="s">
        <v>130</v>
      </c>
      <c r="E166" s="39"/>
      <c r="F166" s="225" t="s">
        <v>255</v>
      </c>
      <c r="G166" s="39"/>
      <c r="H166" s="39"/>
      <c r="I166" s="135"/>
      <c r="J166" s="39"/>
      <c r="K166" s="39"/>
      <c r="L166" s="43"/>
      <c r="M166" s="226"/>
      <c r="N166" s="83"/>
      <c r="O166" s="83"/>
      <c r="P166" s="83"/>
      <c r="Q166" s="83"/>
      <c r="R166" s="83"/>
      <c r="S166" s="83"/>
      <c r="T166" s="84"/>
      <c r="AT166" s="17" t="s">
        <v>130</v>
      </c>
      <c r="AU166" s="17" t="s">
        <v>82</v>
      </c>
    </row>
    <row r="167" s="1" customFormat="1" ht="24" customHeight="1">
      <c r="B167" s="38"/>
      <c r="C167" s="211" t="s">
        <v>272</v>
      </c>
      <c r="D167" s="211" t="s">
        <v>123</v>
      </c>
      <c r="E167" s="212" t="s">
        <v>273</v>
      </c>
      <c r="F167" s="213" t="s">
        <v>274</v>
      </c>
      <c r="G167" s="214" t="s">
        <v>142</v>
      </c>
      <c r="H167" s="215">
        <v>2</v>
      </c>
      <c r="I167" s="216"/>
      <c r="J167" s="217">
        <f>ROUND(I167*H167,2)</f>
        <v>0</v>
      </c>
      <c r="K167" s="213" t="s">
        <v>127</v>
      </c>
      <c r="L167" s="43"/>
      <c r="M167" s="218" t="s">
        <v>19</v>
      </c>
      <c r="N167" s="219" t="s">
        <v>43</v>
      </c>
      <c r="O167" s="83"/>
      <c r="P167" s="220">
        <f>O167*H167</f>
        <v>0</v>
      </c>
      <c r="Q167" s="220">
        <v>0</v>
      </c>
      <c r="R167" s="220">
        <f>Q167*H167</f>
        <v>0</v>
      </c>
      <c r="S167" s="220">
        <v>0</v>
      </c>
      <c r="T167" s="221">
        <f>S167*H167</f>
        <v>0</v>
      </c>
      <c r="AR167" s="222" t="s">
        <v>128</v>
      </c>
      <c r="AT167" s="222" t="s">
        <v>123</v>
      </c>
      <c r="AU167" s="222" t="s">
        <v>82</v>
      </c>
      <c r="AY167" s="17" t="s">
        <v>121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17" t="s">
        <v>80</v>
      </c>
      <c r="BK167" s="223">
        <f>ROUND(I167*H167,2)</f>
        <v>0</v>
      </c>
      <c r="BL167" s="17" t="s">
        <v>128</v>
      </c>
      <c r="BM167" s="222" t="s">
        <v>275</v>
      </c>
    </row>
    <row r="168" s="1" customFormat="1">
      <c r="B168" s="38"/>
      <c r="C168" s="39"/>
      <c r="D168" s="224" t="s">
        <v>130</v>
      </c>
      <c r="E168" s="39"/>
      <c r="F168" s="225" t="s">
        <v>255</v>
      </c>
      <c r="G168" s="39"/>
      <c r="H168" s="39"/>
      <c r="I168" s="135"/>
      <c r="J168" s="39"/>
      <c r="K168" s="39"/>
      <c r="L168" s="43"/>
      <c r="M168" s="226"/>
      <c r="N168" s="83"/>
      <c r="O168" s="83"/>
      <c r="P168" s="83"/>
      <c r="Q168" s="83"/>
      <c r="R168" s="83"/>
      <c r="S168" s="83"/>
      <c r="T168" s="84"/>
      <c r="AT168" s="17" t="s">
        <v>130</v>
      </c>
      <c r="AU168" s="17" t="s">
        <v>82</v>
      </c>
    </row>
    <row r="169" s="1" customFormat="1" ht="24" customHeight="1">
      <c r="B169" s="38"/>
      <c r="C169" s="211" t="s">
        <v>276</v>
      </c>
      <c r="D169" s="211" t="s">
        <v>123</v>
      </c>
      <c r="E169" s="212" t="s">
        <v>277</v>
      </c>
      <c r="F169" s="213" t="s">
        <v>278</v>
      </c>
      <c r="G169" s="214" t="s">
        <v>142</v>
      </c>
      <c r="H169" s="215">
        <v>2</v>
      </c>
      <c r="I169" s="216"/>
      <c r="J169" s="217">
        <f>ROUND(I169*H169,2)</f>
        <v>0</v>
      </c>
      <c r="K169" s="213" t="s">
        <v>127</v>
      </c>
      <c r="L169" s="43"/>
      <c r="M169" s="218" t="s">
        <v>19</v>
      </c>
      <c r="N169" s="219" t="s">
        <v>43</v>
      </c>
      <c r="O169" s="83"/>
      <c r="P169" s="220">
        <f>O169*H169</f>
        <v>0</v>
      </c>
      <c r="Q169" s="220">
        <v>0</v>
      </c>
      <c r="R169" s="220">
        <f>Q169*H169</f>
        <v>0</v>
      </c>
      <c r="S169" s="220">
        <v>0</v>
      </c>
      <c r="T169" s="221">
        <f>S169*H169</f>
        <v>0</v>
      </c>
      <c r="AR169" s="222" t="s">
        <v>128</v>
      </c>
      <c r="AT169" s="222" t="s">
        <v>123</v>
      </c>
      <c r="AU169" s="222" t="s">
        <v>82</v>
      </c>
      <c r="AY169" s="17" t="s">
        <v>121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17" t="s">
        <v>80</v>
      </c>
      <c r="BK169" s="223">
        <f>ROUND(I169*H169,2)</f>
        <v>0</v>
      </c>
      <c r="BL169" s="17" t="s">
        <v>128</v>
      </c>
      <c r="BM169" s="222" t="s">
        <v>279</v>
      </c>
    </row>
    <row r="170" s="1" customFormat="1">
      <c r="B170" s="38"/>
      <c r="C170" s="39"/>
      <c r="D170" s="224" t="s">
        <v>130</v>
      </c>
      <c r="E170" s="39"/>
      <c r="F170" s="225" t="s">
        <v>255</v>
      </c>
      <c r="G170" s="39"/>
      <c r="H170" s="39"/>
      <c r="I170" s="135"/>
      <c r="J170" s="39"/>
      <c r="K170" s="39"/>
      <c r="L170" s="43"/>
      <c r="M170" s="226"/>
      <c r="N170" s="83"/>
      <c r="O170" s="83"/>
      <c r="P170" s="83"/>
      <c r="Q170" s="83"/>
      <c r="R170" s="83"/>
      <c r="S170" s="83"/>
      <c r="T170" s="84"/>
      <c r="AT170" s="17" t="s">
        <v>130</v>
      </c>
      <c r="AU170" s="17" t="s">
        <v>82</v>
      </c>
    </row>
    <row r="171" s="1" customFormat="1" ht="24" customHeight="1">
      <c r="B171" s="38"/>
      <c r="C171" s="211" t="s">
        <v>280</v>
      </c>
      <c r="D171" s="211" t="s">
        <v>123</v>
      </c>
      <c r="E171" s="212" t="s">
        <v>281</v>
      </c>
      <c r="F171" s="213" t="s">
        <v>282</v>
      </c>
      <c r="G171" s="214" t="s">
        <v>142</v>
      </c>
      <c r="H171" s="215">
        <v>1</v>
      </c>
      <c r="I171" s="216"/>
      <c r="J171" s="217">
        <f>ROUND(I171*H171,2)</f>
        <v>0</v>
      </c>
      <c r="K171" s="213" t="s">
        <v>127</v>
      </c>
      <c r="L171" s="43"/>
      <c r="M171" s="218" t="s">
        <v>19</v>
      </c>
      <c r="N171" s="219" t="s">
        <v>43</v>
      </c>
      <c r="O171" s="83"/>
      <c r="P171" s="220">
        <f>O171*H171</f>
        <v>0</v>
      </c>
      <c r="Q171" s="220">
        <v>0</v>
      </c>
      <c r="R171" s="220">
        <f>Q171*H171</f>
        <v>0</v>
      </c>
      <c r="S171" s="220">
        <v>0</v>
      </c>
      <c r="T171" s="221">
        <f>S171*H171</f>
        <v>0</v>
      </c>
      <c r="AR171" s="222" t="s">
        <v>128</v>
      </c>
      <c r="AT171" s="222" t="s">
        <v>123</v>
      </c>
      <c r="AU171" s="222" t="s">
        <v>82</v>
      </c>
      <c r="AY171" s="17" t="s">
        <v>121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17" t="s">
        <v>80</v>
      </c>
      <c r="BK171" s="223">
        <f>ROUND(I171*H171,2)</f>
        <v>0</v>
      </c>
      <c r="BL171" s="17" t="s">
        <v>128</v>
      </c>
      <c r="BM171" s="222" t="s">
        <v>283</v>
      </c>
    </row>
    <row r="172" s="1" customFormat="1">
      <c r="B172" s="38"/>
      <c r="C172" s="39"/>
      <c r="D172" s="224" t="s">
        <v>130</v>
      </c>
      <c r="E172" s="39"/>
      <c r="F172" s="225" t="s">
        <v>255</v>
      </c>
      <c r="G172" s="39"/>
      <c r="H172" s="39"/>
      <c r="I172" s="135"/>
      <c r="J172" s="39"/>
      <c r="K172" s="39"/>
      <c r="L172" s="43"/>
      <c r="M172" s="226"/>
      <c r="N172" s="83"/>
      <c r="O172" s="83"/>
      <c r="P172" s="83"/>
      <c r="Q172" s="83"/>
      <c r="R172" s="83"/>
      <c r="S172" s="83"/>
      <c r="T172" s="84"/>
      <c r="AT172" s="17" t="s">
        <v>130</v>
      </c>
      <c r="AU172" s="17" t="s">
        <v>82</v>
      </c>
    </row>
    <row r="173" s="1" customFormat="1" ht="24" customHeight="1">
      <c r="B173" s="38"/>
      <c r="C173" s="211" t="s">
        <v>284</v>
      </c>
      <c r="D173" s="211" t="s">
        <v>123</v>
      </c>
      <c r="E173" s="212" t="s">
        <v>285</v>
      </c>
      <c r="F173" s="213" t="s">
        <v>286</v>
      </c>
      <c r="G173" s="214" t="s">
        <v>142</v>
      </c>
      <c r="H173" s="215">
        <v>1</v>
      </c>
      <c r="I173" s="216"/>
      <c r="J173" s="217">
        <f>ROUND(I173*H173,2)</f>
        <v>0</v>
      </c>
      <c r="K173" s="213" t="s">
        <v>127</v>
      </c>
      <c r="L173" s="43"/>
      <c r="M173" s="218" t="s">
        <v>19</v>
      </c>
      <c r="N173" s="219" t="s">
        <v>43</v>
      </c>
      <c r="O173" s="83"/>
      <c r="P173" s="220">
        <f>O173*H173</f>
        <v>0</v>
      </c>
      <c r="Q173" s="220">
        <v>0</v>
      </c>
      <c r="R173" s="220">
        <f>Q173*H173</f>
        <v>0</v>
      </c>
      <c r="S173" s="220">
        <v>0</v>
      </c>
      <c r="T173" s="221">
        <f>S173*H173</f>
        <v>0</v>
      </c>
      <c r="AR173" s="222" t="s">
        <v>128</v>
      </c>
      <c r="AT173" s="222" t="s">
        <v>123</v>
      </c>
      <c r="AU173" s="222" t="s">
        <v>82</v>
      </c>
      <c r="AY173" s="17" t="s">
        <v>121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17" t="s">
        <v>80</v>
      </c>
      <c r="BK173" s="223">
        <f>ROUND(I173*H173,2)</f>
        <v>0</v>
      </c>
      <c r="BL173" s="17" t="s">
        <v>128</v>
      </c>
      <c r="BM173" s="222" t="s">
        <v>287</v>
      </c>
    </row>
    <row r="174" s="1" customFormat="1">
      <c r="B174" s="38"/>
      <c r="C174" s="39"/>
      <c r="D174" s="224" t="s">
        <v>130</v>
      </c>
      <c r="E174" s="39"/>
      <c r="F174" s="225" t="s">
        <v>255</v>
      </c>
      <c r="G174" s="39"/>
      <c r="H174" s="39"/>
      <c r="I174" s="135"/>
      <c r="J174" s="39"/>
      <c r="K174" s="39"/>
      <c r="L174" s="43"/>
      <c r="M174" s="226"/>
      <c r="N174" s="83"/>
      <c r="O174" s="83"/>
      <c r="P174" s="83"/>
      <c r="Q174" s="83"/>
      <c r="R174" s="83"/>
      <c r="S174" s="83"/>
      <c r="T174" s="84"/>
      <c r="AT174" s="17" t="s">
        <v>130</v>
      </c>
      <c r="AU174" s="17" t="s">
        <v>82</v>
      </c>
    </row>
    <row r="175" s="1" customFormat="1" ht="24" customHeight="1">
      <c r="B175" s="38"/>
      <c r="C175" s="211" t="s">
        <v>288</v>
      </c>
      <c r="D175" s="211" t="s">
        <v>123</v>
      </c>
      <c r="E175" s="212" t="s">
        <v>289</v>
      </c>
      <c r="F175" s="213" t="s">
        <v>290</v>
      </c>
      <c r="G175" s="214" t="s">
        <v>142</v>
      </c>
      <c r="H175" s="215">
        <v>2</v>
      </c>
      <c r="I175" s="216"/>
      <c r="J175" s="217">
        <f>ROUND(I175*H175,2)</f>
        <v>0</v>
      </c>
      <c r="K175" s="213" t="s">
        <v>127</v>
      </c>
      <c r="L175" s="43"/>
      <c r="M175" s="218" t="s">
        <v>19</v>
      </c>
      <c r="N175" s="219" t="s">
        <v>43</v>
      </c>
      <c r="O175" s="83"/>
      <c r="P175" s="220">
        <f>O175*H175</f>
        <v>0</v>
      </c>
      <c r="Q175" s="220">
        <v>0</v>
      </c>
      <c r="R175" s="220">
        <f>Q175*H175</f>
        <v>0</v>
      </c>
      <c r="S175" s="220">
        <v>0</v>
      </c>
      <c r="T175" s="221">
        <f>S175*H175</f>
        <v>0</v>
      </c>
      <c r="AR175" s="222" t="s">
        <v>128</v>
      </c>
      <c r="AT175" s="222" t="s">
        <v>123</v>
      </c>
      <c r="AU175" s="222" t="s">
        <v>82</v>
      </c>
      <c r="AY175" s="17" t="s">
        <v>121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17" t="s">
        <v>80</v>
      </c>
      <c r="BK175" s="223">
        <f>ROUND(I175*H175,2)</f>
        <v>0</v>
      </c>
      <c r="BL175" s="17" t="s">
        <v>128</v>
      </c>
      <c r="BM175" s="222" t="s">
        <v>291</v>
      </c>
    </row>
    <row r="176" s="1" customFormat="1">
      <c r="B176" s="38"/>
      <c r="C176" s="39"/>
      <c r="D176" s="224" t="s">
        <v>130</v>
      </c>
      <c r="E176" s="39"/>
      <c r="F176" s="225" t="s">
        <v>255</v>
      </c>
      <c r="G176" s="39"/>
      <c r="H176" s="39"/>
      <c r="I176" s="135"/>
      <c r="J176" s="39"/>
      <c r="K176" s="39"/>
      <c r="L176" s="43"/>
      <c r="M176" s="226"/>
      <c r="N176" s="83"/>
      <c r="O176" s="83"/>
      <c r="P176" s="83"/>
      <c r="Q176" s="83"/>
      <c r="R176" s="83"/>
      <c r="S176" s="83"/>
      <c r="T176" s="84"/>
      <c r="AT176" s="17" t="s">
        <v>130</v>
      </c>
      <c r="AU176" s="17" t="s">
        <v>82</v>
      </c>
    </row>
    <row r="177" s="1" customFormat="1" ht="24" customHeight="1">
      <c r="B177" s="38"/>
      <c r="C177" s="211" t="s">
        <v>292</v>
      </c>
      <c r="D177" s="211" t="s">
        <v>123</v>
      </c>
      <c r="E177" s="212" t="s">
        <v>293</v>
      </c>
      <c r="F177" s="213" t="s">
        <v>294</v>
      </c>
      <c r="G177" s="214" t="s">
        <v>142</v>
      </c>
      <c r="H177" s="215">
        <v>2</v>
      </c>
      <c r="I177" s="216"/>
      <c r="J177" s="217">
        <f>ROUND(I177*H177,2)</f>
        <v>0</v>
      </c>
      <c r="K177" s="213" t="s">
        <v>127</v>
      </c>
      <c r="L177" s="43"/>
      <c r="M177" s="218" t="s">
        <v>19</v>
      </c>
      <c r="N177" s="219" t="s">
        <v>43</v>
      </c>
      <c r="O177" s="83"/>
      <c r="P177" s="220">
        <f>O177*H177</f>
        <v>0</v>
      </c>
      <c r="Q177" s="220">
        <v>0</v>
      </c>
      <c r="R177" s="220">
        <f>Q177*H177</f>
        <v>0</v>
      </c>
      <c r="S177" s="220">
        <v>0</v>
      </c>
      <c r="T177" s="221">
        <f>S177*H177</f>
        <v>0</v>
      </c>
      <c r="AR177" s="222" t="s">
        <v>128</v>
      </c>
      <c r="AT177" s="222" t="s">
        <v>123</v>
      </c>
      <c r="AU177" s="222" t="s">
        <v>82</v>
      </c>
      <c r="AY177" s="17" t="s">
        <v>121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17" t="s">
        <v>80</v>
      </c>
      <c r="BK177" s="223">
        <f>ROUND(I177*H177,2)</f>
        <v>0</v>
      </c>
      <c r="BL177" s="17" t="s">
        <v>128</v>
      </c>
      <c r="BM177" s="222" t="s">
        <v>295</v>
      </c>
    </row>
    <row r="178" s="1" customFormat="1">
      <c r="B178" s="38"/>
      <c r="C178" s="39"/>
      <c r="D178" s="224" t="s">
        <v>130</v>
      </c>
      <c r="E178" s="39"/>
      <c r="F178" s="225" t="s">
        <v>255</v>
      </c>
      <c r="G178" s="39"/>
      <c r="H178" s="39"/>
      <c r="I178" s="135"/>
      <c r="J178" s="39"/>
      <c r="K178" s="39"/>
      <c r="L178" s="43"/>
      <c r="M178" s="226"/>
      <c r="N178" s="83"/>
      <c r="O178" s="83"/>
      <c r="P178" s="83"/>
      <c r="Q178" s="83"/>
      <c r="R178" s="83"/>
      <c r="S178" s="83"/>
      <c r="T178" s="84"/>
      <c r="AT178" s="17" t="s">
        <v>130</v>
      </c>
      <c r="AU178" s="17" t="s">
        <v>82</v>
      </c>
    </row>
    <row r="179" s="1" customFormat="1" ht="24" customHeight="1">
      <c r="B179" s="38"/>
      <c r="C179" s="211" t="s">
        <v>296</v>
      </c>
      <c r="D179" s="211" t="s">
        <v>123</v>
      </c>
      <c r="E179" s="212" t="s">
        <v>297</v>
      </c>
      <c r="F179" s="213" t="s">
        <v>298</v>
      </c>
      <c r="G179" s="214" t="s">
        <v>142</v>
      </c>
      <c r="H179" s="215">
        <v>1</v>
      </c>
      <c r="I179" s="216"/>
      <c r="J179" s="217">
        <f>ROUND(I179*H179,2)</f>
        <v>0</v>
      </c>
      <c r="K179" s="213" t="s">
        <v>127</v>
      </c>
      <c r="L179" s="43"/>
      <c r="M179" s="218" t="s">
        <v>19</v>
      </c>
      <c r="N179" s="219" t="s">
        <v>43</v>
      </c>
      <c r="O179" s="83"/>
      <c r="P179" s="220">
        <f>O179*H179</f>
        <v>0</v>
      </c>
      <c r="Q179" s="220">
        <v>0</v>
      </c>
      <c r="R179" s="220">
        <f>Q179*H179</f>
        <v>0</v>
      </c>
      <c r="S179" s="220">
        <v>0</v>
      </c>
      <c r="T179" s="221">
        <f>S179*H179</f>
        <v>0</v>
      </c>
      <c r="AR179" s="222" t="s">
        <v>128</v>
      </c>
      <c r="AT179" s="222" t="s">
        <v>123</v>
      </c>
      <c r="AU179" s="222" t="s">
        <v>82</v>
      </c>
      <c r="AY179" s="17" t="s">
        <v>121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17" t="s">
        <v>80</v>
      </c>
      <c r="BK179" s="223">
        <f>ROUND(I179*H179,2)</f>
        <v>0</v>
      </c>
      <c r="BL179" s="17" t="s">
        <v>128</v>
      </c>
      <c r="BM179" s="222" t="s">
        <v>299</v>
      </c>
    </row>
    <row r="180" s="1" customFormat="1">
      <c r="B180" s="38"/>
      <c r="C180" s="39"/>
      <c r="D180" s="224" t="s">
        <v>130</v>
      </c>
      <c r="E180" s="39"/>
      <c r="F180" s="225" t="s">
        <v>255</v>
      </c>
      <c r="G180" s="39"/>
      <c r="H180" s="39"/>
      <c r="I180" s="135"/>
      <c r="J180" s="39"/>
      <c r="K180" s="39"/>
      <c r="L180" s="43"/>
      <c r="M180" s="226"/>
      <c r="N180" s="83"/>
      <c r="O180" s="83"/>
      <c r="P180" s="83"/>
      <c r="Q180" s="83"/>
      <c r="R180" s="83"/>
      <c r="S180" s="83"/>
      <c r="T180" s="84"/>
      <c r="AT180" s="17" t="s">
        <v>130</v>
      </c>
      <c r="AU180" s="17" t="s">
        <v>82</v>
      </c>
    </row>
    <row r="181" s="1" customFormat="1" ht="16.5" customHeight="1">
      <c r="B181" s="38"/>
      <c r="C181" s="211" t="s">
        <v>300</v>
      </c>
      <c r="D181" s="211" t="s">
        <v>123</v>
      </c>
      <c r="E181" s="212" t="s">
        <v>301</v>
      </c>
      <c r="F181" s="213" t="s">
        <v>302</v>
      </c>
      <c r="G181" s="214" t="s">
        <v>126</v>
      </c>
      <c r="H181" s="215">
        <v>5</v>
      </c>
      <c r="I181" s="216"/>
      <c r="J181" s="217">
        <f>ROUND(I181*H181,2)</f>
        <v>0</v>
      </c>
      <c r="K181" s="213" t="s">
        <v>127</v>
      </c>
      <c r="L181" s="43"/>
      <c r="M181" s="218" t="s">
        <v>19</v>
      </c>
      <c r="N181" s="219" t="s">
        <v>43</v>
      </c>
      <c r="O181" s="83"/>
      <c r="P181" s="220">
        <f>O181*H181</f>
        <v>0</v>
      </c>
      <c r="Q181" s="220">
        <v>0</v>
      </c>
      <c r="R181" s="220">
        <f>Q181*H181</f>
        <v>0</v>
      </c>
      <c r="S181" s="220">
        <v>0</v>
      </c>
      <c r="T181" s="221">
        <f>S181*H181</f>
        <v>0</v>
      </c>
      <c r="AR181" s="222" t="s">
        <v>128</v>
      </c>
      <c r="AT181" s="222" t="s">
        <v>123</v>
      </c>
      <c r="AU181" s="222" t="s">
        <v>82</v>
      </c>
      <c r="AY181" s="17" t="s">
        <v>121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17" t="s">
        <v>80</v>
      </c>
      <c r="BK181" s="223">
        <f>ROUND(I181*H181,2)</f>
        <v>0</v>
      </c>
      <c r="BL181" s="17" t="s">
        <v>128</v>
      </c>
      <c r="BM181" s="222" t="s">
        <v>303</v>
      </c>
    </row>
    <row r="182" s="1" customFormat="1">
      <c r="B182" s="38"/>
      <c r="C182" s="39"/>
      <c r="D182" s="224" t="s">
        <v>130</v>
      </c>
      <c r="E182" s="39"/>
      <c r="F182" s="225" t="s">
        <v>304</v>
      </c>
      <c r="G182" s="39"/>
      <c r="H182" s="39"/>
      <c r="I182" s="135"/>
      <c r="J182" s="39"/>
      <c r="K182" s="39"/>
      <c r="L182" s="43"/>
      <c r="M182" s="226"/>
      <c r="N182" s="83"/>
      <c r="O182" s="83"/>
      <c r="P182" s="83"/>
      <c r="Q182" s="83"/>
      <c r="R182" s="83"/>
      <c r="S182" s="83"/>
      <c r="T182" s="84"/>
      <c r="AT182" s="17" t="s">
        <v>130</v>
      </c>
      <c r="AU182" s="17" t="s">
        <v>82</v>
      </c>
    </row>
    <row r="183" s="1" customFormat="1" ht="36" customHeight="1">
      <c r="B183" s="38"/>
      <c r="C183" s="211" t="s">
        <v>305</v>
      </c>
      <c r="D183" s="211" t="s">
        <v>123</v>
      </c>
      <c r="E183" s="212" t="s">
        <v>306</v>
      </c>
      <c r="F183" s="213" t="s">
        <v>307</v>
      </c>
      <c r="G183" s="214" t="s">
        <v>142</v>
      </c>
      <c r="H183" s="215">
        <v>1</v>
      </c>
      <c r="I183" s="216"/>
      <c r="J183" s="217">
        <f>ROUND(I183*H183,2)</f>
        <v>0</v>
      </c>
      <c r="K183" s="213" t="s">
        <v>127</v>
      </c>
      <c r="L183" s="43"/>
      <c r="M183" s="218" t="s">
        <v>19</v>
      </c>
      <c r="N183" s="219" t="s">
        <v>43</v>
      </c>
      <c r="O183" s="83"/>
      <c r="P183" s="220">
        <f>O183*H183</f>
        <v>0</v>
      </c>
      <c r="Q183" s="220">
        <v>0</v>
      </c>
      <c r="R183" s="220">
        <f>Q183*H183</f>
        <v>0</v>
      </c>
      <c r="S183" s="220">
        <v>0</v>
      </c>
      <c r="T183" s="221">
        <f>S183*H183</f>
        <v>0</v>
      </c>
      <c r="AR183" s="222" t="s">
        <v>128</v>
      </c>
      <c r="AT183" s="222" t="s">
        <v>123</v>
      </c>
      <c r="AU183" s="222" t="s">
        <v>82</v>
      </c>
      <c r="AY183" s="17" t="s">
        <v>121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17" t="s">
        <v>80</v>
      </c>
      <c r="BK183" s="223">
        <f>ROUND(I183*H183,2)</f>
        <v>0</v>
      </c>
      <c r="BL183" s="17" t="s">
        <v>128</v>
      </c>
      <c r="BM183" s="222" t="s">
        <v>308</v>
      </c>
    </row>
    <row r="184" s="1" customFormat="1">
      <c r="B184" s="38"/>
      <c r="C184" s="39"/>
      <c r="D184" s="224" t="s">
        <v>130</v>
      </c>
      <c r="E184" s="39"/>
      <c r="F184" s="225" t="s">
        <v>255</v>
      </c>
      <c r="G184" s="39"/>
      <c r="H184" s="39"/>
      <c r="I184" s="135"/>
      <c r="J184" s="39"/>
      <c r="K184" s="39"/>
      <c r="L184" s="43"/>
      <c r="M184" s="226"/>
      <c r="N184" s="83"/>
      <c r="O184" s="83"/>
      <c r="P184" s="83"/>
      <c r="Q184" s="83"/>
      <c r="R184" s="83"/>
      <c r="S184" s="83"/>
      <c r="T184" s="84"/>
      <c r="AT184" s="17" t="s">
        <v>130</v>
      </c>
      <c r="AU184" s="17" t="s">
        <v>82</v>
      </c>
    </row>
    <row r="185" s="1" customFormat="1" ht="36" customHeight="1">
      <c r="B185" s="38"/>
      <c r="C185" s="211" t="s">
        <v>309</v>
      </c>
      <c r="D185" s="211" t="s">
        <v>123</v>
      </c>
      <c r="E185" s="212" t="s">
        <v>310</v>
      </c>
      <c r="F185" s="213" t="s">
        <v>311</v>
      </c>
      <c r="G185" s="214" t="s">
        <v>142</v>
      </c>
      <c r="H185" s="215">
        <v>2</v>
      </c>
      <c r="I185" s="216"/>
      <c r="J185" s="217">
        <f>ROUND(I185*H185,2)</f>
        <v>0</v>
      </c>
      <c r="K185" s="213" t="s">
        <v>127</v>
      </c>
      <c r="L185" s="43"/>
      <c r="M185" s="218" t="s">
        <v>19</v>
      </c>
      <c r="N185" s="219" t="s">
        <v>43</v>
      </c>
      <c r="O185" s="83"/>
      <c r="P185" s="220">
        <f>O185*H185</f>
        <v>0</v>
      </c>
      <c r="Q185" s="220">
        <v>0</v>
      </c>
      <c r="R185" s="220">
        <f>Q185*H185</f>
        <v>0</v>
      </c>
      <c r="S185" s="220">
        <v>0</v>
      </c>
      <c r="T185" s="221">
        <f>S185*H185</f>
        <v>0</v>
      </c>
      <c r="AR185" s="222" t="s">
        <v>128</v>
      </c>
      <c r="AT185" s="222" t="s">
        <v>123</v>
      </c>
      <c r="AU185" s="222" t="s">
        <v>82</v>
      </c>
      <c r="AY185" s="17" t="s">
        <v>121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17" t="s">
        <v>80</v>
      </c>
      <c r="BK185" s="223">
        <f>ROUND(I185*H185,2)</f>
        <v>0</v>
      </c>
      <c r="BL185" s="17" t="s">
        <v>128</v>
      </c>
      <c r="BM185" s="222" t="s">
        <v>312</v>
      </c>
    </row>
    <row r="186" s="1" customFormat="1">
      <c r="B186" s="38"/>
      <c r="C186" s="39"/>
      <c r="D186" s="224" t="s">
        <v>130</v>
      </c>
      <c r="E186" s="39"/>
      <c r="F186" s="225" t="s">
        <v>255</v>
      </c>
      <c r="G186" s="39"/>
      <c r="H186" s="39"/>
      <c r="I186" s="135"/>
      <c r="J186" s="39"/>
      <c r="K186" s="39"/>
      <c r="L186" s="43"/>
      <c r="M186" s="226"/>
      <c r="N186" s="83"/>
      <c r="O186" s="83"/>
      <c r="P186" s="83"/>
      <c r="Q186" s="83"/>
      <c r="R186" s="83"/>
      <c r="S186" s="83"/>
      <c r="T186" s="84"/>
      <c r="AT186" s="17" t="s">
        <v>130</v>
      </c>
      <c r="AU186" s="17" t="s">
        <v>82</v>
      </c>
    </row>
    <row r="187" s="1" customFormat="1" ht="36" customHeight="1">
      <c r="B187" s="38"/>
      <c r="C187" s="211" t="s">
        <v>313</v>
      </c>
      <c r="D187" s="211" t="s">
        <v>123</v>
      </c>
      <c r="E187" s="212" t="s">
        <v>314</v>
      </c>
      <c r="F187" s="213" t="s">
        <v>315</v>
      </c>
      <c r="G187" s="214" t="s">
        <v>142</v>
      </c>
      <c r="H187" s="215">
        <v>2</v>
      </c>
      <c r="I187" s="216"/>
      <c r="J187" s="217">
        <f>ROUND(I187*H187,2)</f>
        <v>0</v>
      </c>
      <c r="K187" s="213" t="s">
        <v>127</v>
      </c>
      <c r="L187" s="43"/>
      <c r="M187" s="218" t="s">
        <v>19</v>
      </c>
      <c r="N187" s="219" t="s">
        <v>43</v>
      </c>
      <c r="O187" s="83"/>
      <c r="P187" s="220">
        <f>O187*H187</f>
        <v>0</v>
      </c>
      <c r="Q187" s="220">
        <v>0</v>
      </c>
      <c r="R187" s="220">
        <f>Q187*H187</f>
        <v>0</v>
      </c>
      <c r="S187" s="220">
        <v>0</v>
      </c>
      <c r="T187" s="221">
        <f>S187*H187</f>
        <v>0</v>
      </c>
      <c r="AR187" s="222" t="s">
        <v>128</v>
      </c>
      <c r="AT187" s="222" t="s">
        <v>123</v>
      </c>
      <c r="AU187" s="222" t="s">
        <v>82</v>
      </c>
      <c r="AY187" s="17" t="s">
        <v>121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17" t="s">
        <v>80</v>
      </c>
      <c r="BK187" s="223">
        <f>ROUND(I187*H187,2)</f>
        <v>0</v>
      </c>
      <c r="BL187" s="17" t="s">
        <v>128</v>
      </c>
      <c r="BM187" s="222" t="s">
        <v>316</v>
      </c>
    </row>
    <row r="188" s="1" customFormat="1">
      <c r="B188" s="38"/>
      <c r="C188" s="39"/>
      <c r="D188" s="224" t="s">
        <v>130</v>
      </c>
      <c r="E188" s="39"/>
      <c r="F188" s="225" t="s">
        <v>255</v>
      </c>
      <c r="G188" s="39"/>
      <c r="H188" s="39"/>
      <c r="I188" s="135"/>
      <c r="J188" s="39"/>
      <c r="K188" s="39"/>
      <c r="L188" s="43"/>
      <c r="M188" s="226"/>
      <c r="N188" s="83"/>
      <c r="O188" s="83"/>
      <c r="P188" s="83"/>
      <c r="Q188" s="83"/>
      <c r="R188" s="83"/>
      <c r="S188" s="83"/>
      <c r="T188" s="84"/>
      <c r="AT188" s="17" t="s">
        <v>130</v>
      </c>
      <c r="AU188" s="17" t="s">
        <v>82</v>
      </c>
    </row>
    <row r="189" s="1" customFormat="1" ht="36" customHeight="1">
      <c r="B189" s="38"/>
      <c r="C189" s="211" t="s">
        <v>317</v>
      </c>
      <c r="D189" s="211" t="s">
        <v>123</v>
      </c>
      <c r="E189" s="212" t="s">
        <v>318</v>
      </c>
      <c r="F189" s="213" t="s">
        <v>319</v>
      </c>
      <c r="G189" s="214" t="s">
        <v>142</v>
      </c>
      <c r="H189" s="215">
        <v>1</v>
      </c>
      <c r="I189" s="216"/>
      <c r="J189" s="217">
        <f>ROUND(I189*H189,2)</f>
        <v>0</v>
      </c>
      <c r="K189" s="213" t="s">
        <v>127</v>
      </c>
      <c r="L189" s="43"/>
      <c r="M189" s="218" t="s">
        <v>19</v>
      </c>
      <c r="N189" s="219" t="s">
        <v>43</v>
      </c>
      <c r="O189" s="83"/>
      <c r="P189" s="220">
        <f>O189*H189</f>
        <v>0</v>
      </c>
      <c r="Q189" s="220">
        <v>0</v>
      </c>
      <c r="R189" s="220">
        <f>Q189*H189</f>
        <v>0</v>
      </c>
      <c r="S189" s="220">
        <v>0</v>
      </c>
      <c r="T189" s="221">
        <f>S189*H189</f>
        <v>0</v>
      </c>
      <c r="AR189" s="222" t="s">
        <v>128</v>
      </c>
      <c r="AT189" s="222" t="s">
        <v>123</v>
      </c>
      <c r="AU189" s="222" t="s">
        <v>82</v>
      </c>
      <c r="AY189" s="17" t="s">
        <v>121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17" t="s">
        <v>80</v>
      </c>
      <c r="BK189" s="223">
        <f>ROUND(I189*H189,2)</f>
        <v>0</v>
      </c>
      <c r="BL189" s="17" t="s">
        <v>128</v>
      </c>
      <c r="BM189" s="222" t="s">
        <v>320</v>
      </c>
    </row>
    <row r="190" s="1" customFormat="1">
      <c r="B190" s="38"/>
      <c r="C190" s="39"/>
      <c r="D190" s="224" t="s">
        <v>130</v>
      </c>
      <c r="E190" s="39"/>
      <c r="F190" s="225" t="s">
        <v>255</v>
      </c>
      <c r="G190" s="39"/>
      <c r="H190" s="39"/>
      <c r="I190" s="135"/>
      <c r="J190" s="39"/>
      <c r="K190" s="39"/>
      <c r="L190" s="43"/>
      <c r="M190" s="226"/>
      <c r="N190" s="83"/>
      <c r="O190" s="83"/>
      <c r="P190" s="83"/>
      <c r="Q190" s="83"/>
      <c r="R190" s="83"/>
      <c r="S190" s="83"/>
      <c r="T190" s="84"/>
      <c r="AT190" s="17" t="s">
        <v>130</v>
      </c>
      <c r="AU190" s="17" t="s">
        <v>82</v>
      </c>
    </row>
    <row r="191" s="1" customFormat="1" ht="24" customHeight="1">
      <c r="B191" s="38"/>
      <c r="C191" s="211" t="s">
        <v>321</v>
      </c>
      <c r="D191" s="211" t="s">
        <v>123</v>
      </c>
      <c r="E191" s="212" t="s">
        <v>322</v>
      </c>
      <c r="F191" s="213" t="s">
        <v>323</v>
      </c>
      <c r="G191" s="214" t="s">
        <v>142</v>
      </c>
      <c r="H191" s="215">
        <v>1</v>
      </c>
      <c r="I191" s="216"/>
      <c r="J191" s="217">
        <f>ROUND(I191*H191,2)</f>
        <v>0</v>
      </c>
      <c r="K191" s="213" t="s">
        <v>127</v>
      </c>
      <c r="L191" s="43"/>
      <c r="M191" s="218" t="s">
        <v>19</v>
      </c>
      <c r="N191" s="219" t="s">
        <v>43</v>
      </c>
      <c r="O191" s="83"/>
      <c r="P191" s="220">
        <f>O191*H191</f>
        <v>0</v>
      </c>
      <c r="Q191" s="220">
        <v>0</v>
      </c>
      <c r="R191" s="220">
        <f>Q191*H191</f>
        <v>0</v>
      </c>
      <c r="S191" s="220">
        <v>0</v>
      </c>
      <c r="T191" s="221">
        <f>S191*H191</f>
        <v>0</v>
      </c>
      <c r="AR191" s="222" t="s">
        <v>128</v>
      </c>
      <c r="AT191" s="222" t="s">
        <v>123</v>
      </c>
      <c r="AU191" s="222" t="s">
        <v>82</v>
      </c>
      <c r="AY191" s="17" t="s">
        <v>121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17" t="s">
        <v>80</v>
      </c>
      <c r="BK191" s="223">
        <f>ROUND(I191*H191,2)</f>
        <v>0</v>
      </c>
      <c r="BL191" s="17" t="s">
        <v>128</v>
      </c>
      <c r="BM191" s="222" t="s">
        <v>324</v>
      </c>
    </row>
    <row r="192" s="1" customFormat="1">
      <c r="B192" s="38"/>
      <c r="C192" s="39"/>
      <c r="D192" s="224" t="s">
        <v>130</v>
      </c>
      <c r="E192" s="39"/>
      <c r="F192" s="225" t="s">
        <v>255</v>
      </c>
      <c r="G192" s="39"/>
      <c r="H192" s="39"/>
      <c r="I192" s="135"/>
      <c r="J192" s="39"/>
      <c r="K192" s="39"/>
      <c r="L192" s="43"/>
      <c r="M192" s="226"/>
      <c r="N192" s="83"/>
      <c r="O192" s="83"/>
      <c r="P192" s="83"/>
      <c r="Q192" s="83"/>
      <c r="R192" s="83"/>
      <c r="S192" s="83"/>
      <c r="T192" s="84"/>
      <c r="AT192" s="17" t="s">
        <v>130</v>
      </c>
      <c r="AU192" s="17" t="s">
        <v>82</v>
      </c>
    </row>
    <row r="193" s="1" customFormat="1" ht="24" customHeight="1">
      <c r="B193" s="38"/>
      <c r="C193" s="211" t="s">
        <v>325</v>
      </c>
      <c r="D193" s="211" t="s">
        <v>123</v>
      </c>
      <c r="E193" s="212" t="s">
        <v>326</v>
      </c>
      <c r="F193" s="213" t="s">
        <v>327</v>
      </c>
      <c r="G193" s="214" t="s">
        <v>142</v>
      </c>
      <c r="H193" s="215">
        <v>2</v>
      </c>
      <c r="I193" s="216"/>
      <c r="J193" s="217">
        <f>ROUND(I193*H193,2)</f>
        <v>0</v>
      </c>
      <c r="K193" s="213" t="s">
        <v>127</v>
      </c>
      <c r="L193" s="43"/>
      <c r="M193" s="218" t="s">
        <v>19</v>
      </c>
      <c r="N193" s="219" t="s">
        <v>43</v>
      </c>
      <c r="O193" s="83"/>
      <c r="P193" s="220">
        <f>O193*H193</f>
        <v>0</v>
      </c>
      <c r="Q193" s="220">
        <v>0</v>
      </c>
      <c r="R193" s="220">
        <f>Q193*H193</f>
        <v>0</v>
      </c>
      <c r="S193" s="220">
        <v>0</v>
      </c>
      <c r="T193" s="221">
        <f>S193*H193</f>
        <v>0</v>
      </c>
      <c r="AR193" s="222" t="s">
        <v>128</v>
      </c>
      <c r="AT193" s="222" t="s">
        <v>123</v>
      </c>
      <c r="AU193" s="222" t="s">
        <v>82</v>
      </c>
      <c r="AY193" s="17" t="s">
        <v>121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17" t="s">
        <v>80</v>
      </c>
      <c r="BK193" s="223">
        <f>ROUND(I193*H193,2)</f>
        <v>0</v>
      </c>
      <c r="BL193" s="17" t="s">
        <v>128</v>
      </c>
      <c r="BM193" s="222" t="s">
        <v>328</v>
      </c>
    </row>
    <row r="194" s="1" customFormat="1">
      <c r="B194" s="38"/>
      <c r="C194" s="39"/>
      <c r="D194" s="224" t="s">
        <v>130</v>
      </c>
      <c r="E194" s="39"/>
      <c r="F194" s="225" t="s">
        <v>255</v>
      </c>
      <c r="G194" s="39"/>
      <c r="H194" s="39"/>
      <c r="I194" s="135"/>
      <c r="J194" s="39"/>
      <c r="K194" s="39"/>
      <c r="L194" s="43"/>
      <c r="M194" s="226"/>
      <c r="N194" s="83"/>
      <c r="O194" s="83"/>
      <c r="P194" s="83"/>
      <c r="Q194" s="83"/>
      <c r="R194" s="83"/>
      <c r="S194" s="83"/>
      <c r="T194" s="84"/>
      <c r="AT194" s="17" t="s">
        <v>130</v>
      </c>
      <c r="AU194" s="17" t="s">
        <v>82</v>
      </c>
    </row>
    <row r="195" s="1" customFormat="1" ht="24" customHeight="1">
      <c r="B195" s="38"/>
      <c r="C195" s="211" t="s">
        <v>329</v>
      </c>
      <c r="D195" s="211" t="s">
        <v>123</v>
      </c>
      <c r="E195" s="212" t="s">
        <v>330</v>
      </c>
      <c r="F195" s="213" t="s">
        <v>331</v>
      </c>
      <c r="G195" s="214" t="s">
        <v>142</v>
      </c>
      <c r="H195" s="215">
        <v>2</v>
      </c>
      <c r="I195" s="216"/>
      <c r="J195" s="217">
        <f>ROUND(I195*H195,2)</f>
        <v>0</v>
      </c>
      <c r="K195" s="213" t="s">
        <v>127</v>
      </c>
      <c r="L195" s="43"/>
      <c r="M195" s="218" t="s">
        <v>19</v>
      </c>
      <c r="N195" s="219" t="s">
        <v>43</v>
      </c>
      <c r="O195" s="83"/>
      <c r="P195" s="220">
        <f>O195*H195</f>
        <v>0</v>
      </c>
      <c r="Q195" s="220">
        <v>0</v>
      </c>
      <c r="R195" s="220">
        <f>Q195*H195</f>
        <v>0</v>
      </c>
      <c r="S195" s="220">
        <v>0</v>
      </c>
      <c r="T195" s="221">
        <f>S195*H195</f>
        <v>0</v>
      </c>
      <c r="AR195" s="222" t="s">
        <v>128</v>
      </c>
      <c r="AT195" s="222" t="s">
        <v>123</v>
      </c>
      <c r="AU195" s="222" t="s">
        <v>82</v>
      </c>
      <c r="AY195" s="17" t="s">
        <v>121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17" t="s">
        <v>80</v>
      </c>
      <c r="BK195" s="223">
        <f>ROUND(I195*H195,2)</f>
        <v>0</v>
      </c>
      <c r="BL195" s="17" t="s">
        <v>128</v>
      </c>
      <c r="BM195" s="222" t="s">
        <v>332</v>
      </c>
    </row>
    <row r="196" s="1" customFormat="1">
      <c r="B196" s="38"/>
      <c r="C196" s="39"/>
      <c r="D196" s="224" t="s">
        <v>130</v>
      </c>
      <c r="E196" s="39"/>
      <c r="F196" s="225" t="s">
        <v>255</v>
      </c>
      <c r="G196" s="39"/>
      <c r="H196" s="39"/>
      <c r="I196" s="135"/>
      <c r="J196" s="39"/>
      <c r="K196" s="39"/>
      <c r="L196" s="43"/>
      <c r="M196" s="226"/>
      <c r="N196" s="83"/>
      <c r="O196" s="83"/>
      <c r="P196" s="83"/>
      <c r="Q196" s="83"/>
      <c r="R196" s="83"/>
      <c r="S196" s="83"/>
      <c r="T196" s="84"/>
      <c r="AT196" s="17" t="s">
        <v>130</v>
      </c>
      <c r="AU196" s="17" t="s">
        <v>82</v>
      </c>
    </row>
    <row r="197" s="1" customFormat="1" ht="24" customHeight="1">
      <c r="B197" s="38"/>
      <c r="C197" s="211" t="s">
        <v>333</v>
      </c>
      <c r="D197" s="211" t="s">
        <v>123</v>
      </c>
      <c r="E197" s="212" t="s">
        <v>334</v>
      </c>
      <c r="F197" s="213" t="s">
        <v>335</v>
      </c>
      <c r="G197" s="214" t="s">
        <v>142</v>
      </c>
      <c r="H197" s="215">
        <v>1</v>
      </c>
      <c r="I197" s="216"/>
      <c r="J197" s="217">
        <f>ROUND(I197*H197,2)</f>
        <v>0</v>
      </c>
      <c r="K197" s="213" t="s">
        <v>127</v>
      </c>
      <c r="L197" s="43"/>
      <c r="M197" s="218" t="s">
        <v>19</v>
      </c>
      <c r="N197" s="219" t="s">
        <v>43</v>
      </c>
      <c r="O197" s="83"/>
      <c r="P197" s="220">
        <f>O197*H197</f>
        <v>0</v>
      </c>
      <c r="Q197" s="220">
        <v>0</v>
      </c>
      <c r="R197" s="220">
        <f>Q197*H197</f>
        <v>0</v>
      </c>
      <c r="S197" s="220">
        <v>0</v>
      </c>
      <c r="T197" s="221">
        <f>S197*H197</f>
        <v>0</v>
      </c>
      <c r="AR197" s="222" t="s">
        <v>128</v>
      </c>
      <c r="AT197" s="222" t="s">
        <v>123</v>
      </c>
      <c r="AU197" s="222" t="s">
        <v>82</v>
      </c>
      <c r="AY197" s="17" t="s">
        <v>121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17" t="s">
        <v>80</v>
      </c>
      <c r="BK197" s="223">
        <f>ROUND(I197*H197,2)</f>
        <v>0</v>
      </c>
      <c r="BL197" s="17" t="s">
        <v>128</v>
      </c>
      <c r="BM197" s="222" t="s">
        <v>336</v>
      </c>
    </row>
    <row r="198" s="1" customFormat="1">
      <c r="B198" s="38"/>
      <c r="C198" s="39"/>
      <c r="D198" s="224" t="s">
        <v>130</v>
      </c>
      <c r="E198" s="39"/>
      <c r="F198" s="225" t="s">
        <v>255</v>
      </c>
      <c r="G198" s="39"/>
      <c r="H198" s="39"/>
      <c r="I198" s="135"/>
      <c r="J198" s="39"/>
      <c r="K198" s="39"/>
      <c r="L198" s="43"/>
      <c r="M198" s="226"/>
      <c r="N198" s="83"/>
      <c r="O198" s="83"/>
      <c r="P198" s="83"/>
      <c r="Q198" s="83"/>
      <c r="R198" s="83"/>
      <c r="S198" s="83"/>
      <c r="T198" s="84"/>
      <c r="AT198" s="17" t="s">
        <v>130</v>
      </c>
      <c r="AU198" s="17" t="s">
        <v>82</v>
      </c>
    </row>
    <row r="199" s="1" customFormat="1" ht="24" customHeight="1">
      <c r="B199" s="38"/>
      <c r="C199" s="211" t="s">
        <v>337</v>
      </c>
      <c r="D199" s="211" t="s">
        <v>123</v>
      </c>
      <c r="E199" s="212" t="s">
        <v>338</v>
      </c>
      <c r="F199" s="213" t="s">
        <v>339</v>
      </c>
      <c r="G199" s="214" t="s">
        <v>142</v>
      </c>
      <c r="H199" s="215">
        <v>1</v>
      </c>
      <c r="I199" s="216"/>
      <c r="J199" s="217">
        <f>ROUND(I199*H199,2)</f>
        <v>0</v>
      </c>
      <c r="K199" s="213" t="s">
        <v>127</v>
      </c>
      <c r="L199" s="43"/>
      <c r="M199" s="218" t="s">
        <v>19</v>
      </c>
      <c r="N199" s="219" t="s">
        <v>43</v>
      </c>
      <c r="O199" s="83"/>
      <c r="P199" s="220">
        <f>O199*H199</f>
        <v>0</v>
      </c>
      <c r="Q199" s="220">
        <v>0</v>
      </c>
      <c r="R199" s="220">
        <f>Q199*H199</f>
        <v>0</v>
      </c>
      <c r="S199" s="220">
        <v>0</v>
      </c>
      <c r="T199" s="221">
        <f>S199*H199</f>
        <v>0</v>
      </c>
      <c r="AR199" s="222" t="s">
        <v>128</v>
      </c>
      <c r="AT199" s="222" t="s">
        <v>123</v>
      </c>
      <c r="AU199" s="222" t="s">
        <v>82</v>
      </c>
      <c r="AY199" s="17" t="s">
        <v>121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17" t="s">
        <v>80</v>
      </c>
      <c r="BK199" s="223">
        <f>ROUND(I199*H199,2)</f>
        <v>0</v>
      </c>
      <c r="BL199" s="17" t="s">
        <v>128</v>
      </c>
      <c r="BM199" s="222" t="s">
        <v>340</v>
      </c>
    </row>
    <row r="200" s="1" customFormat="1">
      <c r="B200" s="38"/>
      <c r="C200" s="39"/>
      <c r="D200" s="224" t="s">
        <v>130</v>
      </c>
      <c r="E200" s="39"/>
      <c r="F200" s="225" t="s">
        <v>255</v>
      </c>
      <c r="G200" s="39"/>
      <c r="H200" s="39"/>
      <c r="I200" s="135"/>
      <c r="J200" s="39"/>
      <c r="K200" s="39"/>
      <c r="L200" s="43"/>
      <c r="M200" s="226"/>
      <c r="N200" s="83"/>
      <c r="O200" s="83"/>
      <c r="P200" s="83"/>
      <c r="Q200" s="83"/>
      <c r="R200" s="83"/>
      <c r="S200" s="83"/>
      <c r="T200" s="84"/>
      <c r="AT200" s="17" t="s">
        <v>130</v>
      </c>
      <c r="AU200" s="17" t="s">
        <v>82</v>
      </c>
    </row>
    <row r="201" s="1" customFormat="1" ht="24" customHeight="1">
      <c r="B201" s="38"/>
      <c r="C201" s="211" t="s">
        <v>341</v>
      </c>
      <c r="D201" s="211" t="s">
        <v>123</v>
      </c>
      <c r="E201" s="212" t="s">
        <v>342</v>
      </c>
      <c r="F201" s="213" t="s">
        <v>343</v>
      </c>
      <c r="G201" s="214" t="s">
        <v>142</v>
      </c>
      <c r="H201" s="215">
        <v>2</v>
      </c>
      <c r="I201" s="216"/>
      <c r="J201" s="217">
        <f>ROUND(I201*H201,2)</f>
        <v>0</v>
      </c>
      <c r="K201" s="213" t="s">
        <v>127</v>
      </c>
      <c r="L201" s="43"/>
      <c r="M201" s="218" t="s">
        <v>19</v>
      </c>
      <c r="N201" s="219" t="s">
        <v>43</v>
      </c>
      <c r="O201" s="83"/>
      <c r="P201" s="220">
        <f>O201*H201</f>
        <v>0</v>
      </c>
      <c r="Q201" s="220">
        <v>0</v>
      </c>
      <c r="R201" s="220">
        <f>Q201*H201</f>
        <v>0</v>
      </c>
      <c r="S201" s="220">
        <v>0</v>
      </c>
      <c r="T201" s="221">
        <f>S201*H201</f>
        <v>0</v>
      </c>
      <c r="AR201" s="222" t="s">
        <v>128</v>
      </c>
      <c r="AT201" s="222" t="s">
        <v>123</v>
      </c>
      <c r="AU201" s="222" t="s">
        <v>82</v>
      </c>
      <c r="AY201" s="17" t="s">
        <v>121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17" t="s">
        <v>80</v>
      </c>
      <c r="BK201" s="223">
        <f>ROUND(I201*H201,2)</f>
        <v>0</v>
      </c>
      <c r="BL201" s="17" t="s">
        <v>128</v>
      </c>
      <c r="BM201" s="222" t="s">
        <v>344</v>
      </c>
    </row>
    <row r="202" s="1" customFormat="1">
      <c r="B202" s="38"/>
      <c r="C202" s="39"/>
      <c r="D202" s="224" t="s">
        <v>130</v>
      </c>
      <c r="E202" s="39"/>
      <c r="F202" s="225" t="s">
        <v>255</v>
      </c>
      <c r="G202" s="39"/>
      <c r="H202" s="39"/>
      <c r="I202" s="135"/>
      <c r="J202" s="39"/>
      <c r="K202" s="39"/>
      <c r="L202" s="43"/>
      <c r="M202" s="226"/>
      <c r="N202" s="83"/>
      <c r="O202" s="83"/>
      <c r="P202" s="83"/>
      <c r="Q202" s="83"/>
      <c r="R202" s="83"/>
      <c r="S202" s="83"/>
      <c r="T202" s="84"/>
      <c r="AT202" s="17" t="s">
        <v>130</v>
      </c>
      <c r="AU202" s="17" t="s">
        <v>82</v>
      </c>
    </row>
    <row r="203" s="1" customFormat="1" ht="24" customHeight="1">
      <c r="B203" s="38"/>
      <c r="C203" s="211" t="s">
        <v>345</v>
      </c>
      <c r="D203" s="211" t="s">
        <v>123</v>
      </c>
      <c r="E203" s="212" t="s">
        <v>346</v>
      </c>
      <c r="F203" s="213" t="s">
        <v>347</v>
      </c>
      <c r="G203" s="214" t="s">
        <v>142</v>
      </c>
      <c r="H203" s="215">
        <v>2</v>
      </c>
      <c r="I203" s="216"/>
      <c r="J203" s="217">
        <f>ROUND(I203*H203,2)</f>
        <v>0</v>
      </c>
      <c r="K203" s="213" t="s">
        <v>127</v>
      </c>
      <c r="L203" s="43"/>
      <c r="M203" s="218" t="s">
        <v>19</v>
      </c>
      <c r="N203" s="219" t="s">
        <v>43</v>
      </c>
      <c r="O203" s="83"/>
      <c r="P203" s="220">
        <f>O203*H203</f>
        <v>0</v>
      </c>
      <c r="Q203" s="220">
        <v>0</v>
      </c>
      <c r="R203" s="220">
        <f>Q203*H203</f>
        <v>0</v>
      </c>
      <c r="S203" s="220">
        <v>0</v>
      </c>
      <c r="T203" s="221">
        <f>S203*H203</f>
        <v>0</v>
      </c>
      <c r="AR203" s="222" t="s">
        <v>128</v>
      </c>
      <c r="AT203" s="222" t="s">
        <v>123</v>
      </c>
      <c r="AU203" s="222" t="s">
        <v>82</v>
      </c>
      <c r="AY203" s="17" t="s">
        <v>121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17" t="s">
        <v>80</v>
      </c>
      <c r="BK203" s="223">
        <f>ROUND(I203*H203,2)</f>
        <v>0</v>
      </c>
      <c r="BL203" s="17" t="s">
        <v>128</v>
      </c>
      <c r="BM203" s="222" t="s">
        <v>348</v>
      </c>
    </row>
    <row r="204" s="1" customFormat="1">
      <c r="B204" s="38"/>
      <c r="C204" s="39"/>
      <c r="D204" s="224" t="s">
        <v>130</v>
      </c>
      <c r="E204" s="39"/>
      <c r="F204" s="225" t="s">
        <v>255</v>
      </c>
      <c r="G204" s="39"/>
      <c r="H204" s="39"/>
      <c r="I204" s="135"/>
      <c r="J204" s="39"/>
      <c r="K204" s="39"/>
      <c r="L204" s="43"/>
      <c r="M204" s="226"/>
      <c r="N204" s="83"/>
      <c r="O204" s="83"/>
      <c r="P204" s="83"/>
      <c r="Q204" s="83"/>
      <c r="R204" s="83"/>
      <c r="S204" s="83"/>
      <c r="T204" s="84"/>
      <c r="AT204" s="17" t="s">
        <v>130</v>
      </c>
      <c r="AU204" s="17" t="s">
        <v>82</v>
      </c>
    </row>
    <row r="205" s="1" customFormat="1" ht="24" customHeight="1">
      <c r="B205" s="38"/>
      <c r="C205" s="211" t="s">
        <v>349</v>
      </c>
      <c r="D205" s="211" t="s">
        <v>123</v>
      </c>
      <c r="E205" s="212" t="s">
        <v>350</v>
      </c>
      <c r="F205" s="213" t="s">
        <v>351</v>
      </c>
      <c r="G205" s="214" t="s">
        <v>142</v>
      </c>
      <c r="H205" s="215">
        <v>1</v>
      </c>
      <c r="I205" s="216"/>
      <c r="J205" s="217">
        <f>ROUND(I205*H205,2)</f>
        <v>0</v>
      </c>
      <c r="K205" s="213" t="s">
        <v>127</v>
      </c>
      <c r="L205" s="43"/>
      <c r="M205" s="218" t="s">
        <v>19</v>
      </c>
      <c r="N205" s="219" t="s">
        <v>43</v>
      </c>
      <c r="O205" s="83"/>
      <c r="P205" s="220">
        <f>O205*H205</f>
        <v>0</v>
      </c>
      <c r="Q205" s="220">
        <v>0</v>
      </c>
      <c r="R205" s="220">
        <f>Q205*H205</f>
        <v>0</v>
      </c>
      <c r="S205" s="220">
        <v>0</v>
      </c>
      <c r="T205" s="221">
        <f>S205*H205</f>
        <v>0</v>
      </c>
      <c r="AR205" s="222" t="s">
        <v>128</v>
      </c>
      <c r="AT205" s="222" t="s">
        <v>123</v>
      </c>
      <c r="AU205" s="222" t="s">
        <v>82</v>
      </c>
      <c r="AY205" s="17" t="s">
        <v>121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17" t="s">
        <v>80</v>
      </c>
      <c r="BK205" s="223">
        <f>ROUND(I205*H205,2)</f>
        <v>0</v>
      </c>
      <c r="BL205" s="17" t="s">
        <v>128</v>
      </c>
      <c r="BM205" s="222" t="s">
        <v>352</v>
      </c>
    </row>
    <row r="206" s="1" customFormat="1">
      <c r="B206" s="38"/>
      <c r="C206" s="39"/>
      <c r="D206" s="224" t="s">
        <v>130</v>
      </c>
      <c r="E206" s="39"/>
      <c r="F206" s="225" t="s">
        <v>255</v>
      </c>
      <c r="G206" s="39"/>
      <c r="H206" s="39"/>
      <c r="I206" s="135"/>
      <c r="J206" s="39"/>
      <c r="K206" s="39"/>
      <c r="L206" s="43"/>
      <c r="M206" s="226"/>
      <c r="N206" s="83"/>
      <c r="O206" s="83"/>
      <c r="P206" s="83"/>
      <c r="Q206" s="83"/>
      <c r="R206" s="83"/>
      <c r="S206" s="83"/>
      <c r="T206" s="84"/>
      <c r="AT206" s="17" t="s">
        <v>130</v>
      </c>
      <c r="AU206" s="17" t="s">
        <v>82</v>
      </c>
    </row>
    <row r="207" s="1" customFormat="1" ht="24" customHeight="1">
      <c r="B207" s="38"/>
      <c r="C207" s="211" t="s">
        <v>353</v>
      </c>
      <c r="D207" s="211" t="s">
        <v>123</v>
      </c>
      <c r="E207" s="212" t="s">
        <v>354</v>
      </c>
      <c r="F207" s="213" t="s">
        <v>355</v>
      </c>
      <c r="G207" s="214" t="s">
        <v>356</v>
      </c>
      <c r="H207" s="215">
        <v>21.149999999999999</v>
      </c>
      <c r="I207" s="216"/>
      <c r="J207" s="217">
        <f>ROUND(I207*H207,2)</f>
        <v>0</v>
      </c>
      <c r="K207" s="213" t="s">
        <v>19</v>
      </c>
      <c r="L207" s="43"/>
      <c r="M207" s="218" t="s">
        <v>19</v>
      </c>
      <c r="N207" s="219" t="s">
        <v>43</v>
      </c>
      <c r="O207" s="83"/>
      <c r="P207" s="220">
        <f>O207*H207</f>
        <v>0</v>
      </c>
      <c r="Q207" s="220">
        <v>0</v>
      </c>
      <c r="R207" s="220">
        <f>Q207*H207</f>
        <v>0</v>
      </c>
      <c r="S207" s="220">
        <v>0</v>
      </c>
      <c r="T207" s="221">
        <f>S207*H207</f>
        <v>0</v>
      </c>
      <c r="AR207" s="222" t="s">
        <v>128</v>
      </c>
      <c r="AT207" s="222" t="s">
        <v>123</v>
      </c>
      <c r="AU207" s="222" t="s">
        <v>82</v>
      </c>
      <c r="AY207" s="17" t="s">
        <v>121</v>
      </c>
      <c r="BE207" s="223">
        <f>IF(N207="základní",J207,0)</f>
        <v>0</v>
      </c>
      <c r="BF207" s="223">
        <f>IF(N207="snížená",J207,0)</f>
        <v>0</v>
      </c>
      <c r="BG207" s="223">
        <f>IF(N207="zákl. přenesená",J207,0)</f>
        <v>0</v>
      </c>
      <c r="BH207" s="223">
        <f>IF(N207="sníž. přenesená",J207,0)</f>
        <v>0</v>
      </c>
      <c r="BI207" s="223">
        <f>IF(N207="nulová",J207,0)</f>
        <v>0</v>
      </c>
      <c r="BJ207" s="17" t="s">
        <v>80</v>
      </c>
      <c r="BK207" s="223">
        <f>ROUND(I207*H207,2)</f>
        <v>0</v>
      </c>
      <c r="BL207" s="17" t="s">
        <v>128</v>
      </c>
      <c r="BM207" s="222" t="s">
        <v>357</v>
      </c>
    </row>
    <row r="208" s="1" customFormat="1">
      <c r="B208" s="38"/>
      <c r="C208" s="39"/>
      <c r="D208" s="224" t="s">
        <v>130</v>
      </c>
      <c r="E208" s="39"/>
      <c r="F208" s="225" t="s">
        <v>358</v>
      </c>
      <c r="G208" s="39"/>
      <c r="H208" s="39"/>
      <c r="I208" s="135"/>
      <c r="J208" s="39"/>
      <c r="K208" s="39"/>
      <c r="L208" s="43"/>
      <c r="M208" s="226"/>
      <c r="N208" s="83"/>
      <c r="O208" s="83"/>
      <c r="P208" s="83"/>
      <c r="Q208" s="83"/>
      <c r="R208" s="83"/>
      <c r="S208" s="83"/>
      <c r="T208" s="84"/>
      <c r="AT208" s="17" t="s">
        <v>130</v>
      </c>
      <c r="AU208" s="17" t="s">
        <v>82</v>
      </c>
    </row>
    <row r="209" s="12" customFormat="1">
      <c r="B209" s="227"/>
      <c r="C209" s="228"/>
      <c r="D209" s="224" t="s">
        <v>132</v>
      </c>
      <c r="E209" s="229" t="s">
        <v>19</v>
      </c>
      <c r="F209" s="230" t="s">
        <v>359</v>
      </c>
      <c r="G209" s="228"/>
      <c r="H209" s="231">
        <v>21.149999999999999</v>
      </c>
      <c r="I209" s="232"/>
      <c r="J209" s="228"/>
      <c r="K209" s="228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132</v>
      </c>
      <c r="AU209" s="237" t="s">
        <v>82</v>
      </c>
      <c r="AV209" s="12" t="s">
        <v>82</v>
      </c>
      <c r="AW209" s="12" t="s">
        <v>33</v>
      </c>
      <c r="AX209" s="12" t="s">
        <v>80</v>
      </c>
      <c r="AY209" s="237" t="s">
        <v>121</v>
      </c>
    </row>
    <row r="210" s="1" customFormat="1" ht="24" customHeight="1">
      <c r="B210" s="38"/>
      <c r="C210" s="211" t="s">
        <v>360</v>
      </c>
      <c r="D210" s="211" t="s">
        <v>123</v>
      </c>
      <c r="E210" s="212" t="s">
        <v>361</v>
      </c>
      <c r="F210" s="213" t="s">
        <v>362</v>
      </c>
      <c r="G210" s="214" t="s">
        <v>208</v>
      </c>
      <c r="H210" s="215">
        <v>21.510000000000002</v>
      </c>
      <c r="I210" s="216"/>
      <c r="J210" s="217">
        <f>ROUND(I210*H210,2)</f>
        <v>0</v>
      </c>
      <c r="K210" s="213" t="s">
        <v>127</v>
      </c>
      <c r="L210" s="43"/>
      <c r="M210" s="218" t="s">
        <v>19</v>
      </c>
      <c r="N210" s="219" t="s">
        <v>43</v>
      </c>
      <c r="O210" s="83"/>
      <c r="P210" s="220">
        <f>O210*H210</f>
        <v>0</v>
      </c>
      <c r="Q210" s="220">
        <v>0</v>
      </c>
      <c r="R210" s="220">
        <f>Q210*H210</f>
        <v>0</v>
      </c>
      <c r="S210" s="220">
        <v>0</v>
      </c>
      <c r="T210" s="221">
        <f>S210*H210</f>
        <v>0</v>
      </c>
      <c r="AR210" s="222" t="s">
        <v>128</v>
      </c>
      <c r="AT210" s="222" t="s">
        <v>123</v>
      </c>
      <c r="AU210" s="222" t="s">
        <v>82</v>
      </c>
      <c r="AY210" s="17" t="s">
        <v>121</v>
      </c>
      <c r="BE210" s="223">
        <f>IF(N210="základní",J210,0)</f>
        <v>0</v>
      </c>
      <c r="BF210" s="223">
        <f>IF(N210="snížená",J210,0)</f>
        <v>0</v>
      </c>
      <c r="BG210" s="223">
        <f>IF(N210="zákl. přenesená",J210,0)</f>
        <v>0</v>
      </c>
      <c r="BH210" s="223">
        <f>IF(N210="sníž. přenesená",J210,0)</f>
        <v>0</v>
      </c>
      <c r="BI210" s="223">
        <f>IF(N210="nulová",J210,0)</f>
        <v>0</v>
      </c>
      <c r="BJ210" s="17" t="s">
        <v>80</v>
      </c>
      <c r="BK210" s="223">
        <f>ROUND(I210*H210,2)</f>
        <v>0</v>
      </c>
      <c r="BL210" s="17" t="s">
        <v>128</v>
      </c>
      <c r="BM210" s="222" t="s">
        <v>363</v>
      </c>
    </row>
    <row r="211" s="1" customFormat="1">
      <c r="B211" s="38"/>
      <c r="C211" s="39"/>
      <c r="D211" s="224" t="s">
        <v>130</v>
      </c>
      <c r="E211" s="39"/>
      <c r="F211" s="225" t="s">
        <v>364</v>
      </c>
      <c r="G211" s="39"/>
      <c r="H211" s="39"/>
      <c r="I211" s="135"/>
      <c r="J211" s="39"/>
      <c r="K211" s="39"/>
      <c r="L211" s="43"/>
      <c r="M211" s="226"/>
      <c r="N211" s="83"/>
      <c r="O211" s="83"/>
      <c r="P211" s="83"/>
      <c r="Q211" s="83"/>
      <c r="R211" s="83"/>
      <c r="S211" s="83"/>
      <c r="T211" s="84"/>
      <c r="AT211" s="17" t="s">
        <v>130</v>
      </c>
      <c r="AU211" s="17" t="s">
        <v>82</v>
      </c>
    </row>
    <row r="212" s="14" customFormat="1">
      <c r="B212" s="249"/>
      <c r="C212" s="250"/>
      <c r="D212" s="224" t="s">
        <v>132</v>
      </c>
      <c r="E212" s="251" t="s">
        <v>19</v>
      </c>
      <c r="F212" s="252" t="s">
        <v>365</v>
      </c>
      <c r="G212" s="250"/>
      <c r="H212" s="251" t="s">
        <v>19</v>
      </c>
      <c r="I212" s="253"/>
      <c r="J212" s="250"/>
      <c r="K212" s="250"/>
      <c r="L212" s="254"/>
      <c r="M212" s="255"/>
      <c r="N212" s="256"/>
      <c r="O212" s="256"/>
      <c r="P212" s="256"/>
      <c r="Q212" s="256"/>
      <c r="R212" s="256"/>
      <c r="S212" s="256"/>
      <c r="T212" s="257"/>
      <c r="AT212" s="258" t="s">
        <v>132</v>
      </c>
      <c r="AU212" s="258" t="s">
        <v>82</v>
      </c>
      <c r="AV212" s="14" t="s">
        <v>80</v>
      </c>
      <c r="AW212" s="14" t="s">
        <v>33</v>
      </c>
      <c r="AX212" s="14" t="s">
        <v>72</v>
      </c>
      <c r="AY212" s="258" t="s">
        <v>121</v>
      </c>
    </row>
    <row r="213" s="12" customFormat="1">
      <c r="B213" s="227"/>
      <c r="C213" s="228"/>
      <c r="D213" s="224" t="s">
        <v>132</v>
      </c>
      <c r="E213" s="229" t="s">
        <v>19</v>
      </c>
      <c r="F213" s="230" t="s">
        <v>366</v>
      </c>
      <c r="G213" s="228"/>
      <c r="H213" s="231">
        <v>0.26000000000000001</v>
      </c>
      <c r="I213" s="232"/>
      <c r="J213" s="228"/>
      <c r="K213" s="228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132</v>
      </c>
      <c r="AU213" s="237" t="s">
        <v>82</v>
      </c>
      <c r="AV213" s="12" t="s">
        <v>82</v>
      </c>
      <c r="AW213" s="12" t="s">
        <v>33</v>
      </c>
      <c r="AX213" s="12" t="s">
        <v>72</v>
      </c>
      <c r="AY213" s="237" t="s">
        <v>121</v>
      </c>
    </row>
    <row r="214" s="14" customFormat="1">
      <c r="B214" s="249"/>
      <c r="C214" s="250"/>
      <c r="D214" s="224" t="s">
        <v>132</v>
      </c>
      <c r="E214" s="251" t="s">
        <v>19</v>
      </c>
      <c r="F214" s="252" t="s">
        <v>367</v>
      </c>
      <c r="G214" s="250"/>
      <c r="H214" s="251" t="s">
        <v>19</v>
      </c>
      <c r="I214" s="253"/>
      <c r="J214" s="250"/>
      <c r="K214" s="250"/>
      <c r="L214" s="254"/>
      <c r="M214" s="255"/>
      <c r="N214" s="256"/>
      <c r="O214" s="256"/>
      <c r="P214" s="256"/>
      <c r="Q214" s="256"/>
      <c r="R214" s="256"/>
      <c r="S214" s="256"/>
      <c r="T214" s="257"/>
      <c r="AT214" s="258" t="s">
        <v>132</v>
      </c>
      <c r="AU214" s="258" t="s">
        <v>82</v>
      </c>
      <c r="AV214" s="14" t="s">
        <v>80</v>
      </c>
      <c r="AW214" s="14" t="s">
        <v>33</v>
      </c>
      <c r="AX214" s="14" t="s">
        <v>72</v>
      </c>
      <c r="AY214" s="258" t="s">
        <v>121</v>
      </c>
    </row>
    <row r="215" s="12" customFormat="1">
      <c r="B215" s="227"/>
      <c r="C215" s="228"/>
      <c r="D215" s="224" t="s">
        <v>132</v>
      </c>
      <c r="E215" s="229" t="s">
        <v>19</v>
      </c>
      <c r="F215" s="230" t="s">
        <v>368</v>
      </c>
      <c r="G215" s="228"/>
      <c r="H215" s="231">
        <v>11.25</v>
      </c>
      <c r="I215" s="232"/>
      <c r="J215" s="228"/>
      <c r="K215" s="228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132</v>
      </c>
      <c r="AU215" s="237" t="s">
        <v>82</v>
      </c>
      <c r="AV215" s="12" t="s">
        <v>82</v>
      </c>
      <c r="AW215" s="12" t="s">
        <v>33</v>
      </c>
      <c r="AX215" s="12" t="s">
        <v>72</v>
      </c>
      <c r="AY215" s="237" t="s">
        <v>121</v>
      </c>
    </row>
    <row r="216" s="14" customFormat="1">
      <c r="B216" s="249"/>
      <c r="C216" s="250"/>
      <c r="D216" s="224" t="s">
        <v>132</v>
      </c>
      <c r="E216" s="251" t="s">
        <v>19</v>
      </c>
      <c r="F216" s="252" t="s">
        <v>369</v>
      </c>
      <c r="G216" s="250"/>
      <c r="H216" s="251" t="s">
        <v>19</v>
      </c>
      <c r="I216" s="253"/>
      <c r="J216" s="250"/>
      <c r="K216" s="250"/>
      <c r="L216" s="254"/>
      <c r="M216" s="255"/>
      <c r="N216" s="256"/>
      <c r="O216" s="256"/>
      <c r="P216" s="256"/>
      <c r="Q216" s="256"/>
      <c r="R216" s="256"/>
      <c r="S216" s="256"/>
      <c r="T216" s="257"/>
      <c r="AT216" s="258" t="s">
        <v>132</v>
      </c>
      <c r="AU216" s="258" t="s">
        <v>82</v>
      </c>
      <c r="AV216" s="14" t="s">
        <v>80</v>
      </c>
      <c r="AW216" s="14" t="s">
        <v>33</v>
      </c>
      <c r="AX216" s="14" t="s">
        <v>72</v>
      </c>
      <c r="AY216" s="258" t="s">
        <v>121</v>
      </c>
    </row>
    <row r="217" s="12" customFormat="1">
      <c r="B217" s="227"/>
      <c r="C217" s="228"/>
      <c r="D217" s="224" t="s">
        <v>132</v>
      </c>
      <c r="E217" s="229" t="s">
        <v>19</v>
      </c>
      <c r="F217" s="230" t="s">
        <v>370</v>
      </c>
      <c r="G217" s="228"/>
      <c r="H217" s="231">
        <v>10</v>
      </c>
      <c r="I217" s="232"/>
      <c r="J217" s="228"/>
      <c r="K217" s="228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132</v>
      </c>
      <c r="AU217" s="237" t="s">
        <v>82</v>
      </c>
      <c r="AV217" s="12" t="s">
        <v>82</v>
      </c>
      <c r="AW217" s="12" t="s">
        <v>33</v>
      </c>
      <c r="AX217" s="12" t="s">
        <v>72</v>
      </c>
      <c r="AY217" s="237" t="s">
        <v>121</v>
      </c>
    </row>
    <row r="218" s="13" customFormat="1">
      <c r="B218" s="238"/>
      <c r="C218" s="239"/>
      <c r="D218" s="224" t="s">
        <v>132</v>
      </c>
      <c r="E218" s="240" t="s">
        <v>19</v>
      </c>
      <c r="F218" s="241" t="s">
        <v>234</v>
      </c>
      <c r="G218" s="239"/>
      <c r="H218" s="242">
        <v>21.510000000000002</v>
      </c>
      <c r="I218" s="243"/>
      <c r="J218" s="239"/>
      <c r="K218" s="239"/>
      <c r="L218" s="244"/>
      <c r="M218" s="245"/>
      <c r="N218" s="246"/>
      <c r="O218" s="246"/>
      <c r="P218" s="246"/>
      <c r="Q218" s="246"/>
      <c r="R218" s="246"/>
      <c r="S218" s="246"/>
      <c r="T218" s="247"/>
      <c r="AT218" s="248" t="s">
        <v>132</v>
      </c>
      <c r="AU218" s="248" t="s">
        <v>82</v>
      </c>
      <c r="AV218" s="13" t="s">
        <v>128</v>
      </c>
      <c r="AW218" s="13" t="s">
        <v>33</v>
      </c>
      <c r="AX218" s="13" t="s">
        <v>80</v>
      </c>
      <c r="AY218" s="248" t="s">
        <v>121</v>
      </c>
    </row>
    <row r="219" s="1" customFormat="1" ht="36" customHeight="1">
      <c r="B219" s="38"/>
      <c r="C219" s="211" t="s">
        <v>371</v>
      </c>
      <c r="D219" s="211" t="s">
        <v>123</v>
      </c>
      <c r="E219" s="212" t="s">
        <v>372</v>
      </c>
      <c r="F219" s="213" t="s">
        <v>373</v>
      </c>
      <c r="G219" s="214" t="s">
        <v>208</v>
      </c>
      <c r="H219" s="215">
        <v>215.09999999999999</v>
      </c>
      <c r="I219" s="216"/>
      <c r="J219" s="217">
        <f>ROUND(I219*H219,2)</f>
        <v>0</v>
      </c>
      <c r="K219" s="213" t="s">
        <v>127</v>
      </c>
      <c r="L219" s="43"/>
      <c r="M219" s="218" t="s">
        <v>19</v>
      </c>
      <c r="N219" s="219" t="s">
        <v>43</v>
      </c>
      <c r="O219" s="83"/>
      <c r="P219" s="220">
        <f>O219*H219</f>
        <v>0</v>
      </c>
      <c r="Q219" s="220">
        <v>0</v>
      </c>
      <c r="R219" s="220">
        <f>Q219*H219</f>
        <v>0</v>
      </c>
      <c r="S219" s="220">
        <v>0</v>
      </c>
      <c r="T219" s="221">
        <f>S219*H219</f>
        <v>0</v>
      </c>
      <c r="AR219" s="222" t="s">
        <v>128</v>
      </c>
      <c r="AT219" s="222" t="s">
        <v>123</v>
      </c>
      <c r="AU219" s="222" t="s">
        <v>82</v>
      </c>
      <c r="AY219" s="17" t="s">
        <v>121</v>
      </c>
      <c r="BE219" s="223">
        <f>IF(N219="základní",J219,0)</f>
        <v>0</v>
      </c>
      <c r="BF219" s="223">
        <f>IF(N219="snížená",J219,0)</f>
        <v>0</v>
      </c>
      <c r="BG219" s="223">
        <f>IF(N219="zákl. přenesená",J219,0)</f>
        <v>0</v>
      </c>
      <c r="BH219" s="223">
        <f>IF(N219="sníž. přenesená",J219,0)</f>
        <v>0</v>
      </c>
      <c r="BI219" s="223">
        <f>IF(N219="nulová",J219,0)</f>
        <v>0</v>
      </c>
      <c r="BJ219" s="17" t="s">
        <v>80</v>
      </c>
      <c r="BK219" s="223">
        <f>ROUND(I219*H219,2)</f>
        <v>0</v>
      </c>
      <c r="BL219" s="17" t="s">
        <v>128</v>
      </c>
      <c r="BM219" s="222" t="s">
        <v>374</v>
      </c>
    </row>
    <row r="220" s="1" customFormat="1">
      <c r="B220" s="38"/>
      <c r="C220" s="39"/>
      <c r="D220" s="224" t="s">
        <v>130</v>
      </c>
      <c r="E220" s="39"/>
      <c r="F220" s="225" t="s">
        <v>364</v>
      </c>
      <c r="G220" s="39"/>
      <c r="H220" s="39"/>
      <c r="I220" s="135"/>
      <c r="J220" s="39"/>
      <c r="K220" s="39"/>
      <c r="L220" s="43"/>
      <c r="M220" s="226"/>
      <c r="N220" s="83"/>
      <c r="O220" s="83"/>
      <c r="P220" s="83"/>
      <c r="Q220" s="83"/>
      <c r="R220" s="83"/>
      <c r="S220" s="83"/>
      <c r="T220" s="84"/>
      <c r="AT220" s="17" t="s">
        <v>130</v>
      </c>
      <c r="AU220" s="17" t="s">
        <v>82</v>
      </c>
    </row>
    <row r="221" s="12" customFormat="1">
      <c r="B221" s="227"/>
      <c r="C221" s="228"/>
      <c r="D221" s="224" t="s">
        <v>132</v>
      </c>
      <c r="E221" s="228"/>
      <c r="F221" s="230" t="s">
        <v>375</v>
      </c>
      <c r="G221" s="228"/>
      <c r="H221" s="231">
        <v>215.09999999999999</v>
      </c>
      <c r="I221" s="232"/>
      <c r="J221" s="228"/>
      <c r="K221" s="228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132</v>
      </c>
      <c r="AU221" s="237" t="s">
        <v>82</v>
      </c>
      <c r="AV221" s="12" t="s">
        <v>82</v>
      </c>
      <c r="AW221" s="12" t="s">
        <v>4</v>
      </c>
      <c r="AX221" s="12" t="s">
        <v>80</v>
      </c>
      <c r="AY221" s="237" t="s">
        <v>121</v>
      </c>
    </row>
    <row r="222" s="1" customFormat="1" ht="24" customHeight="1">
      <c r="B222" s="38"/>
      <c r="C222" s="211" t="s">
        <v>376</v>
      </c>
      <c r="D222" s="211" t="s">
        <v>123</v>
      </c>
      <c r="E222" s="212" t="s">
        <v>377</v>
      </c>
      <c r="F222" s="213" t="s">
        <v>378</v>
      </c>
      <c r="G222" s="214" t="s">
        <v>356</v>
      </c>
      <c r="H222" s="215">
        <v>38.718000000000004</v>
      </c>
      <c r="I222" s="216"/>
      <c r="J222" s="217">
        <f>ROUND(I222*H222,2)</f>
        <v>0</v>
      </c>
      <c r="K222" s="213" t="s">
        <v>19</v>
      </c>
      <c r="L222" s="43"/>
      <c r="M222" s="218" t="s">
        <v>19</v>
      </c>
      <c r="N222" s="219" t="s">
        <v>43</v>
      </c>
      <c r="O222" s="83"/>
      <c r="P222" s="220">
        <f>O222*H222</f>
        <v>0</v>
      </c>
      <c r="Q222" s="220">
        <v>0</v>
      </c>
      <c r="R222" s="220">
        <f>Q222*H222</f>
        <v>0</v>
      </c>
      <c r="S222" s="220">
        <v>0</v>
      </c>
      <c r="T222" s="221">
        <f>S222*H222</f>
        <v>0</v>
      </c>
      <c r="AR222" s="222" t="s">
        <v>128</v>
      </c>
      <c r="AT222" s="222" t="s">
        <v>123</v>
      </c>
      <c r="AU222" s="222" t="s">
        <v>82</v>
      </c>
      <c r="AY222" s="17" t="s">
        <v>121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17" t="s">
        <v>80</v>
      </c>
      <c r="BK222" s="223">
        <f>ROUND(I222*H222,2)</f>
        <v>0</v>
      </c>
      <c r="BL222" s="17" t="s">
        <v>128</v>
      </c>
      <c r="BM222" s="222" t="s">
        <v>379</v>
      </c>
    </row>
    <row r="223" s="1" customFormat="1">
      <c r="B223" s="38"/>
      <c r="C223" s="39"/>
      <c r="D223" s="224" t="s">
        <v>130</v>
      </c>
      <c r="E223" s="39"/>
      <c r="F223" s="225" t="s">
        <v>380</v>
      </c>
      <c r="G223" s="39"/>
      <c r="H223" s="39"/>
      <c r="I223" s="135"/>
      <c r="J223" s="39"/>
      <c r="K223" s="39"/>
      <c r="L223" s="43"/>
      <c r="M223" s="226"/>
      <c r="N223" s="83"/>
      <c r="O223" s="83"/>
      <c r="P223" s="83"/>
      <c r="Q223" s="83"/>
      <c r="R223" s="83"/>
      <c r="S223" s="83"/>
      <c r="T223" s="84"/>
      <c r="AT223" s="17" t="s">
        <v>130</v>
      </c>
      <c r="AU223" s="17" t="s">
        <v>82</v>
      </c>
    </row>
    <row r="224" s="12" customFormat="1">
      <c r="B224" s="227"/>
      <c r="C224" s="228"/>
      <c r="D224" s="224" t="s">
        <v>132</v>
      </c>
      <c r="E224" s="228"/>
      <c r="F224" s="230" t="s">
        <v>381</v>
      </c>
      <c r="G224" s="228"/>
      <c r="H224" s="231">
        <v>38.718000000000004</v>
      </c>
      <c r="I224" s="232"/>
      <c r="J224" s="228"/>
      <c r="K224" s="228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132</v>
      </c>
      <c r="AU224" s="237" t="s">
        <v>82</v>
      </c>
      <c r="AV224" s="12" t="s">
        <v>82</v>
      </c>
      <c r="AW224" s="12" t="s">
        <v>4</v>
      </c>
      <c r="AX224" s="12" t="s">
        <v>80</v>
      </c>
      <c r="AY224" s="237" t="s">
        <v>121</v>
      </c>
    </row>
    <row r="225" s="1" customFormat="1" ht="24" customHeight="1">
      <c r="B225" s="38"/>
      <c r="C225" s="211" t="s">
        <v>382</v>
      </c>
      <c r="D225" s="211" t="s">
        <v>123</v>
      </c>
      <c r="E225" s="212" t="s">
        <v>383</v>
      </c>
      <c r="F225" s="213" t="s">
        <v>384</v>
      </c>
      <c r="G225" s="214" t="s">
        <v>208</v>
      </c>
      <c r="H225" s="215">
        <v>21.553999999999998</v>
      </c>
      <c r="I225" s="216"/>
      <c r="J225" s="217">
        <f>ROUND(I225*H225,2)</f>
        <v>0</v>
      </c>
      <c r="K225" s="213" t="s">
        <v>127</v>
      </c>
      <c r="L225" s="43"/>
      <c r="M225" s="218" t="s">
        <v>19</v>
      </c>
      <c r="N225" s="219" t="s">
        <v>43</v>
      </c>
      <c r="O225" s="83"/>
      <c r="P225" s="220">
        <f>O225*H225</f>
        <v>0</v>
      </c>
      <c r="Q225" s="220">
        <v>0</v>
      </c>
      <c r="R225" s="220">
        <f>Q225*H225</f>
        <v>0</v>
      </c>
      <c r="S225" s="220">
        <v>0</v>
      </c>
      <c r="T225" s="221">
        <f>S225*H225</f>
        <v>0</v>
      </c>
      <c r="AR225" s="222" t="s">
        <v>128</v>
      </c>
      <c r="AT225" s="222" t="s">
        <v>123</v>
      </c>
      <c r="AU225" s="222" t="s">
        <v>82</v>
      </c>
      <c r="AY225" s="17" t="s">
        <v>121</v>
      </c>
      <c r="BE225" s="223">
        <f>IF(N225="základní",J225,0)</f>
        <v>0</v>
      </c>
      <c r="BF225" s="223">
        <f>IF(N225="snížená",J225,0)</f>
        <v>0</v>
      </c>
      <c r="BG225" s="223">
        <f>IF(N225="zákl. přenesená",J225,0)</f>
        <v>0</v>
      </c>
      <c r="BH225" s="223">
        <f>IF(N225="sníž. přenesená",J225,0)</f>
        <v>0</v>
      </c>
      <c r="BI225" s="223">
        <f>IF(N225="nulová",J225,0)</f>
        <v>0</v>
      </c>
      <c r="BJ225" s="17" t="s">
        <v>80</v>
      </c>
      <c r="BK225" s="223">
        <f>ROUND(I225*H225,2)</f>
        <v>0</v>
      </c>
      <c r="BL225" s="17" t="s">
        <v>128</v>
      </c>
      <c r="BM225" s="222" t="s">
        <v>385</v>
      </c>
    </row>
    <row r="226" s="1" customFormat="1">
      <c r="B226" s="38"/>
      <c r="C226" s="39"/>
      <c r="D226" s="224" t="s">
        <v>130</v>
      </c>
      <c r="E226" s="39"/>
      <c r="F226" s="225" t="s">
        <v>386</v>
      </c>
      <c r="G226" s="39"/>
      <c r="H226" s="39"/>
      <c r="I226" s="135"/>
      <c r="J226" s="39"/>
      <c r="K226" s="39"/>
      <c r="L226" s="43"/>
      <c r="M226" s="226"/>
      <c r="N226" s="83"/>
      <c r="O226" s="83"/>
      <c r="P226" s="83"/>
      <c r="Q226" s="83"/>
      <c r="R226" s="83"/>
      <c r="S226" s="83"/>
      <c r="T226" s="84"/>
      <c r="AT226" s="17" t="s">
        <v>130</v>
      </c>
      <c r="AU226" s="17" t="s">
        <v>82</v>
      </c>
    </row>
    <row r="227" s="14" customFormat="1">
      <c r="B227" s="249"/>
      <c r="C227" s="250"/>
      <c r="D227" s="224" t="s">
        <v>132</v>
      </c>
      <c r="E227" s="251" t="s">
        <v>19</v>
      </c>
      <c r="F227" s="252" t="s">
        <v>387</v>
      </c>
      <c r="G227" s="250"/>
      <c r="H227" s="251" t="s">
        <v>19</v>
      </c>
      <c r="I227" s="253"/>
      <c r="J227" s="250"/>
      <c r="K227" s="250"/>
      <c r="L227" s="254"/>
      <c r="M227" s="255"/>
      <c r="N227" s="256"/>
      <c r="O227" s="256"/>
      <c r="P227" s="256"/>
      <c r="Q227" s="256"/>
      <c r="R227" s="256"/>
      <c r="S227" s="256"/>
      <c r="T227" s="257"/>
      <c r="AT227" s="258" t="s">
        <v>132</v>
      </c>
      <c r="AU227" s="258" t="s">
        <v>82</v>
      </c>
      <c r="AV227" s="14" t="s">
        <v>80</v>
      </c>
      <c r="AW227" s="14" t="s">
        <v>33</v>
      </c>
      <c r="AX227" s="14" t="s">
        <v>72</v>
      </c>
      <c r="AY227" s="258" t="s">
        <v>121</v>
      </c>
    </row>
    <row r="228" s="12" customFormat="1">
      <c r="B228" s="227"/>
      <c r="C228" s="228"/>
      <c r="D228" s="224" t="s">
        <v>132</v>
      </c>
      <c r="E228" s="229" t="s">
        <v>19</v>
      </c>
      <c r="F228" s="230" t="s">
        <v>388</v>
      </c>
      <c r="G228" s="228"/>
      <c r="H228" s="231">
        <v>6.5</v>
      </c>
      <c r="I228" s="232"/>
      <c r="J228" s="228"/>
      <c r="K228" s="228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132</v>
      </c>
      <c r="AU228" s="237" t="s">
        <v>82</v>
      </c>
      <c r="AV228" s="12" t="s">
        <v>82</v>
      </c>
      <c r="AW228" s="12" t="s">
        <v>33</v>
      </c>
      <c r="AX228" s="12" t="s">
        <v>72</v>
      </c>
      <c r="AY228" s="237" t="s">
        <v>121</v>
      </c>
    </row>
    <row r="229" s="14" customFormat="1">
      <c r="B229" s="249"/>
      <c r="C229" s="250"/>
      <c r="D229" s="224" t="s">
        <v>132</v>
      </c>
      <c r="E229" s="251" t="s">
        <v>19</v>
      </c>
      <c r="F229" s="252" t="s">
        <v>389</v>
      </c>
      <c r="G229" s="250"/>
      <c r="H229" s="251" t="s">
        <v>19</v>
      </c>
      <c r="I229" s="253"/>
      <c r="J229" s="250"/>
      <c r="K229" s="250"/>
      <c r="L229" s="254"/>
      <c r="M229" s="255"/>
      <c r="N229" s="256"/>
      <c r="O229" s="256"/>
      <c r="P229" s="256"/>
      <c r="Q229" s="256"/>
      <c r="R229" s="256"/>
      <c r="S229" s="256"/>
      <c r="T229" s="257"/>
      <c r="AT229" s="258" t="s">
        <v>132</v>
      </c>
      <c r="AU229" s="258" t="s">
        <v>82</v>
      </c>
      <c r="AV229" s="14" t="s">
        <v>80</v>
      </c>
      <c r="AW229" s="14" t="s">
        <v>33</v>
      </c>
      <c r="AX229" s="14" t="s">
        <v>72</v>
      </c>
      <c r="AY229" s="258" t="s">
        <v>121</v>
      </c>
    </row>
    <row r="230" s="12" customFormat="1">
      <c r="B230" s="227"/>
      <c r="C230" s="228"/>
      <c r="D230" s="224" t="s">
        <v>132</v>
      </c>
      <c r="E230" s="229" t="s">
        <v>19</v>
      </c>
      <c r="F230" s="230" t="s">
        <v>390</v>
      </c>
      <c r="G230" s="228"/>
      <c r="H230" s="231">
        <v>6.75</v>
      </c>
      <c r="I230" s="232"/>
      <c r="J230" s="228"/>
      <c r="K230" s="228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132</v>
      </c>
      <c r="AU230" s="237" t="s">
        <v>82</v>
      </c>
      <c r="AV230" s="12" t="s">
        <v>82</v>
      </c>
      <c r="AW230" s="12" t="s">
        <v>33</v>
      </c>
      <c r="AX230" s="12" t="s">
        <v>72</v>
      </c>
      <c r="AY230" s="237" t="s">
        <v>121</v>
      </c>
    </row>
    <row r="231" s="14" customFormat="1">
      <c r="B231" s="249"/>
      <c r="C231" s="250"/>
      <c r="D231" s="224" t="s">
        <v>132</v>
      </c>
      <c r="E231" s="251" t="s">
        <v>19</v>
      </c>
      <c r="F231" s="252" t="s">
        <v>391</v>
      </c>
      <c r="G231" s="250"/>
      <c r="H231" s="251" t="s">
        <v>19</v>
      </c>
      <c r="I231" s="253"/>
      <c r="J231" s="250"/>
      <c r="K231" s="250"/>
      <c r="L231" s="254"/>
      <c r="M231" s="255"/>
      <c r="N231" s="256"/>
      <c r="O231" s="256"/>
      <c r="P231" s="256"/>
      <c r="Q231" s="256"/>
      <c r="R231" s="256"/>
      <c r="S231" s="256"/>
      <c r="T231" s="257"/>
      <c r="AT231" s="258" t="s">
        <v>132</v>
      </c>
      <c r="AU231" s="258" t="s">
        <v>82</v>
      </c>
      <c r="AV231" s="14" t="s">
        <v>80</v>
      </c>
      <c r="AW231" s="14" t="s">
        <v>33</v>
      </c>
      <c r="AX231" s="14" t="s">
        <v>72</v>
      </c>
      <c r="AY231" s="258" t="s">
        <v>121</v>
      </c>
    </row>
    <row r="232" s="12" customFormat="1">
      <c r="B232" s="227"/>
      <c r="C232" s="228"/>
      <c r="D232" s="224" t="s">
        <v>132</v>
      </c>
      <c r="E232" s="229" t="s">
        <v>19</v>
      </c>
      <c r="F232" s="230" t="s">
        <v>392</v>
      </c>
      <c r="G232" s="228"/>
      <c r="H232" s="231">
        <v>8.3040000000000003</v>
      </c>
      <c r="I232" s="232"/>
      <c r="J232" s="228"/>
      <c r="K232" s="228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132</v>
      </c>
      <c r="AU232" s="237" t="s">
        <v>82</v>
      </c>
      <c r="AV232" s="12" t="s">
        <v>82</v>
      </c>
      <c r="AW232" s="12" t="s">
        <v>33</v>
      </c>
      <c r="AX232" s="12" t="s">
        <v>72</v>
      </c>
      <c r="AY232" s="237" t="s">
        <v>121</v>
      </c>
    </row>
    <row r="233" s="13" customFormat="1">
      <c r="B233" s="238"/>
      <c r="C233" s="239"/>
      <c r="D233" s="224" t="s">
        <v>132</v>
      </c>
      <c r="E233" s="240" t="s">
        <v>19</v>
      </c>
      <c r="F233" s="241" t="s">
        <v>234</v>
      </c>
      <c r="G233" s="239"/>
      <c r="H233" s="242">
        <v>21.553999999999998</v>
      </c>
      <c r="I233" s="243"/>
      <c r="J233" s="239"/>
      <c r="K233" s="239"/>
      <c r="L233" s="244"/>
      <c r="M233" s="245"/>
      <c r="N233" s="246"/>
      <c r="O233" s="246"/>
      <c r="P233" s="246"/>
      <c r="Q233" s="246"/>
      <c r="R233" s="246"/>
      <c r="S233" s="246"/>
      <c r="T233" s="247"/>
      <c r="AT233" s="248" t="s">
        <v>132</v>
      </c>
      <c r="AU233" s="248" t="s">
        <v>82</v>
      </c>
      <c r="AV233" s="13" t="s">
        <v>128</v>
      </c>
      <c r="AW233" s="13" t="s">
        <v>33</v>
      </c>
      <c r="AX233" s="13" t="s">
        <v>80</v>
      </c>
      <c r="AY233" s="248" t="s">
        <v>121</v>
      </c>
    </row>
    <row r="234" s="1" customFormat="1" ht="16.5" customHeight="1">
      <c r="B234" s="38"/>
      <c r="C234" s="259" t="s">
        <v>393</v>
      </c>
      <c r="D234" s="259" t="s">
        <v>394</v>
      </c>
      <c r="E234" s="260" t="s">
        <v>395</v>
      </c>
      <c r="F234" s="261" t="s">
        <v>396</v>
      </c>
      <c r="G234" s="262" t="s">
        <v>356</v>
      </c>
      <c r="H234" s="263">
        <v>27.097000000000001</v>
      </c>
      <c r="I234" s="264"/>
      <c r="J234" s="265">
        <f>ROUND(I234*H234,2)</f>
        <v>0</v>
      </c>
      <c r="K234" s="261" t="s">
        <v>127</v>
      </c>
      <c r="L234" s="266"/>
      <c r="M234" s="267" t="s">
        <v>19</v>
      </c>
      <c r="N234" s="268" t="s">
        <v>43</v>
      </c>
      <c r="O234" s="83"/>
      <c r="P234" s="220">
        <f>O234*H234</f>
        <v>0</v>
      </c>
      <c r="Q234" s="220">
        <v>0</v>
      </c>
      <c r="R234" s="220">
        <f>Q234*H234</f>
        <v>0</v>
      </c>
      <c r="S234" s="220">
        <v>0</v>
      </c>
      <c r="T234" s="221">
        <f>S234*H234</f>
        <v>0</v>
      </c>
      <c r="AR234" s="222" t="s">
        <v>160</v>
      </c>
      <c r="AT234" s="222" t="s">
        <v>394</v>
      </c>
      <c r="AU234" s="222" t="s">
        <v>82</v>
      </c>
      <c r="AY234" s="17" t="s">
        <v>121</v>
      </c>
      <c r="BE234" s="223">
        <f>IF(N234="základní",J234,0)</f>
        <v>0</v>
      </c>
      <c r="BF234" s="223">
        <f>IF(N234="snížená",J234,0)</f>
        <v>0</v>
      </c>
      <c r="BG234" s="223">
        <f>IF(N234="zákl. přenesená",J234,0)</f>
        <v>0</v>
      </c>
      <c r="BH234" s="223">
        <f>IF(N234="sníž. přenesená",J234,0)</f>
        <v>0</v>
      </c>
      <c r="BI234" s="223">
        <f>IF(N234="nulová",J234,0)</f>
        <v>0</v>
      </c>
      <c r="BJ234" s="17" t="s">
        <v>80</v>
      </c>
      <c r="BK234" s="223">
        <f>ROUND(I234*H234,2)</f>
        <v>0</v>
      </c>
      <c r="BL234" s="17" t="s">
        <v>128</v>
      </c>
      <c r="BM234" s="222" t="s">
        <v>397</v>
      </c>
    </row>
    <row r="235" s="12" customFormat="1">
      <c r="B235" s="227"/>
      <c r="C235" s="228"/>
      <c r="D235" s="224" t="s">
        <v>132</v>
      </c>
      <c r="E235" s="229" t="s">
        <v>19</v>
      </c>
      <c r="F235" s="230" t="s">
        <v>398</v>
      </c>
      <c r="G235" s="228"/>
      <c r="H235" s="231">
        <v>15.054</v>
      </c>
      <c r="I235" s="232"/>
      <c r="J235" s="228"/>
      <c r="K235" s="228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132</v>
      </c>
      <c r="AU235" s="237" t="s">
        <v>82</v>
      </c>
      <c r="AV235" s="12" t="s">
        <v>82</v>
      </c>
      <c r="AW235" s="12" t="s">
        <v>33</v>
      </c>
      <c r="AX235" s="12" t="s">
        <v>80</v>
      </c>
      <c r="AY235" s="237" t="s">
        <v>121</v>
      </c>
    </row>
    <row r="236" s="12" customFormat="1">
      <c r="B236" s="227"/>
      <c r="C236" s="228"/>
      <c r="D236" s="224" t="s">
        <v>132</v>
      </c>
      <c r="E236" s="228"/>
      <c r="F236" s="230" t="s">
        <v>399</v>
      </c>
      <c r="G236" s="228"/>
      <c r="H236" s="231">
        <v>27.097000000000001</v>
      </c>
      <c r="I236" s="232"/>
      <c r="J236" s="228"/>
      <c r="K236" s="228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132</v>
      </c>
      <c r="AU236" s="237" t="s">
        <v>82</v>
      </c>
      <c r="AV236" s="12" t="s">
        <v>82</v>
      </c>
      <c r="AW236" s="12" t="s">
        <v>4</v>
      </c>
      <c r="AX236" s="12" t="s">
        <v>80</v>
      </c>
      <c r="AY236" s="237" t="s">
        <v>121</v>
      </c>
    </row>
    <row r="237" s="1" customFormat="1" ht="24" customHeight="1">
      <c r="B237" s="38"/>
      <c r="C237" s="211" t="s">
        <v>400</v>
      </c>
      <c r="D237" s="211" t="s">
        <v>123</v>
      </c>
      <c r="E237" s="212" t="s">
        <v>401</v>
      </c>
      <c r="F237" s="213" t="s">
        <v>402</v>
      </c>
      <c r="G237" s="214" t="s">
        <v>208</v>
      </c>
      <c r="H237" s="215">
        <v>3.75</v>
      </c>
      <c r="I237" s="216"/>
      <c r="J237" s="217">
        <f>ROUND(I237*H237,2)</f>
        <v>0</v>
      </c>
      <c r="K237" s="213" t="s">
        <v>127</v>
      </c>
      <c r="L237" s="43"/>
      <c r="M237" s="218" t="s">
        <v>19</v>
      </c>
      <c r="N237" s="219" t="s">
        <v>43</v>
      </c>
      <c r="O237" s="83"/>
      <c r="P237" s="220">
        <f>O237*H237</f>
        <v>0</v>
      </c>
      <c r="Q237" s="220">
        <v>0</v>
      </c>
      <c r="R237" s="220">
        <f>Q237*H237</f>
        <v>0</v>
      </c>
      <c r="S237" s="220">
        <v>0</v>
      </c>
      <c r="T237" s="221">
        <f>S237*H237</f>
        <v>0</v>
      </c>
      <c r="AR237" s="222" t="s">
        <v>128</v>
      </c>
      <c r="AT237" s="222" t="s">
        <v>123</v>
      </c>
      <c r="AU237" s="222" t="s">
        <v>82</v>
      </c>
      <c r="AY237" s="17" t="s">
        <v>121</v>
      </c>
      <c r="BE237" s="223">
        <f>IF(N237="základní",J237,0)</f>
        <v>0</v>
      </c>
      <c r="BF237" s="223">
        <f>IF(N237="snížená",J237,0)</f>
        <v>0</v>
      </c>
      <c r="BG237" s="223">
        <f>IF(N237="zákl. přenesená",J237,0)</f>
        <v>0</v>
      </c>
      <c r="BH237" s="223">
        <f>IF(N237="sníž. přenesená",J237,0)</f>
        <v>0</v>
      </c>
      <c r="BI237" s="223">
        <f>IF(N237="nulová",J237,0)</f>
        <v>0</v>
      </c>
      <c r="BJ237" s="17" t="s">
        <v>80</v>
      </c>
      <c r="BK237" s="223">
        <f>ROUND(I237*H237,2)</f>
        <v>0</v>
      </c>
      <c r="BL237" s="17" t="s">
        <v>128</v>
      </c>
      <c r="BM237" s="222" t="s">
        <v>403</v>
      </c>
    </row>
    <row r="238" s="1" customFormat="1">
      <c r="B238" s="38"/>
      <c r="C238" s="39"/>
      <c r="D238" s="224" t="s">
        <v>130</v>
      </c>
      <c r="E238" s="39"/>
      <c r="F238" s="225" t="s">
        <v>404</v>
      </c>
      <c r="G238" s="39"/>
      <c r="H238" s="39"/>
      <c r="I238" s="135"/>
      <c r="J238" s="39"/>
      <c r="K238" s="39"/>
      <c r="L238" s="43"/>
      <c r="M238" s="226"/>
      <c r="N238" s="83"/>
      <c r="O238" s="83"/>
      <c r="P238" s="83"/>
      <c r="Q238" s="83"/>
      <c r="R238" s="83"/>
      <c r="S238" s="83"/>
      <c r="T238" s="84"/>
      <c r="AT238" s="17" t="s">
        <v>130</v>
      </c>
      <c r="AU238" s="17" t="s">
        <v>82</v>
      </c>
    </row>
    <row r="239" s="12" customFormat="1">
      <c r="B239" s="227"/>
      <c r="C239" s="228"/>
      <c r="D239" s="224" t="s">
        <v>132</v>
      </c>
      <c r="E239" s="229" t="s">
        <v>19</v>
      </c>
      <c r="F239" s="230" t="s">
        <v>405</v>
      </c>
      <c r="G239" s="228"/>
      <c r="H239" s="231">
        <v>3.75</v>
      </c>
      <c r="I239" s="232"/>
      <c r="J239" s="228"/>
      <c r="K239" s="228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132</v>
      </c>
      <c r="AU239" s="237" t="s">
        <v>82</v>
      </c>
      <c r="AV239" s="12" t="s">
        <v>82</v>
      </c>
      <c r="AW239" s="12" t="s">
        <v>33</v>
      </c>
      <c r="AX239" s="12" t="s">
        <v>80</v>
      </c>
      <c r="AY239" s="237" t="s">
        <v>121</v>
      </c>
    </row>
    <row r="240" s="1" customFormat="1" ht="16.5" customHeight="1">
      <c r="B240" s="38"/>
      <c r="C240" s="259" t="s">
        <v>406</v>
      </c>
      <c r="D240" s="259" t="s">
        <v>394</v>
      </c>
      <c r="E240" s="260" t="s">
        <v>407</v>
      </c>
      <c r="F240" s="261" t="s">
        <v>408</v>
      </c>
      <c r="G240" s="262" t="s">
        <v>356</v>
      </c>
      <c r="H240" s="263">
        <v>6.75</v>
      </c>
      <c r="I240" s="264"/>
      <c r="J240" s="265">
        <f>ROUND(I240*H240,2)</f>
        <v>0</v>
      </c>
      <c r="K240" s="261" t="s">
        <v>127</v>
      </c>
      <c r="L240" s="266"/>
      <c r="M240" s="267" t="s">
        <v>19</v>
      </c>
      <c r="N240" s="268" t="s">
        <v>43</v>
      </c>
      <c r="O240" s="83"/>
      <c r="P240" s="220">
        <f>O240*H240</f>
        <v>0</v>
      </c>
      <c r="Q240" s="220">
        <v>0</v>
      </c>
      <c r="R240" s="220">
        <f>Q240*H240</f>
        <v>0</v>
      </c>
      <c r="S240" s="220">
        <v>0</v>
      </c>
      <c r="T240" s="221">
        <f>S240*H240</f>
        <v>0</v>
      </c>
      <c r="AR240" s="222" t="s">
        <v>160</v>
      </c>
      <c r="AT240" s="222" t="s">
        <v>394</v>
      </c>
      <c r="AU240" s="222" t="s">
        <v>82</v>
      </c>
      <c r="AY240" s="17" t="s">
        <v>121</v>
      </c>
      <c r="BE240" s="223">
        <f>IF(N240="základní",J240,0)</f>
        <v>0</v>
      </c>
      <c r="BF240" s="223">
        <f>IF(N240="snížená",J240,0)</f>
        <v>0</v>
      </c>
      <c r="BG240" s="223">
        <f>IF(N240="zákl. přenesená",J240,0)</f>
        <v>0</v>
      </c>
      <c r="BH240" s="223">
        <f>IF(N240="sníž. přenesená",J240,0)</f>
        <v>0</v>
      </c>
      <c r="BI240" s="223">
        <f>IF(N240="nulová",J240,0)</f>
        <v>0</v>
      </c>
      <c r="BJ240" s="17" t="s">
        <v>80</v>
      </c>
      <c r="BK240" s="223">
        <f>ROUND(I240*H240,2)</f>
        <v>0</v>
      </c>
      <c r="BL240" s="17" t="s">
        <v>128</v>
      </c>
      <c r="BM240" s="222" t="s">
        <v>409</v>
      </c>
    </row>
    <row r="241" s="12" customFormat="1">
      <c r="B241" s="227"/>
      <c r="C241" s="228"/>
      <c r="D241" s="224" t="s">
        <v>132</v>
      </c>
      <c r="E241" s="228"/>
      <c r="F241" s="230" t="s">
        <v>410</v>
      </c>
      <c r="G241" s="228"/>
      <c r="H241" s="231">
        <v>6.75</v>
      </c>
      <c r="I241" s="232"/>
      <c r="J241" s="228"/>
      <c r="K241" s="228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132</v>
      </c>
      <c r="AU241" s="237" t="s">
        <v>82</v>
      </c>
      <c r="AV241" s="12" t="s">
        <v>82</v>
      </c>
      <c r="AW241" s="12" t="s">
        <v>4</v>
      </c>
      <c r="AX241" s="12" t="s">
        <v>80</v>
      </c>
      <c r="AY241" s="237" t="s">
        <v>121</v>
      </c>
    </row>
    <row r="242" s="11" customFormat="1" ht="22.8" customHeight="1">
      <c r="B242" s="195"/>
      <c r="C242" s="196"/>
      <c r="D242" s="197" t="s">
        <v>71</v>
      </c>
      <c r="E242" s="209" t="s">
        <v>82</v>
      </c>
      <c r="F242" s="209" t="s">
        <v>411</v>
      </c>
      <c r="G242" s="196"/>
      <c r="H242" s="196"/>
      <c r="I242" s="199"/>
      <c r="J242" s="210">
        <f>BK242</f>
        <v>0</v>
      </c>
      <c r="K242" s="196"/>
      <c r="L242" s="201"/>
      <c r="M242" s="202"/>
      <c r="N242" s="203"/>
      <c r="O242" s="203"/>
      <c r="P242" s="204">
        <f>SUM(P243:P250)</f>
        <v>0</v>
      </c>
      <c r="Q242" s="203"/>
      <c r="R242" s="204">
        <f>SUM(R243:R250)</f>
        <v>27.628994399999996</v>
      </c>
      <c r="S242" s="203"/>
      <c r="T242" s="205">
        <f>SUM(T243:T250)</f>
        <v>0</v>
      </c>
      <c r="AR242" s="206" t="s">
        <v>80</v>
      </c>
      <c r="AT242" s="207" t="s">
        <v>71</v>
      </c>
      <c r="AU242" s="207" t="s">
        <v>80</v>
      </c>
      <c r="AY242" s="206" t="s">
        <v>121</v>
      </c>
      <c r="BK242" s="208">
        <f>SUM(BK243:BK250)</f>
        <v>0</v>
      </c>
    </row>
    <row r="243" s="1" customFormat="1" ht="16.5" customHeight="1">
      <c r="B243" s="38"/>
      <c r="C243" s="211" t="s">
        <v>412</v>
      </c>
      <c r="D243" s="211" t="s">
        <v>123</v>
      </c>
      <c r="E243" s="212" t="s">
        <v>413</v>
      </c>
      <c r="F243" s="213" t="s">
        <v>414</v>
      </c>
      <c r="G243" s="214" t="s">
        <v>208</v>
      </c>
      <c r="H243" s="215">
        <v>11.199999999999999</v>
      </c>
      <c r="I243" s="216"/>
      <c r="J243" s="217">
        <f>ROUND(I243*H243,2)</f>
        <v>0</v>
      </c>
      <c r="K243" s="213" t="s">
        <v>127</v>
      </c>
      <c r="L243" s="43"/>
      <c r="M243" s="218" t="s">
        <v>19</v>
      </c>
      <c r="N243" s="219" t="s">
        <v>43</v>
      </c>
      <c r="O243" s="83"/>
      <c r="P243" s="220">
        <f>O243*H243</f>
        <v>0</v>
      </c>
      <c r="Q243" s="220">
        <v>2.45329</v>
      </c>
      <c r="R243" s="220">
        <f>Q243*H243</f>
        <v>27.476847999999997</v>
      </c>
      <c r="S243" s="220">
        <v>0</v>
      </c>
      <c r="T243" s="221">
        <f>S243*H243</f>
        <v>0</v>
      </c>
      <c r="AR243" s="222" t="s">
        <v>128</v>
      </c>
      <c r="AT243" s="222" t="s">
        <v>123</v>
      </c>
      <c r="AU243" s="222" t="s">
        <v>82</v>
      </c>
      <c r="AY243" s="17" t="s">
        <v>121</v>
      </c>
      <c r="BE243" s="223">
        <f>IF(N243="základní",J243,0)</f>
        <v>0</v>
      </c>
      <c r="BF243" s="223">
        <f>IF(N243="snížená",J243,0)</f>
        <v>0</v>
      </c>
      <c r="BG243" s="223">
        <f>IF(N243="zákl. přenesená",J243,0)</f>
        <v>0</v>
      </c>
      <c r="BH243" s="223">
        <f>IF(N243="sníž. přenesená",J243,0)</f>
        <v>0</v>
      </c>
      <c r="BI243" s="223">
        <f>IF(N243="nulová",J243,0)</f>
        <v>0</v>
      </c>
      <c r="BJ243" s="17" t="s">
        <v>80</v>
      </c>
      <c r="BK243" s="223">
        <f>ROUND(I243*H243,2)</f>
        <v>0</v>
      </c>
      <c r="BL243" s="17" t="s">
        <v>128</v>
      </c>
      <c r="BM243" s="222" t="s">
        <v>415</v>
      </c>
    </row>
    <row r="244" s="1" customFormat="1">
      <c r="B244" s="38"/>
      <c r="C244" s="39"/>
      <c r="D244" s="224" t="s">
        <v>130</v>
      </c>
      <c r="E244" s="39"/>
      <c r="F244" s="225" t="s">
        <v>416</v>
      </c>
      <c r="G244" s="39"/>
      <c r="H244" s="39"/>
      <c r="I244" s="135"/>
      <c r="J244" s="39"/>
      <c r="K244" s="39"/>
      <c r="L244" s="43"/>
      <c r="M244" s="226"/>
      <c r="N244" s="83"/>
      <c r="O244" s="83"/>
      <c r="P244" s="83"/>
      <c r="Q244" s="83"/>
      <c r="R244" s="83"/>
      <c r="S244" s="83"/>
      <c r="T244" s="84"/>
      <c r="AT244" s="17" t="s">
        <v>130</v>
      </c>
      <c r="AU244" s="17" t="s">
        <v>82</v>
      </c>
    </row>
    <row r="245" s="12" customFormat="1">
      <c r="B245" s="227"/>
      <c r="C245" s="228"/>
      <c r="D245" s="224" t="s">
        <v>132</v>
      </c>
      <c r="E245" s="229" t="s">
        <v>19</v>
      </c>
      <c r="F245" s="230" t="s">
        <v>417</v>
      </c>
      <c r="G245" s="228"/>
      <c r="H245" s="231">
        <v>11.199999999999999</v>
      </c>
      <c r="I245" s="232"/>
      <c r="J245" s="228"/>
      <c r="K245" s="228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132</v>
      </c>
      <c r="AU245" s="237" t="s">
        <v>82</v>
      </c>
      <c r="AV245" s="12" t="s">
        <v>82</v>
      </c>
      <c r="AW245" s="12" t="s">
        <v>33</v>
      </c>
      <c r="AX245" s="12" t="s">
        <v>80</v>
      </c>
      <c r="AY245" s="237" t="s">
        <v>121</v>
      </c>
    </row>
    <row r="246" s="1" customFormat="1" ht="16.5" customHeight="1">
      <c r="B246" s="38"/>
      <c r="C246" s="211" t="s">
        <v>418</v>
      </c>
      <c r="D246" s="211" t="s">
        <v>123</v>
      </c>
      <c r="E246" s="212" t="s">
        <v>419</v>
      </c>
      <c r="F246" s="213" t="s">
        <v>420</v>
      </c>
      <c r="G246" s="214" t="s">
        <v>126</v>
      </c>
      <c r="H246" s="215">
        <v>56.560000000000002</v>
      </c>
      <c r="I246" s="216"/>
      <c r="J246" s="217">
        <f>ROUND(I246*H246,2)</f>
        <v>0</v>
      </c>
      <c r="K246" s="213" t="s">
        <v>127</v>
      </c>
      <c r="L246" s="43"/>
      <c r="M246" s="218" t="s">
        <v>19</v>
      </c>
      <c r="N246" s="219" t="s">
        <v>43</v>
      </c>
      <c r="O246" s="83"/>
      <c r="P246" s="220">
        <f>O246*H246</f>
        <v>0</v>
      </c>
      <c r="Q246" s="220">
        <v>0.0026900000000000001</v>
      </c>
      <c r="R246" s="220">
        <f>Q246*H246</f>
        <v>0.15214640000000002</v>
      </c>
      <c r="S246" s="220">
        <v>0</v>
      </c>
      <c r="T246" s="221">
        <f>S246*H246</f>
        <v>0</v>
      </c>
      <c r="AR246" s="222" t="s">
        <v>128</v>
      </c>
      <c r="AT246" s="222" t="s">
        <v>123</v>
      </c>
      <c r="AU246" s="222" t="s">
        <v>82</v>
      </c>
      <c r="AY246" s="17" t="s">
        <v>121</v>
      </c>
      <c r="BE246" s="223">
        <f>IF(N246="základní",J246,0)</f>
        <v>0</v>
      </c>
      <c r="BF246" s="223">
        <f>IF(N246="snížená",J246,0)</f>
        <v>0</v>
      </c>
      <c r="BG246" s="223">
        <f>IF(N246="zákl. přenesená",J246,0)</f>
        <v>0</v>
      </c>
      <c r="BH246" s="223">
        <f>IF(N246="sníž. přenesená",J246,0)</f>
        <v>0</v>
      </c>
      <c r="BI246" s="223">
        <f>IF(N246="nulová",J246,0)</f>
        <v>0</v>
      </c>
      <c r="BJ246" s="17" t="s">
        <v>80</v>
      </c>
      <c r="BK246" s="223">
        <f>ROUND(I246*H246,2)</f>
        <v>0</v>
      </c>
      <c r="BL246" s="17" t="s">
        <v>128</v>
      </c>
      <c r="BM246" s="222" t="s">
        <v>421</v>
      </c>
    </row>
    <row r="247" s="1" customFormat="1">
      <c r="B247" s="38"/>
      <c r="C247" s="39"/>
      <c r="D247" s="224" t="s">
        <v>130</v>
      </c>
      <c r="E247" s="39"/>
      <c r="F247" s="225" t="s">
        <v>422</v>
      </c>
      <c r="G247" s="39"/>
      <c r="H247" s="39"/>
      <c r="I247" s="135"/>
      <c r="J247" s="39"/>
      <c r="K247" s="39"/>
      <c r="L247" s="43"/>
      <c r="M247" s="226"/>
      <c r="N247" s="83"/>
      <c r="O247" s="83"/>
      <c r="P247" s="83"/>
      <c r="Q247" s="83"/>
      <c r="R247" s="83"/>
      <c r="S247" s="83"/>
      <c r="T247" s="84"/>
      <c r="AT247" s="17" t="s">
        <v>130</v>
      </c>
      <c r="AU247" s="17" t="s">
        <v>82</v>
      </c>
    </row>
    <row r="248" s="12" customFormat="1">
      <c r="B248" s="227"/>
      <c r="C248" s="228"/>
      <c r="D248" s="224" t="s">
        <v>132</v>
      </c>
      <c r="E248" s="229" t="s">
        <v>19</v>
      </c>
      <c r="F248" s="230" t="s">
        <v>423</v>
      </c>
      <c r="G248" s="228"/>
      <c r="H248" s="231">
        <v>56.560000000000002</v>
      </c>
      <c r="I248" s="232"/>
      <c r="J248" s="228"/>
      <c r="K248" s="228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132</v>
      </c>
      <c r="AU248" s="237" t="s">
        <v>82</v>
      </c>
      <c r="AV248" s="12" t="s">
        <v>82</v>
      </c>
      <c r="AW248" s="12" t="s">
        <v>33</v>
      </c>
      <c r="AX248" s="12" t="s">
        <v>80</v>
      </c>
      <c r="AY248" s="237" t="s">
        <v>121</v>
      </c>
    </row>
    <row r="249" s="1" customFormat="1" ht="16.5" customHeight="1">
      <c r="B249" s="38"/>
      <c r="C249" s="211" t="s">
        <v>424</v>
      </c>
      <c r="D249" s="211" t="s">
        <v>123</v>
      </c>
      <c r="E249" s="212" t="s">
        <v>425</v>
      </c>
      <c r="F249" s="213" t="s">
        <v>426</v>
      </c>
      <c r="G249" s="214" t="s">
        <v>126</v>
      </c>
      <c r="H249" s="215">
        <v>56.560000000000002</v>
      </c>
      <c r="I249" s="216"/>
      <c r="J249" s="217">
        <f>ROUND(I249*H249,2)</f>
        <v>0</v>
      </c>
      <c r="K249" s="213" t="s">
        <v>127</v>
      </c>
      <c r="L249" s="43"/>
      <c r="M249" s="218" t="s">
        <v>19</v>
      </c>
      <c r="N249" s="219" t="s">
        <v>43</v>
      </c>
      <c r="O249" s="83"/>
      <c r="P249" s="220">
        <f>O249*H249</f>
        <v>0</v>
      </c>
      <c r="Q249" s="220">
        <v>0</v>
      </c>
      <c r="R249" s="220">
        <f>Q249*H249</f>
        <v>0</v>
      </c>
      <c r="S249" s="220">
        <v>0</v>
      </c>
      <c r="T249" s="221">
        <f>S249*H249</f>
        <v>0</v>
      </c>
      <c r="AR249" s="222" t="s">
        <v>128</v>
      </c>
      <c r="AT249" s="222" t="s">
        <v>123</v>
      </c>
      <c r="AU249" s="222" t="s">
        <v>82</v>
      </c>
      <c r="AY249" s="17" t="s">
        <v>121</v>
      </c>
      <c r="BE249" s="223">
        <f>IF(N249="základní",J249,0)</f>
        <v>0</v>
      </c>
      <c r="BF249" s="223">
        <f>IF(N249="snížená",J249,0)</f>
        <v>0</v>
      </c>
      <c r="BG249" s="223">
        <f>IF(N249="zákl. přenesená",J249,0)</f>
        <v>0</v>
      </c>
      <c r="BH249" s="223">
        <f>IF(N249="sníž. přenesená",J249,0)</f>
        <v>0</v>
      </c>
      <c r="BI249" s="223">
        <f>IF(N249="nulová",J249,0)</f>
        <v>0</v>
      </c>
      <c r="BJ249" s="17" t="s">
        <v>80</v>
      </c>
      <c r="BK249" s="223">
        <f>ROUND(I249*H249,2)</f>
        <v>0</v>
      </c>
      <c r="BL249" s="17" t="s">
        <v>128</v>
      </c>
      <c r="BM249" s="222" t="s">
        <v>427</v>
      </c>
    </row>
    <row r="250" s="1" customFormat="1">
      <c r="B250" s="38"/>
      <c r="C250" s="39"/>
      <c r="D250" s="224" t="s">
        <v>130</v>
      </c>
      <c r="E250" s="39"/>
      <c r="F250" s="225" t="s">
        <v>422</v>
      </c>
      <c r="G250" s="39"/>
      <c r="H250" s="39"/>
      <c r="I250" s="135"/>
      <c r="J250" s="39"/>
      <c r="K250" s="39"/>
      <c r="L250" s="43"/>
      <c r="M250" s="226"/>
      <c r="N250" s="83"/>
      <c r="O250" s="83"/>
      <c r="P250" s="83"/>
      <c r="Q250" s="83"/>
      <c r="R250" s="83"/>
      <c r="S250" s="83"/>
      <c r="T250" s="84"/>
      <c r="AT250" s="17" t="s">
        <v>130</v>
      </c>
      <c r="AU250" s="17" t="s">
        <v>82</v>
      </c>
    </row>
    <row r="251" s="11" customFormat="1" ht="22.8" customHeight="1">
      <c r="B251" s="195"/>
      <c r="C251" s="196"/>
      <c r="D251" s="197" t="s">
        <v>71</v>
      </c>
      <c r="E251" s="209" t="s">
        <v>139</v>
      </c>
      <c r="F251" s="209" t="s">
        <v>428</v>
      </c>
      <c r="G251" s="196"/>
      <c r="H251" s="196"/>
      <c r="I251" s="199"/>
      <c r="J251" s="210">
        <f>BK251</f>
        <v>0</v>
      </c>
      <c r="K251" s="196"/>
      <c r="L251" s="201"/>
      <c r="M251" s="202"/>
      <c r="N251" s="203"/>
      <c r="O251" s="203"/>
      <c r="P251" s="204">
        <f>SUM(P252:P266)</f>
        <v>0</v>
      </c>
      <c r="Q251" s="203"/>
      <c r="R251" s="204">
        <f>SUM(R252:R266)</f>
        <v>8.8338399999999986</v>
      </c>
      <c r="S251" s="203"/>
      <c r="T251" s="205">
        <f>SUM(T252:T266)</f>
        <v>9.3599999999999994</v>
      </c>
      <c r="AR251" s="206" t="s">
        <v>80</v>
      </c>
      <c r="AT251" s="207" t="s">
        <v>71</v>
      </c>
      <c r="AU251" s="207" t="s">
        <v>80</v>
      </c>
      <c r="AY251" s="206" t="s">
        <v>121</v>
      </c>
      <c r="BK251" s="208">
        <f>SUM(BK252:BK266)</f>
        <v>0</v>
      </c>
    </row>
    <row r="252" s="1" customFormat="1" ht="24" customHeight="1">
      <c r="B252" s="38"/>
      <c r="C252" s="211" t="s">
        <v>429</v>
      </c>
      <c r="D252" s="211" t="s">
        <v>123</v>
      </c>
      <c r="E252" s="212" t="s">
        <v>430</v>
      </c>
      <c r="F252" s="213" t="s">
        <v>431</v>
      </c>
      <c r="G252" s="214" t="s">
        <v>142</v>
      </c>
      <c r="H252" s="215">
        <v>16</v>
      </c>
      <c r="I252" s="216"/>
      <c r="J252" s="217">
        <f>ROUND(I252*H252,2)</f>
        <v>0</v>
      </c>
      <c r="K252" s="213" t="s">
        <v>127</v>
      </c>
      <c r="L252" s="43"/>
      <c r="M252" s="218" t="s">
        <v>19</v>
      </c>
      <c r="N252" s="219" t="s">
        <v>43</v>
      </c>
      <c r="O252" s="83"/>
      <c r="P252" s="220">
        <f>O252*H252</f>
        <v>0</v>
      </c>
      <c r="Q252" s="220">
        <v>0.0046800000000000001</v>
      </c>
      <c r="R252" s="220">
        <f>Q252*H252</f>
        <v>0.074880000000000002</v>
      </c>
      <c r="S252" s="220">
        <v>0</v>
      </c>
      <c r="T252" s="221">
        <f>S252*H252</f>
        <v>0</v>
      </c>
      <c r="AR252" s="222" t="s">
        <v>128</v>
      </c>
      <c r="AT252" s="222" t="s">
        <v>123</v>
      </c>
      <c r="AU252" s="222" t="s">
        <v>82</v>
      </c>
      <c r="AY252" s="17" t="s">
        <v>121</v>
      </c>
      <c r="BE252" s="223">
        <f>IF(N252="základní",J252,0)</f>
        <v>0</v>
      </c>
      <c r="BF252" s="223">
        <f>IF(N252="snížená",J252,0)</f>
        <v>0</v>
      </c>
      <c r="BG252" s="223">
        <f>IF(N252="zákl. přenesená",J252,0)</f>
        <v>0</v>
      </c>
      <c r="BH252" s="223">
        <f>IF(N252="sníž. přenesená",J252,0)</f>
        <v>0</v>
      </c>
      <c r="BI252" s="223">
        <f>IF(N252="nulová",J252,0)</f>
        <v>0</v>
      </c>
      <c r="BJ252" s="17" t="s">
        <v>80</v>
      </c>
      <c r="BK252" s="223">
        <f>ROUND(I252*H252,2)</f>
        <v>0</v>
      </c>
      <c r="BL252" s="17" t="s">
        <v>128</v>
      </c>
      <c r="BM252" s="222" t="s">
        <v>432</v>
      </c>
    </row>
    <row r="253" s="1" customFormat="1">
      <c r="B253" s="38"/>
      <c r="C253" s="39"/>
      <c r="D253" s="224" t="s">
        <v>130</v>
      </c>
      <c r="E253" s="39"/>
      <c r="F253" s="225" t="s">
        <v>433</v>
      </c>
      <c r="G253" s="39"/>
      <c r="H253" s="39"/>
      <c r="I253" s="135"/>
      <c r="J253" s="39"/>
      <c r="K253" s="39"/>
      <c r="L253" s="43"/>
      <c r="M253" s="226"/>
      <c r="N253" s="83"/>
      <c r="O253" s="83"/>
      <c r="P253" s="83"/>
      <c r="Q253" s="83"/>
      <c r="R253" s="83"/>
      <c r="S253" s="83"/>
      <c r="T253" s="84"/>
      <c r="AT253" s="17" t="s">
        <v>130</v>
      </c>
      <c r="AU253" s="17" t="s">
        <v>82</v>
      </c>
    </row>
    <row r="254" s="1" customFormat="1" ht="16.5" customHeight="1">
      <c r="B254" s="38"/>
      <c r="C254" s="259" t="s">
        <v>434</v>
      </c>
      <c r="D254" s="259" t="s">
        <v>394</v>
      </c>
      <c r="E254" s="260" t="s">
        <v>435</v>
      </c>
      <c r="F254" s="261" t="s">
        <v>436</v>
      </c>
      <c r="G254" s="262" t="s">
        <v>142</v>
      </c>
      <c r="H254" s="263">
        <v>16</v>
      </c>
      <c r="I254" s="264"/>
      <c r="J254" s="265">
        <f>ROUND(I254*H254,2)</f>
        <v>0</v>
      </c>
      <c r="K254" s="261" t="s">
        <v>127</v>
      </c>
      <c r="L254" s="266"/>
      <c r="M254" s="267" t="s">
        <v>19</v>
      </c>
      <c r="N254" s="268" t="s">
        <v>43</v>
      </c>
      <c r="O254" s="83"/>
      <c r="P254" s="220">
        <f>O254*H254</f>
        <v>0</v>
      </c>
      <c r="Q254" s="220">
        <v>0.0028</v>
      </c>
      <c r="R254" s="220">
        <f>Q254*H254</f>
        <v>0.0448</v>
      </c>
      <c r="S254" s="220">
        <v>0</v>
      </c>
      <c r="T254" s="221">
        <f>S254*H254</f>
        <v>0</v>
      </c>
      <c r="AR254" s="222" t="s">
        <v>160</v>
      </c>
      <c r="AT254" s="222" t="s">
        <v>394</v>
      </c>
      <c r="AU254" s="222" t="s">
        <v>82</v>
      </c>
      <c r="AY254" s="17" t="s">
        <v>121</v>
      </c>
      <c r="BE254" s="223">
        <f>IF(N254="základní",J254,0)</f>
        <v>0</v>
      </c>
      <c r="BF254" s="223">
        <f>IF(N254="snížená",J254,0)</f>
        <v>0</v>
      </c>
      <c r="BG254" s="223">
        <f>IF(N254="zákl. přenesená",J254,0)</f>
        <v>0</v>
      </c>
      <c r="BH254" s="223">
        <f>IF(N254="sníž. přenesená",J254,0)</f>
        <v>0</v>
      </c>
      <c r="BI254" s="223">
        <f>IF(N254="nulová",J254,0)</f>
        <v>0</v>
      </c>
      <c r="BJ254" s="17" t="s">
        <v>80</v>
      </c>
      <c r="BK254" s="223">
        <f>ROUND(I254*H254,2)</f>
        <v>0</v>
      </c>
      <c r="BL254" s="17" t="s">
        <v>128</v>
      </c>
      <c r="BM254" s="222" t="s">
        <v>437</v>
      </c>
    </row>
    <row r="255" s="1" customFormat="1" ht="16.5" customHeight="1">
      <c r="B255" s="38"/>
      <c r="C255" s="211" t="s">
        <v>438</v>
      </c>
      <c r="D255" s="211" t="s">
        <v>123</v>
      </c>
      <c r="E255" s="212" t="s">
        <v>439</v>
      </c>
      <c r="F255" s="213" t="s">
        <v>440</v>
      </c>
      <c r="G255" s="214" t="s">
        <v>196</v>
      </c>
      <c r="H255" s="215">
        <v>8</v>
      </c>
      <c r="I255" s="216"/>
      <c r="J255" s="217">
        <f>ROUND(I255*H255,2)</f>
        <v>0</v>
      </c>
      <c r="K255" s="213" t="s">
        <v>127</v>
      </c>
      <c r="L255" s="43"/>
      <c r="M255" s="218" t="s">
        <v>19</v>
      </c>
      <c r="N255" s="219" t="s">
        <v>43</v>
      </c>
      <c r="O255" s="83"/>
      <c r="P255" s="220">
        <f>O255*H255</f>
        <v>0</v>
      </c>
      <c r="Q255" s="220">
        <v>0.29757</v>
      </c>
      <c r="R255" s="220">
        <f>Q255*H255</f>
        <v>2.38056</v>
      </c>
      <c r="S255" s="220">
        <v>0</v>
      </c>
      <c r="T255" s="221">
        <f>S255*H255</f>
        <v>0</v>
      </c>
      <c r="AR255" s="222" t="s">
        <v>128</v>
      </c>
      <c r="AT255" s="222" t="s">
        <v>123</v>
      </c>
      <c r="AU255" s="222" t="s">
        <v>82</v>
      </c>
      <c r="AY255" s="17" t="s">
        <v>121</v>
      </c>
      <c r="BE255" s="223">
        <f>IF(N255="základní",J255,0)</f>
        <v>0</v>
      </c>
      <c r="BF255" s="223">
        <f>IF(N255="snížená",J255,0)</f>
        <v>0</v>
      </c>
      <c r="BG255" s="223">
        <f>IF(N255="zákl. přenesená",J255,0)</f>
        <v>0</v>
      </c>
      <c r="BH255" s="223">
        <f>IF(N255="sníž. přenesená",J255,0)</f>
        <v>0</v>
      </c>
      <c r="BI255" s="223">
        <f>IF(N255="nulová",J255,0)</f>
        <v>0</v>
      </c>
      <c r="BJ255" s="17" t="s">
        <v>80</v>
      </c>
      <c r="BK255" s="223">
        <f>ROUND(I255*H255,2)</f>
        <v>0</v>
      </c>
      <c r="BL255" s="17" t="s">
        <v>128</v>
      </c>
      <c r="BM255" s="222" t="s">
        <v>441</v>
      </c>
    </row>
    <row r="256" s="1" customFormat="1">
      <c r="B256" s="38"/>
      <c r="C256" s="39"/>
      <c r="D256" s="224" t="s">
        <v>130</v>
      </c>
      <c r="E256" s="39"/>
      <c r="F256" s="225" t="s">
        <v>442</v>
      </c>
      <c r="G256" s="39"/>
      <c r="H256" s="39"/>
      <c r="I256" s="135"/>
      <c r="J256" s="39"/>
      <c r="K256" s="39"/>
      <c r="L256" s="43"/>
      <c r="M256" s="226"/>
      <c r="N256" s="83"/>
      <c r="O256" s="83"/>
      <c r="P256" s="83"/>
      <c r="Q256" s="83"/>
      <c r="R256" s="83"/>
      <c r="S256" s="83"/>
      <c r="T256" s="84"/>
      <c r="AT256" s="17" t="s">
        <v>130</v>
      </c>
      <c r="AU256" s="17" t="s">
        <v>82</v>
      </c>
    </row>
    <row r="257" s="1" customFormat="1">
      <c r="B257" s="38"/>
      <c r="C257" s="39"/>
      <c r="D257" s="224" t="s">
        <v>443</v>
      </c>
      <c r="E257" s="39"/>
      <c r="F257" s="225" t="s">
        <v>444</v>
      </c>
      <c r="G257" s="39"/>
      <c r="H257" s="39"/>
      <c r="I257" s="135"/>
      <c r="J257" s="39"/>
      <c r="K257" s="39"/>
      <c r="L257" s="43"/>
      <c r="M257" s="226"/>
      <c r="N257" s="83"/>
      <c r="O257" s="83"/>
      <c r="P257" s="83"/>
      <c r="Q257" s="83"/>
      <c r="R257" s="83"/>
      <c r="S257" s="83"/>
      <c r="T257" s="84"/>
      <c r="AT257" s="17" t="s">
        <v>443</v>
      </c>
      <c r="AU257" s="17" t="s">
        <v>82</v>
      </c>
    </row>
    <row r="258" s="1" customFormat="1" ht="16.5" customHeight="1">
      <c r="B258" s="38"/>
      <c r="C258" s="259" t="s">
        <v>445</v>
      </c>
      <c r="D258" s="259" t="s">
        <v>394</v>
      </c>
      <c r="E258" s="260" t="s">
        <v>446</v>
      </c>
      <c r="F258" s="261" t="s">
        <v>447</v>
      </c>
      <c r="G258" s="262" t="s">
        <v>142</v>
      </c>
      <c r="H258" s="263">
        <v>50</v>
      </c>
      <c r="I258" s="264"/>
      <c r="J258" s="265">
        <f>ROUND(I258*H258,2)</f>
        <v>0</v>
      </c>
      <c r="K258" s="261" t="s">
        <v>19</v>
      </c>
      <c r="L258" s="266"/>
      <c r="M258" s="267" t="s">
        <v>19</v>
      </c>
      <c r="N258" s="268" t="s">
        <v>43</v>
      </c>
      <c r="O258" s="83"/>
      <c r="P258" s="220">
        <f>O258*H258</f>
        <v>0</v>
      </c>
      <c r="Q258" s="220">
        <v>0.071999999999999995</v>
      </c>
      <c r="R258" s="220">
        <f>Q258*H258</f>
        <v>3.5999999999999996</v>
      </c>
      <c r="S258" s="220">
        <v>0</v>
      </c>
      <c r="T258" s="221">
        <f>S258*H258</f>
        <v>0</v>
      </c>
      <c r="AR258" s="222" t="s">
        <v>160</v>
      </c>
      <c r="AT258" s="222" t="s">
        <v>394</v>
      </c>
      <c r="AU258" s="222" t="s">
        <v>82</v>
      </c>
      <c r="AY258" s="17" t="s">
        <v>121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17" t="s">
        <v>80</v>
      </c>
      <c r="BK258" s="223">
        <f>ROUND(I258*H258,2)</f>
        <v>0</v>
      </c>
      <c r="BL258" s="17" t="s">
        <v>128</v>
      </c>
      <c r="BM258" s="222" t="s">
        <v>448</v>
      </c>
    </row>
    <row r="259" s="1" customFormat="1" ht="24" customHeight="1">
      <c r="B259" s="38"/>
      <c r="C259" s="211" t="s">
        <v>449</v>
      </c>
      <c r="D259" s="211" t="s">
        <v>123</v>
      </c>
      <c r="E259" s="212" t="s">
        <v>450</v>
      </c>
      <c r="F259" s="213" t="s">
        <v>451</v>
      </c>
      <c r="G259" s="214" t="s">
        <v>196</v>
      </c>
      <c r="H259" s="215">
        <v>80</v>
      </c>
      <c r="I259" s="216"/>
      <c r="J259" s="217">
        <f>ROUND(I259*H259,2)</f>
        <v>0</v>
      </c>
      <c r="K259" s="213" t="s">
        <v>127</v>
      </c>
      <c r="L259" s="43"/>
      <c r="M259" s="218" t="s">
        <v>19</v>
      </c>
      <c r="N259" s="219" t="s">
        <v>43</v>
      </c>
      <c r="O259" s="83"/>
      <c r="P259" s="220">
        <f>O259*H259</f>
        <v>0</v>
      </c>
      <c r="Q259" s="220">
        <v>0.034169999999999999</v>
      </c>
      <c r="R259" s="220">
        <f>Q259*H259</f>
        <v>2.7336</v>
      </c>
      <c r="S259" s="220">
        <v>0</v>
      </c>
      <c r="T259" s="221">
        <f>S259*H259</f>
        <v>0</v>
      </c>
      <c r="AR259" s="222" t="s">
        <v>128</v>
      </c>
      <c r="AT259" s="222" t="s">
        <v>123</v>
      </c>
      <c r="AU259" s="222" t="s">
        <v>82</v>
      </c>
      <c r="AY259" s="17" t="s">
        <v>121</v>
      </c>
      <c r="BE259" s="223">
        <f>IF(N259="základní",J259,0)</f>
        <v>0</v>
      </c>
      <c r="BF259" s="223">
        <f>IF(N259="snížená",J259,0)</f>
        <v>0</v>
      </c>
      <c r="BG259" s="223">
        <f>IF(N259="zákl. přenesená",J259,0)</f>
        <v>0</v>
      </c>
      <c r="BH259" s="223">
        <f>IF(N259="sníž. přenesená",J259,0)</f>
        <v>0</v>
      </c>
      <c r="BI259" s="223">
        <f>IF(N259="nulová",J259,0)</f>
        <v>0</v>
      </c>
      <c r="BJ259" s="17" t="s">
        <v>80</v>
      </c>
      <c r="BK259" s="223">
        <f>ROUND(I259*H259,2)</f>
        <v>0</v>
      </c>
      <c r="BL259" s="17" t="s">
        <v>128</v>
      </c>
      <c r="BM259" s="222" t="s">
        <v>452</v>
      </c>
    </row>
    <row r="260" s="1" customFormat="1">
      <c r="B260" s="38"/>
      <c r="C260" s="39"/>
      <c r="D260" s="224" t="s">
        <v>130</v>
      </c>
      <c r="E260" s="39"/>
      <c r="F260" s="225" t="s">
        <v>453</v>
      </c>
      <c r="G260" s="39"/>
      <c r="H260" s="39"/>
      <c r="I260" s="135"/>
      <c r="J260" s="39"/>
      <c r="K260" s="39"/>
      <c r="L260" s="43"/>
      <c r="M260" s="226"/>
      <c r="N260" s="83"/>
      <c r="O260" s="83"/>
      <c r="P260" s="83"/>
      <c r="Q260" s="83"/>
      <c r="R260" s="83"/>
      <c r="S260" s="83"/>
      <c r="T260" s="84"/>
      <c r="AT260" s="17" t="s">
        <v>130</v>
      </c>
      <c r="AU260" s="17" t="s">
        <v>82</v>
      </c>
    </row>
    <row r="261" s="12" customFormat="1">
      <c r="B261" s="227"/>
      <c r="C261" s="228"/>
      <c r="D261" s="224" t="s">
        <v>132</v>
      </c>
      <c r="E261" s="229" t="s">
        <v>19</v>
      </c>
      <c r="F261" s="230" t="s">
        <v>454</v>
      </c>
      <c r="G261" s="228"/>
      <c r="H261" s="231">
        <v>80</v>
      </c>
      <c r="I261" s="232"/>
      <c r="J261" s="228"/>
      <c r="K261" s="228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132</v>
      </c>
      <c r="AU261" s="237" t="s">
        <v>82</v>
      </c>
      <c r="AV261" s="12" t="s">
        <v>82</v>
      </c>
      <c r="AW261" s="12" t="s">
        <v>33</v>
      </c>
      <c r="AX261" s="12" t="s">
        <v>80</v>
      </c>
      <c r="AY261" s="237" t="s">
        <v>121</v>
      </c>
    </row>
    <row r="262" s="1" customFormat="1" ht="16.5" customHeight="1">
      <c r="B262" s="38"/>
      <c r="C262" s="211" t="s">
        <v>455</v>
      </c>
      <c r="D262" s="211" t="s">
        <v>123</v>
      </c>
      <c r="E262" s="212" t="s">
        <v>456</v>
      </c>
      <c r="F262" s="213" t="s">
        <v>457</v>
      </c>
      <c r="G262" s="214" t="s">
        <v>196</v>
      </c>
      <c r="H262" s="215">
        <v>40</v>
      </c>
      <c r="I262" s="216"/>
      <c r="J262" s="217">
        <f>ROUND(I262*H262,2)</f>
        <v>0</v>
      </c>
      <c r="K262" s="213" t="s">
        <v>127</v>
      </c>
      <c r="L262" s="43"/>
      <c r="M262" s="218" t="s">
        <v>19</v>
      </c>
      <c r="N262" s="219" t="s">
        <v>43</v>
      </c>
      <c r="O262" s="83"/>
      <c r="P262" s="220">
        <f>O262*H262</f>
        <v>0</v>
      </c>
      <c r="Q262" s="220">
        <v>0</v>
      </c>
      <c r="R262" s="220">
        <f>Q262*H262</f>
        <v>0</v>
      </c>
      <c r="S262" s="220">
        <v>0</v>
      </c>
      <c r="T262" s="221">
        <f>S262*H262</f>
        <v>0</v>
      </c>
      <c r="AR262" s="222" t="s">
        <v>128</v>
      </c>
      <c r="AT262" s="222" t="s">
        <v>123</v>
      </c>
      <c r="AU262" s="222" t="s">
        <v>82</v>
      </c>
      <c r="AY262" s="17" t="s">
        <v>121</v>
      </c>
      <c r="BE262" s="223">
        <f>IF(N262="základní",J262,0)</f>
        <v>0</v>
      </c>
      <c r="BF262" s="223">
        <f>IF(N262="snížená",J262,0)</f>
        <v>0</v>
      </c>
      <c r="BG262" s="223">
        <f>IF(N262="zákl. přenesená",J262,0)</f>
        <v>0</v>
      </c>
      <c r="BH262" s="223">
        <f>IF(N262="sníž. přenesená",J262,0)</f>
        <v>0</v>
      </c>
      <c r="BI262" s="223">
        <f>IF(N262="nulová",J262,0)</f>
        <v>0</v>
      </c>
      <c r="BJ262" s="17" t="s">
        <v>80</v>
      </c>
      <c r="BK262" s="223">
        <f>ROUND(I262*H262,2)</f>
        <v>0</v>
      </c>
      <c r="BL262" s="17" t="s">
        <v>128</v>
      </c>
      <c r="BM262" s="222" t="s">
        <v>458</v>
      </c>
    </row>
    <row r="263" s="1" customFormat="1">
      <c r="B263" s="38"/>
      <c r="C263" s="39"/>
      <c r="D263" s="224" t="s">
        <v>130</v>
      </c>
      <c r="E263" s="39"/>
      <c r="F263" s="225" t="s">
        <v>459</v>
      </c>
      <c r="G263" s="39"/>
      <c r="H263" s="39"/>
      <c r="I263" s="135"/>
      <c r="J263" s="39"/>
      <c r="K263" s="39"/>
      <c r="L263" s="43"/>
      <c r="M263" s="226"/>
      <c r="N263" s="83"/>
      <c r="O263" s="83"/>
      <c r="P263" s="83"/>
      <c r="Q263" s="83"/>
      <c r="R263" s="83"/>
      <c r="S263" s="83"/>
      <c r="T263" s="84"/>
      <c r="AT263" s="17" t="s">
        <v>130</v>
      </c>
      <c r="AU263" s="17" t="s">
        <v>82</v>
      </c>
    </row>
    <row r="264" s="12" customFormat="1">
      <c r="B264" s="227"/>
      <c r="C264" s="228"/>
      <c r="D264" s="224" t="s">
        <v>132</v>
      </c>
      <c r="E264" s="229" t="s">
        <v>19</v>
      </c>
      <c r="F264" s="230" t="s">
        <v>460</v>
      </c>
      <c r="G264" s="228"/>
      <c r="H264" s="231">
        <v>40</v>
      </c>
      <c r="I264" s="232"/>
      <c r="J264" s="228"/>
      <c r="K264" s="228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132</v>
      </c>
      <c r="AU264" s="237" t="s">
        <v>82</v>
      </c>
      <c r="AV264" s="12" t="s">
        <v>82</v>
      </c>
      <c r="AW264" s="12" t="s">
        <v>33</v>
      </c>
      <c r="AX264" s="12" t="s">
        <v>80</v>
      </c>
      <c r="AY264" s="237" t="s">
        <v>121</v>
      </c>
    </row>
    <row r="265" s="1" customFormat="1" ht="16.5" customHeight="1">
      <c r="B265" s="38"/>
      <c r="C265" s="211" t="s">
        <v>461</v>
      </c>
      <c r="D265" s="211" t="s">
        <v>123</v>
      </c>
      <c r="E265" s="212" t="s">
        <v>462</v>
      </c>
      <c r="F265" s="213" t="s">
        <v>463</v>
      </c>
      <c r="G265" s="214" t="s">
        <v>208</v>
      </c>
      <c r="H265" s="215">
        <v>4.7999999999999998</v>
      </c>
      <c r="I265" s="216"/>
      <c r="J265" s="217">
        <f>ROUND(I265*H265,2)</f>
        <v>0</v>
      </c>
      <c r="K265" s="213" t="s">
        <v>127</v>
      </c>
      <c r="L265" s="43"/>
      <c r="M265" s="218" t="s">
        <v>19</v>
      </c>
      <c r="N265" s="219" t="s">
        <v>43</v>
      </c>
      <c r="O265" s="83"/>
      <c r="P265" s="220">
        <f>O265*H265</f>
        <v>0</v>
      </c>
      <c r="Q265" s="220">
        <v>0</v>
      </c>
      <c r="R265" s="220">
        <f>Q265*H265</f>
        <v>0</v>
      </c>
      <c r="S265" s="220">
        <v>1.95</v>
      </c>
      <c r="T265" s="221">
        <f>S265*H265</f>
        <v>9.3599999999999994</v>
      </c>
      <c r="AR265" s="222" t="s">
        <v>128</v>
      </c>
      <c r="AT265" s="222" t="s">
        <v>123</v>
      </c>
      <c r="AU265" s="222" t="s">
        <v>82</v>
      </c>
      <c r="AY265" s="17" t="s">
        <v>121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17" t="s">
        <v>80</v>
      </c>
      <c r="BK265" s="223">
        <f>ROUND(I265*H265,2)</f>
        <v>0</v>
      </c>
      <c r="BL265" s="17" t="s">
        <v>128</v>
      </c>
      <c r="BM265" s="222" t="s">
        <v>464</v>
      </c>
    </row>
    <row r="266" s="12" customFormat="1">
      <c r="B266" s="227"/>
      <c r="C266" s="228"/>
      <c r="D266" s="224" t="s">
        <v>132</v>
      </c>
      <c r="E266" s="229" t="s">
        <v>19</v>
      </c>
      <c r="F266" s="230" t="s">
        <v>465</v>
      </c>
      <c r="G266" s="228"/>
      <c r="H266" s="231">
        <v>4.7999999999999998</v>
      </c>
      <c r="I266" s="232"/>
      <c r="J266" s="228"/>
      <c r="K266" s="228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132</v>
      </c>
      <c r="AU266" s="237" t="s">
        <v>82</v>
      </c>
      <c r="AV266" s="12" t="s">
        <v>82</v>
      </c>
      <c r="AW266" s="12" t="s">
        <v>33</v>
      </c>
      <c r="AX266" s="12" t="s">
        <v>80</v>
      </c>
      <c r="AY266" s="237" t="s">
        <v>121</v>
      </c>
    </row>
    <row r="267" s="11" customFormat="1" ht="22.8" customHeight="1">
      <c r="B267" s="195"/>
      <c r="C267" s="196"/>
      <c r="D267" s="197" t="s">
        <v>71</v>
      </c>
      <c r="E267" s="209" t="s">
        <v>128</v>
      </c>
      <c r="F267" s="209" t="s">
        <v>466</v>
      </c>
      <c r="G267" s="196"/>
      <c r="H267" s="196"/>
      <c r="I267" s="199"/>
      <c r="J267" s="210">
        <f>BK267</f>
        <v>0</v>
      </c>
      <c r="K267" s="196"/>
      <c r="L267" s="201"/>
      <c r="M267" s="202"/>
      <c r="N267" s="203"/>
      <c r="O267" s="203"/>
      <c r="P267" s="204">
        <f>SUM(P268:P272)</f>
        <v>0</v>
      </c>
      <c r="Q267" s="203"/>
      <c r="R267" s="204">
        <f>SUM(R268:R272)</f>
        <v>0</v>
      </c>
      <c r="S267" s="203"/>
      <c r="T267" s="205">
        <f>SUM(T268:T272)</f>
        <v>0</v>
      </c>
      <c r="AR267" s="206" t="s">
        <v>80</v>
      </c>
      <c r="AT267" s="207" t="s">
        <v>71</v>
      </c>
      <c r="AU267" s="207" t="s">
        <v>80</v>
      </c>
      <c r="AY267" s="206" t="s">
        <v>121</v>
      </c>
      <c r="BK267" s="208">
        <f>SUM(BK268:BK272)</f>
        <v>0</v>
      </c>
    </row>
    <row r="268" s="1" customFormat="1" ht="16.5" customHeight="1">
      <c r="B268" s="38"/>
      <c r="C268" s="211" t="s">
        <v>467</v>
      </c>
      <c r="D268" s="211" t="s">
        <v>123</v>
      </c>
      <c r="E268" s="212" t="s">
        <v>468</v>
      </c>
      <c r="F268" s="213" t="s">
        <v>469</v>
      </c>
      <c r="G268" s="214" t="s">
        <v>208</v>
      </c>
      <c r="H268" s="215">
        <v>1.375</v>
      </c>
      <c r="I268" s="216"/>
      <c r="J268" s="217">
        <f>ROUND(I268*H268,2)</f>
        <v>0</v>
      </c>
      <c r="K268" s="213" t="s">
        <v>127</v>
      </c>
      <c r="L268" s="43"/>
      <c r="M268" s="218" t="s">
        <v>19</v>
      </c>
      <c r="N268" s="219" t="s">
        <v>43</v>
      </c>
      <c r="O268" s="83"/>
      <c r="P268" s="220">
        <f>O268*H268</f>
        <v>0</v>
      </c>
      <c r="Q268" s="220">
        <v>0</v>
      </c>
      <c r="R268" s="220">
        <f>Q268*H268</f>
        <v>0</v>
      </c>
      <c r="S268" s="220">
        <v>0</v>
      </c>
      <c r="T268" s="221">
        <f>S268*H268</f>
        <v>0</v>
      </c>
      <c r="AR268" s="222" t="s">
        <v>128</v>
      </c>
      <c r="AT268" s="222" t="s">
        <v>123</v>
      </c>
      <c r="AU268" s="222" t="s">
        <v>82</v>
      </c>
      <c r="AY268" s="17" t="s">
        <v>121</v>
      </c>
      <c r="BE268" s="223">
        <f>IF(N268="základní",J268,0)</f>
        <v>0</v>
      </c>
      <c r="BF268" s="223">
        <f>IF(N268="snížená",J268,0)</f>
        <v>0</v>
      </c>
      <c r="BG268" s="223">
        <f>IF(N268="zákl. přenesená",J268,0)</f>
        <v>0</v>
      </c>
      <c r="BH268" s="223">
        <f>IF(N268="sníž. přenesená",J268,0)</f>
        <v>0</v>
      </c>
      <c r="BI268" s="223">
        <f>IF(N268="nulová",J268,0)</f>
        <v>0</v>
      </c>
      <c r="BJ268" s="17" t="s">
        <v>80</v>
      </c>
      <c r="BK268" s="223">
        <f>ROUND(I268*H268,2)</f>
        <v>0</v>
      </c>
      <c r="BL268" s="17" t="s">
        <v>128</v>
      </c>
      <c r="BM268" s="222" t="s">
        <v>470</v>
      </c>
    </row>
    <row r="269" s="1" customFormat="1">
      <c r="B269" s="38"/>
      <c r="C269" s="39"/>
      <c r="D269" s="224" t="s">
        <v>130</v>
      </c>
      <c r="E269" s="39"/>
      <c r="F269" s="225" t="s">
        <v>471</v>
      </c>
      <c r="G269" s="39"/>
      <c r="H269" s="39"/>
      <c r="I269" s="135"/>
      <c r="J269" s="39"/>
      <c r="K269" s="39"/>
      <c r="L269" s="43"/>
      <c r="M269" s="226"/>
      <c r="N269" s="83"/>
      <c r="O269" s="83"/>
      <c r="P269" s="83"/>
      <c r="Q269" s="83"/>
      <c r="R269" s="83"/>
      <c r="S269" s="83"/>
      <c r="T269" s="84"/>
      <c r="AT269" s="17" t="s">
        <v>130</v>
      </c>
      <c r="AU269" s="17" t="s">
        <v>82</v>
      </c>
    </row>
    <row r="270" s="12" customFormat="1">
      <c r="B270" s="227"/>
      <c r="C270" s="228"/>
      <c r="D270" s="224" t="s">
        <v>132</v>
      </c>
      <c r="E270" s="229" t="s">
        <v>19</v>
      </c>
      <c r="F270" s="230" t="s">
        <v>472</v>
      </c>
      <c r="G270" s="228"/>
      <c r="H270" s="231">
        <v>0.75</v>
      </c>
      <c r="I270" s="232"/>
      <c r="J270" s="228"/>
      <c r="K270" s="228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132</v>
      </c>
      <c r="AU270" s="237" t="s">
        <v>82</v>
      </c>
      <c r="AV270" s="12" t="s">
        <v>82</v>
      </c>
      <c r="AW270" s="12" t="s">
        <v>33</v>
      </c>
      <c r="AX270" s="12" t="s">
        <v>72</v>
      </c>
      <c r="AY270" s="237" t="s">
        <v>121</v>
      </c>
    </row>
    <row r="271" s="12" customFormat="1">
      <c r="B271" s="227"/>
      <c r="C271" s="228"/>
      <c r="D271" s="224" t="s">
        <v>132</v>
      </c>
      <c r="E271" s="229" t="s">
        <v>19</v>
      </c>
      <c r="F271" s="230" t="s">
        <v>473</v>
      </c>
      <c r="G271" s="228"/>
      <c r="H271" s="231">
        <v>0.625</v>
      </c>
      <c r="I271" s="232"/>
      <c r="J271" s="228"/>
      <c r="K271" s="228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132</v>
      </c>
      <c r="AU271" s="237" t="s">
        <v>82</v>
      </c>
      <c r="AV271" s="12" t="s">
        <v>82</v>
      </c>
      <c r="AW271" s="12" t="s">
        <v>33</v>
      </c>
      <c r="AX271" s="12" t="s">
        <v>72</v>
      </c>
      <c r="AY271" s="237" t="s">
        <v>121</v>
      </c>
    </row>
    <row r="272" s="13" customFormat="1">
      <c r="B272" s="238"/>
      <c r="C272" s="239"/>
      <c r="D272" s="224" t="s">
        <v>132</v>
      </c>
      <c r="E272" s="240" t="s">
        <v>19</v>
      </c>
      <c r="F272" s="241" t="s">
        <v>234</v>
      </c>
      <c r="G272" s="239"/>
      <c r="H272" s="242">
        <v>1.375</v>
      </c>
      <c r="I272" s="243"/>
      <c r="J272" s="239"/>
      <c r="K272" s="239"/>
      <c r="L272" s="244"/>
      <c r="M272" s="245"/>
      <c r="N272" s="246"/>
      <c r="O272" s="246"/>
      <c r="P272" s="246"/>
      <c r="Q272" s="246"/>
      <c r="R272" s="246"/>
      <c r="S272" s="246"/>
      <c r="T272" s="247"/>
      <c r="AT272" s="248" t="s">
        <v>132</v>
      </c>
      <c r="AU272" s="248" t="s">
        <v>82</v>
      </c>
      <c r="AV272" s="13" t="s">
        <v>128</v>
      </c>
      <c r="AW272" s="13" t="s">
        <v>33</v>
      </c>
      <c r="AX272" s="13" t="s">
        <v>80</v>
      </c>
      <c r="AY272" s="248" t="s">
        <v>121</v>
      </c>
    </row>
    <row r="273" s="11" customFormat="1" ht="22.8" customHeight="1">
      <c r="B273" s="195"/>
      <c r="C273" s="196"/>
      <c r="D273" s="197" t="s">
        <v>71</v>
      </c>
      <c r="E273" s="209" t="s">
        <v>148</v>
      </c>
      <c r="F273" s="209" t="s">
        <v>474</v>
      </c>
      <c r="G273" s="196"/>
      <c r="H273" s="196"/>
      <c r="I273" s="199"/>
      <c r="J273" s="210">
        <f>BK273</f>
        <v>0</v>
      </c>
      <c r="K273" s="196"/>
      <c r="L273" s="201"/>
      <c r="M273" s="202"/>
      <c r="N273" s="203"/>
      <c r="O273" s="203"/>
      <c r="P273" s="204">
        <f>SUM(P274:P326)</f>
        <v>0</v>
      </c>
      <c r="Q273" s="203"/>
      <c r="R273" s="204">
        <f>SUM(R274:R326)</f>
        <v>136.92062900000002</v>
      </c>
      <c r="S273" s="203"/>
      <c r="T273" s="205">
        <f>SUM(T274:T326)</f>
        <v>0</v>
      </c>
      <c r="AR273" s="206" t="s">
        <v>80</v>
      </c>
      <c r="AT273" s="207" t="s">
        <v>71</v>
      </c>
      <c r="AU273" s="207" t="s">
        <v>80</v>
      </c>
      <c r="AY273" s="206" t="s">
        <v>121</v>
      </c>
      <c r="BK273" s="208">
        <f>SUM(BK274:BK326)</f>
        <v>0</v>
      </c>
    </row>
    <row r="274" s="1" customFormat="1" ht="16.5" customHeight="1">
      <c r="B274" s="38"/>
      <c r="C274" s="211" t="s">
        <v>475</v>
      </c>
      <c r="D274" s="211" t="s">
        <v>123</v>
      </c>
      <c r="E274" s="212" t="s">
        <v>476</v>
      </c>
      <c r="F274" s="213" t="s">
        <v>477</v>
      </c>
      <c r="G274" s="214" t="s">
        <v>126</v>
      </c>
      <c r="H274" s="215">
        <v>553</v>
      </c>
      <c r="I274" s="216"/>
      <c r="J274" s="217">
        <f>ROUND(I274*H274,2)</f>
        <v>0</v>
      </c>
      <c r="K274" s="213" t="s">
        <v>127</v>
      </c>
      <c r="L274" s="43"/>
      <c r="M274" s="218" t="s">
        <v>19</v>
      </c>
      <c r="N274" s="219" t="s">
        <v>43</v>
      </c>
      <c r="O274" s="83"/>
      <c r="P274" s="220">
        <f>O274*H274</f>
        <v>0</v>
      </c>
      <c r="Q274" s="220">
        <v>0</v>
      </c>
      <c r="R274" s="220">
        <f>Q274*H274</f>
        <v>0</v>
      </c>
      <c r="S274" s="220">
        <v>0</v>
      </c>
      <c r="T274" s="221">
        <f>S274*H274</f>
        <v>0</v>
      </c>
      <c r="AR274" s="222" t="s">
        <v>128</v>
      </c>
      <c r="AT274" s="222" t="s">
        <v>123</v>
      </c>
      <c r="AU274" s="222" t="s">
        <v>82</v>
      </c>
      <c r="AY274" s="17" t="s">
        <v>121</v>
      </c>
      <c r="BE274" s="223">
        <f>IF(N274="základní",J274,0)</f>
        <v>0</v>
      </c>
      <c r="BF274" s="223">
        <f>IF(N274="snížená",J274,0)</f>
        <v>0</v>
      </c>
      <c r="BG274" s="223">
        <f>IF(N274="zákl. přenesená",J274,0)</f>
        <v>0</v>
      </c>
      <c r="BH274" s="223">
        <f>IF(N274="sníž. přenesená",J274,0)</f>
        <v>0</v>
      </c>
      <c r="BI274" s="223">
        <f>IF(N274="nulová",J274,0)</f>
        <v>0</v>
      </c>
      <c r="BJ274" s="17" t="s">
        <v>80</v>
      </c>
      <c r="BK274" s="223">
        <f>ROUND(I274*H274,2)</f>
        <v>0</v>
      </c>
      <c r="BL274" s="17" t="s">
        <v>128</v>
      </c>
      <c r="BM274" s="222" t="s">
        <v>478</v>
      </c>
    </row>
    <row r="275" s="14" customFormat="1">
      <c r="B275" s="249"/>
      <c r="C275" s="250"/>
      <c r="D275" s="224" t="s">
        <v>132</v>
      </c>
      <c r="E275" s="251" t="s">
        <v>19</v>
      </c>
      <c r="F275" s="252" t="s">
        <v>479</v>
      </c>
      <c r="G275" s="250"/>
      <c r="H275" s="251" t="s">
        <v>19</v>
      </c>
      <c r="I275" s="253"/>
      <c r="J275" s="250"/>
      <c r="K275" s="250"/>
      <c r="L275" s="254"/>
      <c r="M275" s="255"/>
      <c r="N275" s="256"/>
      <c r="O275" s="256"/>
      <c r="P275" s="256"/>
      <c r="Q275" s="256"/>
      <c r="R275" s="256"/>
      <c r="S275" s="256"/>
      <c r="T275" s="257"/>
      <c r="AT275" s="258" t="s">
        <v>132</v>
      </c>
      <c r="AU275" s="258" t="s">
        <v>82</v>
      </c>
      <c r="AV275" s="14" t="s">
        <v>80</v>
      </c>
      <c r="AW275" s="14" t="s">
        <v>33</v>
      </c>
      <c r="AX275" s="14" t="s">
        <v>72</v>
      </c>
      <c r="AY275" s="258" t="s">
        <v>121</v>
      </c>
    </row>
    <row r="276" s="12" customFormat="1">
      <c r="B276" s="227"/>
      <c r="C276" s="228"/>
      <c r="D276" s="224" t="s">
        <v>132</v>
      </c>
      <c r="E276" s="229" t="s">
        <v>19</v>
      </c>
      <c r="F276" s="230" t="s">
        <v>480</v>
      </c>
      <c r="G276" s="228"/>
      <c r="H276" s="231">
        <v>553</v>
      </c>
      <c r="I276" s="232"/>
      <c r="J276" s="228"/>
      <c r="K276" s="228"/>
      <c r="L276" s="233"/>
      <c r="M276" s="234"/>
      <c r="N276" s="235"/>
      <c r="O276" s="235"/>
      <c r="P276" s="235"/>
      <c r="Q276" s="235"/>
      <c r="R276" s="235"/>
      <c r="S276" s="235"/>
      <c r="T276" s="236"/>
      <c r="AT276" s="237" t="s">
        <v>132</v>
      </c>
      <c r="AU276" s="237" t="s">
        <v>82</v>
      </c>
      <c r="AV276" s="12" t="s">
        <v>82</v>
      </c>
      <c r="AW276" s="12" t="s">
        <v>33</v>
      </c>
      <c r="AX276" s="12" t="s">
        <v>72</v>
      </c>
      <c r="AY276" s="237" t="s">
        <v>121</v>
      </c>
    </row>
    <row r="277" s="13" customFormat="1">
      <c r="B277" s="238"/>
      <c r="C277" s="239"/>
      <c r="D277" s="224" t="s">
        <v>132</v>
      </c>
      <c r="E277" s="240" t="s">
        <v>19</v>
      </c>
      <c r="F277" s="241" t="s">
        <v>234</v>
      </c>
      <c r="G277" s="239"/>
      <c r="H277" s="242">
        <v>553</v>
      </c>
      <c r="I277" s="243"/>
      <c r="J277" s="239"/>
      <c r="K277" s="239"/>
      <c r="L277" s="244"/>
      <c r="M277" s="245"/>
      <c r="N277" s="246"/>
      <c r="O277" s="246"/>
      <c r="P277" s="246"/>
      <c r="Q277" s="246"/>
      <c r="R277" s="246"/>
      <c r="S277" s="246"/>
      <c r="T277" s="247"/>
      <c r="AT277" s="248" t="s">
        <v>132</v>
      </c>
      <c r="AU277" s="248" t="s">
        <v>82</v>
      </c>
      <c r="AV277" s="13" t="s">
        <v>128</v>
      </c>
      <c r="AW277" s="13" t="s">
        <v>33</v>
      </c>
      <c r="AX277" s="13" t="s">
        <v>80</v>
      </c>
      <c r="AY277" s="248" t="s">
        <v>121</v>
      </c>
    </row>
    <row r="278" s="1" customFormat="1" ht="16.5" customHeight="1">
      <c r="B278" s="38"/>
      <c r="C278" s="211" t="s">
        <v>481</v>
      </c>
      <c r="D278" s="211" t="s">
        <v>123</v>
      </c>
      <c r="E278" s="212" t="s">
        <v>482</v>
      </c>
      <c r="F278" s="213" t="s">
        <v>483</v>
      </c>
      <c r="G278" s="214" t="s">
        <v>126</v>
      </c>
      <c r="H278" s="215">
        <v>49</v>
      </c>
      <c r="I278" s="216"/>
      <c r="J278" s="217">
        <f>ROUND(I278*H278,2)</f>
        <v>0</v>
      </c>
      <c r="K278" s="213" t="s">
        <v>127</v>
      </c>
      <c r="L278" s="43"/>
      <c r="M278" s="218" t="s">
        <v>19</v>
      </c>
      <c r="N278" s="219" t="s">
        <v>43</v>
      </c>
      <c r="O278" s="83"/>
      <c r="P278" s="220">
        <f>O278*H278</f>
        <v>0</v>
      </c>
      <c r="Q278" s="220">
        <v>0</v>
      </c>
      <c r="R278" s="220">
        <f>Q278*H278</f>
        <v>0</v>
      </c>
      <c r="S278" s="220">
        <v>0</v>
      </c>
      <c r="T278" s="221">
        <f>S278*H278</f>
        <v>0</v>
      </c>
      <c r="AR278" s="222" t="s">
        <v>128</v>
      </c>
      <c r="AT278" s="222" t="s">
        <v>123</v>
      </c>
      <c r="AU278" s="222" t="s">
        <v>82</v>
      </c>
      <c r="AY278" s="17" t="s">
        <v>121</v>
      </c>
      <c r="BE278" s="223">
        <f>IF(N278="základní",J278,0)</f>
        <v>0</v>
      </c>
      <c r="BF278" s="223">
        <f>IF(N278="snížená",J278,0)</f>
        <v>0</v>
      </c>
      <c r="BG278" s="223">
        <f>IF(N278="zákl. přenesená",J278,0)</f>
        <v>0</v>
      </c>
      <c r="BH278" s="223">
        <f>IF(N278="sníž. přenesená",J278,0)</f>
        <v>0</v>
      </c>
      <c r="BI278" s="223">
        <f>IF(N278="nulová",J278,0)</f>
        <v>0</v>
      </c>
      <c r="BJ278" s="17" t="s">
        <v>80</v>
      </c>
      <c r="BK278" s="223">
        <f>ROUND(I278*H278,2)</f>
        <v>0</v>
      </c>
      <c r="BL278" s="17" t="s">
        <v>128</v>
      </c>
      <c r="BM278" s="222" t="s">
        <v>484</v>
      </c>
    </row>
    <row r="279" s="14" customFormat="1">
      <c r="B279" s="249"/>
      <c r="C279" s="250"/>
      <c r="D279" s="224" t="s">
        <v>132</v>
      </c>
      <c r="E279" s="251" t="s">
        <v>19</v>
      </c>
      <c r="F279" s="252" t="s">
        <v>485</v>
      </c>
      <c r="G279" s="250"/>
      <c r="H279" s="251" t="s">
        <v>19</v>
      </c>
      <c r="I279" s="253"/>
      <c r="J279" s="250"/>
      <c r="K279" s="250"/>
      <c r="L279" s="254"/>
      <c r="M279" s="255"/>
      <c r="N279" s="256"/>
      <c r="O279" s="256"/>
      <c r="P279" s="256"/>
      <c r="Q279" s="256"/>
      <c r="R279" s="256"/>
      <c r="S279" s="256"/>
      <c r="T279" s="257"/>
      <c r="AT279" s="258" t="s">
        <v>132</v>
      </c>
      <c r="AU279" s="258" t="s">
        <v>82</v>
      </c>
      <c r="AV279" s="14" t="s">
        <v>80</v>
      </c>
      <c r="AW279" s="14" t="s">
        <v>33</v>
      </c>
      <c r="AX279" s="14" t="s">
        <v>72</v>
      </c>
      <c r="AY279" s="258" t="s">
        <v>121</v>
      </c>
    </row>
    <row r="280" s="12" customFormat="1">
      <c r="B280" s="227"/>
      <c r="C280" s="228"/>
      <c r="D280" s="224" t="s">
        <v>132</v>
      </c>
      <c r="E280" s="229" t="s">
        <v>19</v>
      </c>
      <c r="F280" s="230" t="s">
        <v>486</v>
      </c>
      <c r="G280" s="228"/>
      <c r="H280" s="231">
        <v>49</v>
      </c>
      <c r="I280" s="232"/>
      <c r="J280" s="228"/>
      <c r="K280" s="228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132</v>
      </c>
      <c r="AU280" s="237" t="s">
        <v>82</v>
      </c>
      <c r="AV280" s="12" t="s">
        <v>82</v>
      </c>
      <c r="AW280" s="12" t="s">
        <v>33</v>
      </c>
      <c r="AX280" s="12" t="s">
        <v>72</v>
      </c>
      <c r="AY280" s="237" t="s">
        <v>121</v>
      </c>
    </row>
    <row r="281" s="13" customFormat="1">
      <c r="B281" s="238"/>
      <c r="C281" s="239"/>
      <c r="D281" s="224" t="s">
        <v>132</v>
      </c>
      <c r="E281" s="240" t="s">
        <v>19</v>
      </c>
      <c r="F281" s="241" t="s">
        <v>234</v>
      </c>
      <c r="G281" s="239"/>
      <c r="H281" s="242">
        <v>49</v>
      </c>
      <c r="I281" s="243"/>
      <c r="J281" s="239"/>
      <c r="K281" s="239"/>
      <c r="L281" s="244"/>
      <c r="M281" s="245"/>
      <c r="N281" s="246"/>
      <c r="O281" s="246"/>
      <c r="P281" s="246"/>
      <c r="Q281" s="246"/>
      <c r="R281" s="246"/>
      <c r="S281" s="246"/>
      <c r="T281" s="247"/>
      <c r="AT281" s="248" t="s">
        <v>132</v>
      </c>
      <c r="AU281" s="248" t="s">
        <v>82</v>
      </c>
      <c r="AV281" s="13" t="s">
        <v>128</v>
      </c>
      <c r="AW281" s="13" t="s">
        <v>33</v>
      </c>
      <c r="AX281" s="13" t="s">
        <v>80</v>
      </c>
      <c r="AY281" s="248" t="s">
        <v>121</v>
      </c>
    </row>
    <row r="282" s="1" customFormat="1" ht="16.5" customHeight="1">
      <c r="B282" s="38"/>
      <c r="C282" s="211" t="s">
        <v>487</v>
      </c>
      <c r="D282" s="211" t="s">
        <v>123</v>
      </c>
      <c r="E282" s="212" t="s">
        <v>488</v>
      </c>
      <c r="F282" s="213" t="s">
        <v>489</v>
      </c>
      <c r="G282" s="214" t="s">
        <v>126</v>
      </c>
      <c r="H282" s="215">
        <v>367</v>
      </c>
      <c r="I282" s="216"/>
      <c r="J282" s="217">
        <f>ROUND(I282*H282,2)</f>
        <v>0</v>
      </c>
      <c r="K282" s="213" t="s">
        <v>127</v>
      </c>
      <c r="L282" s="43"/>
      <c r="M282" s="218" t="s">
        <v>19</v>
      </c>
      <c r="N282" s="219" t="s">
        <v>43</v>
      </c>
      <c r="O282" s="83"/>
      <c r="P282" s="220">
        <f>O282*H282</f>
        <v>0</v>
      </c>
      <c r="Q282" s="220">
        <v>0</v>
      </c>
      <c r="R282" s="220">
        <f>Q282*H282</f>
        <v>0</v>
      </c>
      <c r="S282" s="220">
        <v>0</v>
      </c>
      <c r="T282" s="221">
        <f>S282*H282</f>
        <v>0</v>
      </c>
      <c r="AR282" s="222" t="s">
        <v>128</v>
      </c>
      <c r="AT282" s="222" t="s">
        <v>123</v>
      </c>
      <c r="AU282" s="222" t="s">
        <v>82</v>
      </c>
      <c r="AY282" s="17" t="s">
        <v>121</v>
      </c>
      <c r="BE282" s="223">
        <f>IF(N282="základní",J282,0)</f>
        <v>0</v>
      </c>
      <c r="BF282" s="223">
        <f>IF(N282="snížená",J282,0)</f>
        <v>0</v>
      </c>
      <c r="BG282" s="223">
        <f>IF(N282="zákl. přenesená",J282,0)</f>
        <v>0</v>
      </c>
      <c r="BH282" s="223">
        <f>IF(N282="sníž. přenesená",J282,0)</f>
        <v>0</v>
      </c>
      <c r="BI282" s="223">
        <f>IF(N282="nulová",J282,0)</f>
        <v>0</v>
      </c>
      <c r="BJ282" s="17" t="s">
        <v>80</v>
      </c>
      <c r="BK282" s="223">
        <f>ROUND(I282*H282,2)</f>
        <v>0</v>
      </c>
      <c r="BL282" s="17" t="s">
        <v>128</v>
      </c>
      <c r="BM282" s="222" t="s">
        <v>490</v>
      </c>
    </row>
    <row r="283" s="12" customFormat="1">
      <c r="B283" s="227"/>
      <c r="C283" s="228"/>
      <c r="D283" s="224" t="s">
        <v>132</v>
      </c>
      <c r="E283" s="229" t="s">
        <v>19</v>
      </c>
      <c r="F283" s="230" t="s">
        <v>491</v>
      </c>
      <c r="G283" s="228"/>
      <c r="H283" s="231">
        <v>367</v>
      </c>
      <c r="I283" s="232"/>
      <c r="J283" s="228"/>
      <c r="K283" s="228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132</v>
      </c>
      <c r="AU283" s="237" t="s">
        <v>82</v>
      </c>
      <c r="AV283" s="12" t="s">
        <v>82</v>
      </c>
      <c r="AW283" s="12" t="s">
        <v>33</v>
      </c>
      <c r="AX283" s="12" t="s">
        <v>80</v>
      </c>
      <c r="AY283" s="237" t="s">
        <v>121</v>
      </c>
    </row>
    <row r="284" s="1" customFormat="1" ht="24" customHeight="1">
      <c r="B284" s="38"/>
      <c r="C284" s="211" t="s">
        <v>492</v>
      </c>
      <c r="D284" s="211" t="s">
        <v>123</v>
      </c>
      <c r="E284" s="212" t="s">
        <v>493</v>
      </c>
      <c r="F284" s="213" t="s">
        <v>494</v>
      </c>
      <c r="G284" s="214" t="s">
        <v>126</v>
      </c>
      <c r="H284" s="215">
        <v>367</v>
      </c>
      <c r="I284" s="216"/>
      <c r="J284" s="217">
        <f>ROUND(I284*H284,2)</f>
        <v>0</v>
      </c>
      <c r="K284" s="213" t="s">
        <v>127</v>
      </c>
      <c r="L284" s="43"/>
      <c r="M284" s="218" t="s">
        <v>19</v>
      </c>
      <c r="N284" s="219" t="s">
        <v>43</v>
      </c>
      <c r="O284" s="83"/>
      <c r="P284" s="220">
        <f>O284*H284</f>
        <v>0</v>
      </c>
      <c r="Q284" s="220">
        <v>0</v>
      </c>
      <c r="R284" s="220">
        <f>Q284*H284</f>
        <v>0</v>
      </c>
      <c r="S284" s="220">
        <v>0</v>
      </c>
      <c r="T284" s="221">
        <f>S284*H284</f>
        <v>0</v>
      </c>
      <c r="AR284" s="222" t="s">
        <v>128</v>
      </c>
      <c r="AT284" s="222" t="s">
        <v>123</v>
      </c>
      <c r="AU284" s="222" t="s">
        <v>82</v>
      </c>
      <c r="AY284" s="17" t="s">
        <v>121</v>
      </c>
      <c r="BE284" s="223">
        <f>IF(N284="základní",J284,0)</f>
        <v>0</v>
      </c>
      <c r="BF284" s="223">
        <f>IF(N284="snížená",J284,0)</f>
        <v>0</v>
      </c>
      <c r="BG284" s="223">
        <f>IF(N284="zákl. přenesená",J284,0)</f>
        <v>0</v>
      </c>
      <c r="BH284" s="223">
        <f>IF(N284="sníž. přenesená",J284,0)</f>
        <v>0</v>
      </c>
      <c r="BI284" s="223">
        <f>IF(N284="nulová",J284,0)</f>
        <v>0</v>
      </c>
      <c r="BJ284" s="17" t="s">
        <v>80</v>
      </c>
      <c r="BK284" s="223">
        <f>ROUND(I284*H284,2)</f>
        <v>0</v>
      </c>
      <c r="BL284" s="17" t="s">
        <v>128</v>
      </c>
      <c r="BM284" s="222" t="s">
        <v>495</v>
      </c>
    </row>
    <row r="285" s="1" customFormat="1">
      <c r="B285" s="38"/>
      <c r="C285" s="39"/>
      <c r="D285" s="224" t="s">
        <v>130</v>
      </c>
      <c r="E285" s="39"/>
      <c r="F285" s="225" t="s">
        <v>496</v>
      </c>
      <c r="G285" s="39"/>
      <c r="H285" s="39"/>
      <c r="I285" s="135"/>
      <c r="J285" s="39"/>
      <c r="K285" s="39"/>
      <c r="L285" s="43"/>
      <c r="M285" s="226"/>
      <c r="N285" s="83"/>
      <c r="O285" s="83"/>
      <c r="P285" s="83"/>
      <c r="Q285" s="83"/>
      <c r="R285" s="83"/>
      <c r="S285" s="83"/>
      <c r="T285" s="84"/>
      <c r="AT285" s="17" t="s">
        <v>130</v>
      </c>
      <c r="AU285" s="17" t="s">
        <v>82</v>
      </c>
    </row>
    <row r="286" s="12" customFormat="1">
      <c r="B286" s="227"/>
      <c r="C286" s="228"/>
      <c r="D286" s="224" t="s">
        <v>132</v>
      </c>
      <c r="E286" s="229" t="s">
        <v>19</v>
      </c>
      <c r="F286" s="230" t="s">
        <v>491</v>
      </c>
      <c r="G286" s="228"/>
      <c r="H286" s="231">
        <v>367</v>
      </c>
      <c r="I286" s="232"/>
      <c r="J286" s="228"/>
      <c r="K286" s="228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132</v>
      </c>
      <c r="AU286" s="237" t="s">
        <v>82</v>
      </c>
      <c r="AV286" s="12" t="s">
        <v>82</v>
      </c>
      <c r="AW286" s="12" t="s">
        <v>33</v>
      </c>
      <c r="AX286" s="12" t="s">
        <v>80</v>
      </c>
      <c r="AY286" s="237" t="s">
        <v>121</v>
      </c>
    </row>
    <row r="287" s="1" customFormat="1" ht="36" customHeight="1">
      <c r="B287" s="38"/>
      <c r="C287" s="211" t="s">
        <v>497</v>
      </c>
      <c r="D287" s="211" t="s">
        <v>123</v>
      </c>
      <c r="E287" s="212" t="s">
        <v>498</v>
      </c>
      <c r="F287" s="213" t="s">
        <v>499</v>
      </c>
      <c r="G287" s="214" t="s">
        <v>126</v>
      </c>
      <c r="H287" s="215">
        <v>553.70000000000005</v>
      </c>
      <c r="I287" s="216"/>
      <c r="J287" s="217">
        <f>ROUND(I287*H287,2)</f>
        <v>0</v>
      </c>
      <c r="K287" s="213" t="s">
        <v>127</v>
      </c>
      <c r="L287" s="43"/>
      <c r="M287" s="218" t="s">
        <v>19</v>
      </c>
      <c r="N287" s="219" t="s">
        <v>43</v>
      </c>
      <c r="O287" s="83"/>
      <c r="P287" s="220">
        <f>O287*H287</f>
        <v>0</v>
      </c>
      <c r="Q287" s="220">
        <v>0.084250000000000005</v>
      </c>
      <c r="R287" s="220">
        <f>Q287*H287</f>
        <v>46.649225000000008</v>
      </c>
      <c r="S287" s="220">
        <v>0</v>
      </c>
      <c r="T287" s="221">
        <f>S287*H287</f>
        <v>0</v>
      </c>
      <c r="AR287" s="222" t="s">
        <v>128</v>
      </c>
      <c r="AT287" s="222" t="s">
        <v>123</v>
      </c>
      <c r="AU287" s="222" t="s">
        <v>82</v>
      </c>
      <c r="AY287" s="17" t="s">
        <v>121</v>
      </c>
      <c r="BE287" s="223">
        <f>IF(N287="základní",J287,0)</f>
        <v>0</v>
      </c>
      <c r="BF287" s="223">
        <f>IF(N287="snížená",J287,0)</f>
        <v>0</v>
      </c>
      <c r="BG287" s="223">
        <f>IF(N287="zákl. přenesená",J287,0)</f>
        <v>0</v>
      </c>
      <c r="BH287" s="223">
        <f>IF(N287="sníž. přenesená",J287,0)</f>
        <v>0</v>
      </c>
      <c r="BI287" s="223">
        <f>IF(N287="nulová",J287,0)</f>
        <v>0</v>
      </c>
      <c r="BJ287" s="17" t="s">
        <v>80</v>
      </c>
      <c r="BK287" s="223">
        <f>ROUND(I287*H287,2)</f>
        <v>0</v>
      </c>
      <c r="BL287" s="17" t="s">
        <v>128</v>
      </c>
      <c r="BM287" s="222" t="s">
        <v>500</v>
      </c>
    </row>
    <row r="288" s="1" customFormat="1">
      <c r="B288" s="38"/>
      <c r="C288" s="39"/>
      <c r="D288" s="224" t="s">
        <v>130</v>
      </c>
      <c r="E288" s="39"/>
      <c r="F288" s="225" t="s">
        <v>501</v>
      </c>
      <c r="G288" s="39"/>
      <c r="H288" s="39"/>
      <c r="I288" s="135"/>
      <c r="J288" s="39"/>
      <c r="K288" s="39"/>
      <c r="L288" s="43"/>
      <c r="M288" s="226"/>
      <c r="N288" s="83"/>
      <c r="O288" s="83"/>
      <c r="P288" s="83"/>
      <c r="Q288" s="83"/>
      <c r="R288" s="83"/>
      <c r="S288" s="83"/>
      <c r="T288" s="84"/>
      <c r="AT288" s="17" t="s">
        <v>130</v>
      </c>
      <c r="AU288" s="17" t="s">
        <v>82</v>
      </c>
    </row>
    <row r="289" s="14" customFormat="1">
      <c r="B289" s="249"/>
      <c r="C289" s="250"/>
      <c r="D289" s="224" t="s">
        <v>132</v>
      </c>
      <c r="E289" s="251" t="s">
        <v>19</v>
      </c>
      <c r="F289" s="252" t="s">
        <v>479</v>
      </c>
      <c r="G289" s="250"/>
      <c r="H289" s="251" t="s">
        <v>19</v>
      </c>
      <c r="I289" s="253"/>
      <c r="J289" s="250"/>
      <c r="K289" s="250"/>
      <c r="L289" s="254"/>
      <c r="M289" s="255"/>
      <c r="N289" s="256"/>
      <c r="O289" s="256"/>
      <c r="P289" s="256"/>
      <c r="Q289" s="256"/>
      <c r="R289" s="256"/>
      <c r="S289" s="256"/>
      <c r="T289" s="257"/>
      <c r="AT289" s="258" t="s">
        <v>132</v>
      </c>
      <c r="AU289" s="258" t="s">
        <v>82</v>
      </c>
      <c r="AV289" s="14" t="s">
        <v>80</v>
      </c>
      <c r="AW289" s="14" t="s">
        <v>33</v>
      </c>
      <c r="AX289" s="14" t="s">
        <v>72</v>
      </c>
      <c r="AY289" s="258" t="s">
        <v>121</v>
      </c>
    </row>
    <row r="290" s="12" customFormat="1">
      <c r="B290" s="227"/>
      <c r="C290" s="228"/>
      <c r="D290" s="224" t="s">
        <v>132</v>
      </c>
      <c r="E290" s="229" t="s">
        <v>19</v>
      </c>
      <c r="F290" s="230" t="s">
        <v>502</v>
      </c>
      <c r="G290" s="228"/>
      <c r="H290" s="231">
        <v>514.5</v>
      </c>
      <c r="I290" s="232"/>
      <c r="J290" s="228"/>
      <c r="K290" s="228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132</v>
      </c>
      <c r="AU290" s="237" t="s">
        <v>82</v>
      </c>
      <c r="AV290" s="12" t="s">
        <v>82</v>
      </c>
      <c r="AW290" s="12" t="s">
        <v>33</v>
      </c>
      <c r="AX290" s="12" t="s">
        <v>72</v>
      </c>
      <c r="AY290" s="237" t="s">
        <v>121</v>
      </c>
    </row>
    <row r="291" s="12" customFormat="1">
      <c r="B291" s="227"/>
      <c r="C291" s="228"/>
      <c r="D291" s="224" t="s">
        <v>132</v>
      </c>
      <c r="E291" s="229" t="s">
        <v>19</v>
      </c>
      <c r="F291" s="230" t="s">
        <v>503</v>
      </c>
      <c r="G291" s="228"/>
      <c r="H291" s="231">
        <v>17.699999999999999</v>
      </c>
      <c r="I291" s="232"/>
      <c r="J291" s="228"/>
      <c r="K291" s="228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132</v>
      </c>
      <c r="AU291" s="237" t="s">
        <v>82</v>
      </c>
      <c r="AV291" s="12" t="s">
        <v>82</v>
      </c>
      <c r="AW291" s="12" t="s">
        <v>33</v>
      </c>
      <c r="AX291" s="12" t="s">
        <v>72</v>
      </c>
      <c r="AY291" s="237" t="s">
        <v>121</v>
      </c>
    </row>
    <row r="292" s="12" customFormat="1">
      <c r="B292" s="227"/>
      <c r="C292" s="228"/>
      <c r="D292" s="224" t="s">
        <v>132</v>
      </c>
      <c r="E292" s="229" t="s">
        <v>19</v>
      </c>
      <c r="F292" s="230" t="s">
        <v>504</v>
      </c>
      <c r="G292" s="228"/>
      <c r="H292" s="231">
        <v>8</v>
      </c>
      <c r="I292" s="232"/>
      <c r="J292" s="228"/>
      <c r="K292" s="228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132</v>
      </c>
      <c r="AU292" s="237" t="s">
        <v>82</v>
      </c>
      <c r="AV292" s="12" t="s">
        <v>82</v>
      </c>
      <c r="AW292" s="12" t="s">
        <v>33</v>
      </c>
      <c r="AX292" s="12" t="s">
        <v>72</v>
      </c>
      <c r="AY292" s="237" t="s">
        <v>121</v>
      </c>
    </row>
    <row r="293" s="12" customFormat="1">
      <c r="B293" s="227"/>
      <c r="C293" s="228"/>
      <c r="D293" s="224" t="s">
        <v>132</v>
      </c>
      <c r="E293" s="229" t="s">
        <v>19</v>
      </c>
      <c r="F293" s="230" t="s">
        <v>505</v>
      </c>
      <c r="G293" s="228"/>
      <c r="H293" s="231">
        <v>13.5</v>
      </c>
      <c r="I293" s="232"/>
      <c r="J293" s="228"/>
      <c r="K293" s="228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132</v>
      </c>
      <c r="AU293" s="237" t="s">
        <v>82</v>
      </c>
      <c r="AV293" s="12" t="s">
        <v>82</v>
      </c>
      <c r="AW293" s="12" t="s">
        <v>33</v>
      </c>
      <c r="AX293" s="12" t="s">
        <v>72</v>
      </c>
      <c r="AY293" s="237" t="s">
        <v>121</v>
      </c>
    </row>
    <row r="294" s="13" customFormat="1">
      <c r="B294" s="238"/>
      <c r="C294" s="239"/>
      <c r="D294" s="224" t="s">
        <v>132</v>
      </c>
      <c r="E294" s="240" t="s">
        <v>19</v>
      </c>
      <c r="F294" s="241" t="s">
        <v>234</v>
      </c>
      <c r="G294" s="239"/>
      <c r="H294" s="242">
        <v>553.70000000000005</v>
      </c>
      <c r="I294" s="243"/>
      <c r="J294" s="239"/>
      <c r="K294" s="239"/>
      <c r="L294" s="244"/>
      <c r="M294" s="245"/>
      <c r="N294" s="246"/>
      <c r="O294" s="246"/>
      <c r="P294" s="246"/>
      <c r="Q294" s="246"/>
      <c r="R294" s="246"/>
      <c r="S294" s="246"/>
      <c r="T294" s="247"/>
      <c r="AT294" s="248" t="s">
        <v>132</v>
      </c>
      <c r="AU294" s="248" t="s">
        <v>82</v>
      </c>
      <c r="AV294" s="13" t="s">
        <v>128</v>
      </c>
      <c r="AW294" s="13" t="s">
        <v>33</v>
      </c>
      <c r="AX294" s="13" t="s">
        <v>80</v>
      </c>
      <c r="AY294" s="248" t="s">
        <v>121</v>
      </c>
    </row>
    <row r="295" s="1" customFormat="1" ht="16.5" customHeight="1">
      <c r="B295" s="38"/>
      <c r="C295" s="259" t="s">
        <v>506</v>
      </c>
      <c r="D295" s="259" t="s">
        <v>394</v>
      </c>
      <c r="E295" s="260" t="s">
        <v>507</v>
      </c>
      <c r="F295" s="261" t="s">
        <v>508</v>
      </c>
      <c r="G295" s="262" t="s">
        <v>126</v>
      </c>
      <c r="H295" s="263">
        <v>524.78999999999996</v>
      </c>
      <c r="I295" s="264"/>
      <c r="J295" s="265">
        <f>ROUND(I295*H295,2)</f>
        <v>0</v>
      </c>
      <c r="K295" s="261" t="s">
        <v>127</v>
      </c>
      <c r="L295" s="266"/>
      <c r="M295" s="267" t="s">
        <v>19</v>
      </c>
      <c r="N295" s="268" t="s">
        <v>43</v>
      </c>
      <c r="O295" s="83"/>
      <c r="P295" s="220">
        <f>O295*H295</f>
        <v>0</v>
      </c>
      <c r="Q295" s="220">
        <v>0.13100000000000001</v>
      </c>
      <c r="R295" s="220">
        <f>Q295*H295</f>
        <v>68.747489999999999</v>
      </c>
      <c r="S295" s="220">
        <v>0</v>
      </c>
      <c r="T295" s="221">
        <f>S295*H295</f>
        <v>0</v>
      </c>
      <c r="AR295" s="222" t="s">
        <v>160</v>
      </c>
      <c r="AT295" s="222" t="s">
        <v>394</v>
      </c>
      <c r="AU295" s="222" t="s">
        <v>82</v>
      </c>
      <c r="AY295" s="17" t="s">
        <v>121</v>
      </c>
      <c r="BE295" s="223">
        <f>IF(N295="základní",J295,0)</f>
        <v>0</v>
      </c>
      <c r="BF295" s="223">
        <f>IF(N295="snížená",J295,0)</f>
        <v>0</v>
      </c>
      <c r="BG295" s="223">
        <f>IF(N295="zákl. přenesená",J295,0)</f>
        <v>0</v>
      </c>
      <c r="BH295" s="223">
        <f>IF(N295="sníž. přenesená",J295,0)</f>
        <v>0</v>
      </c>
      <c r="BI295" s="223">
        <f>IF(N295="nulová",J295,0)</f>
        <v>0</v>
      </c>
      <c r="BJ295" s="17" t="s">
        <v>80</v>
      </c>
      <c r="BK295" s="223">
        <f>ROUND(I295*H295,2)</f>
        <v>0</v>
      </c>
      <c r="BL295" s="17" t="s">
        <v>128</v>
      </c>
      <c r="BM295" s="222" t="s">
        <v>509</v>
      </c>
    </row>
    <row r="296" s="14" customFormat="1">
      <c r="B296" s="249"/>
      <c r="C296" s="250"/>
      <c r="D296" s="224" t="s">
        <v>132</v>
      </c>
      <c r="E296" s="251" t="s">
        <v>19</v>
      </c>
      <c r="F296" s="252" t="s">
        <v>479</v>
      </c>
      <c r="G296" s="250"/>
      <c r="H296" s="251" t="s">
        <v>19</v>
      </c>
      <c r="I296" s="253"/>
      <c r="J296" s="250"/>
      <c r="K296" s="250"/>
      <c r="L296" s="254"/>
      <c r="M296" s="255"/>
      <c r="N296" s="256"/>
      <c r="O296" s="256"/>
      <c r="P296" s="256"/>
      <c r="Q296" s="256"/>
      <c r="R296" s="256"/>
      <c r="S296" s="256"/>
      <c r="T296" s="257"/>
      <c r="AT296" s="258" t="s">
        <v>132</v>
      </c>
      <c r="AU296" s="258" t="s">
        <v>82</v>
      </c>
      <c r="AV296" s="14" t="s">
        <v>80</v>
      </c>
      <c r="AW296" s="14" t="s">
        <v>33</v>
      </c>
      <c r="AX296" s="14" t="s">
        <v>72</v>
      </c>
      <c r="AY296" s="258" t="s">
        <v>121</v>
      </c>
    </row>
    <row r="297" s="12" customFormat="1">
      <c r="B297" s="227"/>
      <c r="C297" s="228"/>
      <c r="D297" s="224" t="s">
        <v>132</v>
      </c>
      <c r="E297" s="229" t="s">
        <v>19</v>
      </c>
      <c r="F297" s="230" t="s">
        <v>510</v>
      </c>
      <c r="G297" s="228"/>
      <c r="H297" s="231">
        <v>514.5</v>
      </c>
      <c r="I297" s="232"/>
      <c r="J297" s="228"/>
      <c r="K297" s="228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132</v>
      </c>
      <c r="AU297" s="237" t="s">
        <v>82</v>
      </c>
      <c r="AV297" s="12" t="s">
        <v>82</v>
      </c>
      <c r="AW297" s="12" t="s">
        <v>33</v>
      </c>
      <c r="AX297" s="12" t="s">
        <v>72</v>
      </c>
      <c r="AY297" s="237" t="s">
        <v>121</v>
      </c>
    </row>
    <row r="298" s="13" customFormat="1">
      <c r="B298" s="238"/>
      <c r="C298" s="239"/>
      <c r="D298" s="224" t="s">
        <v>132</v>
      </c>
      <c r="E298" s="240" t="s">
        <v>19</v>
      </c>
      <c r="F298" s="241" t="s">
        <v>234</v>
      </c>
      <c r="G298" s="239"/>
      <c r="H298" s="242">
        <v>514.5</v>
      </c>
      <c r="I298" s="243"/>
      <c r="J298" s="239"/>
      <c r="K298" s="239"/>
      <c r="L298" s="244"/>
      <c r="M298" s="245"/>
      <c r="N298" s="246"/>
      <c r="O298" s="246"/>
      <c r="P298" s="246"/>
      <c r="Q298" s="246"/>
      <c r="R298" s="246"/>
      <c r="S298" s="246"/>
      <c r="T298" s="247"/>
      <c r="AT298" s="248" t="s">
        <v>132</v>
      </c>
      <c r="AU298" s="248" t="s">
        <v>82</v>
      </c>
      <c r="AV298" s="13" t="s">
        <v>128</v>
      </c>
      <c r="AW298" s="13" t="s">
        <v>33</v>
      </c>
      <c r="AX298" s="13" t="s">
        <v>80</v>
      </c>
      <c r="AY298" s="248" t="s">
        <v>121</v>
      </c>
    </row>
    <row r="299" s="12" customFormat="1">
      <c r="B299" s="227"/>
      <c r="C299" s="228"/>
      <c r="D299" s="224" t="s">
        <v>132</v>
      </c>
      <c r="E299" s="228"/>
      <c r="F299" s="230" t="s">
        <v>511</v>
      </c>
      <c r="G299" s="228"/>
      <c r="H299" s="231">
        <v>524.78999999999996</v>
      </c>
      <c r="I299" s="232"/>
      <c r="J299" s="228"/>
      <c r="K299" s="228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132</v>
      </c>
      <c r="AU299" s="237" t="s">
        <v>82</v>
      </c>
      <c r="AV299" s="12" t="s">
        <v>82</v>
      </c>
      <c r="AW299" s="12" t="s">
        <v>4</v>
      </c>
      <c r="AX299" s="12" t="s">
        <v>80</v>
      </c>
      <c r="AY299" s="237" t="s">
        <v>121</v>
      </c>
    </row>
    <row r="300" s="1" customFormat="1" ht="16.5" customHeight="1">
      <c r="B300" s="38"/>
      <c r="C300" s="259" t="s">
        <v>512</v>
      </c>
      <c r="D300" s="259" t="s">
        <v>394</v>
      </c>
      <c r="E300" s="260" t="s">
        <v>513</v>
      </c>
      <c r="F300" s="261" t="s">
        <v>514</v>
      </c>
      <c r="G300" s="262" t="s">
        <v>126</v>
      </c>
      <c r="H300" s="263">
        <v>18.053999999999998</v>
      </c>
      <c r="I300" s="264"/>
      <c r="J300" s="265">
        <f>ROUND(I300*H300,2)</f>
        <v>0</v>
      </c>
      <c r="K300" s="261" t="s">
        <v>127</v>
      </c>
      <c r="L300" s="266"/>
      <c r="M300" s="267" t="s">
        <v>19</v>
      </c>
      <c r="N300" s="268" t="s">
        <v>43</v>
      </c>
      <c r="O300" s="83"/>
      <c r="P300" s="220">
        <f>O300*H300</f>
        <v>0</v>
      </c>
      <c r="Q300" s="220">
        <v>0.13100000000000001</v>
      </c>
      <c r="R300" s="220">
        <f>Q300*H300</f>
        <v>2.3650739999999999</v>
      </c>
      <c r="S300" s="220">
        <v>0</v>
      </c>
      <c r="T300" s="221">
        <f>S300*H300</f>
        <v>0</v>
      </c>
      <c r="AR300" s="222" t="s">
        <v>160</v>
      </c>
      <c r="AT300" s="222" t="s">
        <v>394</v>
      </c>
      <c r="AU300" s="222" t="s">
        <v>82</v>
      </c>
      <c r="AY300" s="17" t="s">
        <v>121</v>
      </c>
      <c r="BE300" s="223">
        <f>IF(N300="základní",J300,0)</f>
        <v>0</v>
      </c>
      <c r="BF300" s="223">
        <f>IF(N300="snížená",J300,0)</f>
        <v>0</v>
      </c>
      <c r="BG300" s="223">
        <f>IF(N300="zákl. přenesená",J300,0)</f>
        <v>0</v>
      </c>
      <c r="BH300" s="223">
        <f>IF(N300="sníž. přenesená",J300,0)</f>
        <v>0</v>
      </c>
      <c r="BI300" s="223">
        <f>IF(N300="nulová",J300,0)</f>
        <v>0</v>
      </c>
      <c r="BJ300" s="17" t="s">
        <v>80</v>
      </c>
      <c r="BK300" s="223">
        <f>ROUND(I300*H300,2)</f>
        <v>0</v>
      </c>
      <c r="BL300" s="17" t="s">
        <v>128</v>
      </c>
      <c r="BM300" s="222" t="s">
        <v>515</v>
      </c>
    </row>
    <row r="301" s="14" customFormat="1">
      <c r="B301" s="249"/>
      <c r="C301" s="250"/>
      <c r="D301" s="224" t="s">
        <v>132</v>
      </c>
      <c r="E301" s="251" t="s">
        <v>19</v>
      </c>
      <c r="F301" s="252" t="s">
        <v>479</v>
      </c>
      <c r="G301" s="250"/>
      <c r="H301" s="251" t="s">
        <v>19</v>
      </c>
      <c r="I301" s="253"/>
      <c r="J301" s="250"/>
      <c r="K301" s="250"/>
      <c r="L301" s="254"/>
      <c r="M301" s="255"/>
      <c r="N301" s="256"/>
      <c r="O301" s="256"/>
      <c r="P301" s="256"/>
      <c r="Q301" s="256"/>
      <c r="R301" s="256"/>
      <c r="S301" s="256"/>
      <c r="T301" s="257"/>
      <c r="AT301" s="258" t="s">
        <v>132</v>
      </c>
      <c r="AU301" s="258" t="s">
        <v>82</v>
      </c>
      <c r="AV301" s="14" t="s">
        <v>80</v>
      </c>
      <c r="AW301" s="14" t="s">
        <v>33</v>
      </c>
      <c r="AX301" s="14" t="s">
        <v>72</v>
      </c>
      <c r="AY301" s="258" t="s">
        <v>121</v>
      </c>
    </row>
    <row r="302" s="12" customFormat="1">
      <c r="B302" s="227"/>
      <c r="C302" s="228"/>
      <c r="D302" s="224" t="s">
        <v>132</v>
      </c>
      <c r="E302" s="229" t="s">
        <v>19</v>
      </c>
      <c r="F302" s="230" t="s">
        <v>516</v>
      </c>
      <c r="G302" s="228"/>
      <c r="H302" s="231">
        <v>17</v>
      </c>
      <c r="I302" s="232"/>
      <c r="J302" s="228"/>
      <c r="K302" s="228"/>
      <c r="L302" s="233"/>
      <c r="M302" s="234"/>
      <c r="N302" s="235"/>
      <c r="O302" s="235"/>
      <c r="P302" s="235"/>
      <c r="Q302" s="235"/>
      <c r="R302" s="235"/>
      <c r="S302" s="235"/>
      <c r="T302" s="236"/>
      <c r="AT302" s="237" t="s">
        <v>132</v>
      </c>
      <c r="AU302" s="237" t="s">
        <v>82</v>
      </c>
      <c r="AV302" s="12" t="s">
        <v>82</v>
      </c>
      <c r="AW302" s="12" t="s">
        <v>33</v>
      </c>
      <c r="AX302" s="12" t="s">
        <v>72</v>
      </c>
      <c r="AY302" s="237" t="s">
        <v>121</v>
      </c>
    </row>
    <row r="303" s="12" customFormat="1">
      <c r="B303" s="227"/>
      <c r="C303" s="228"/>
      <c r="D303" s="224" t="s">
        <v>132</v>
      </c>
      <c r="E303" s="229" t="s">
        <v>19</v>
      </c>
      <c r="F303" s="230" t="s">
        <v>517</v>
      </c>
      <c r="G303" s="228"/>
      <c r="H303" s="231">
        <v>0.69999999999999996</v>
      </c>
      <c r="I303" s="232"/>
      <c r="J303" s="228"/>
      <c r="K303" s="228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132</v>
      </c>
      <c r="AU303" s="237" t="s">
        <v>82</v>
      </c>
      <c r="AV303" s="12" t="s">
        <v>82</v>
      </c>
      <c r="AW303" s="12" t="s">
        <v>33</v>
      </c>
      <c r="AX303" s="12" t="s">
        <v>72</v>
      </c>
      <c r="AY303" s="237" t="s">
        <v>121</v>
      </c>
    </row>
    <row r="304" s="13" customFormat="1">
      <c r="B304" s="238"/>
      <c r="C304" s="239"/>
      <c r="D304" s="224" t="s">
        <v>132</v>
      </c>
      <c r="E304" s="240" t="s">
        <v>19</v>
      </c>
      <c r="F304" s="241" t="s">
        <v>234</v>
      </c>
      <c r="G304" s="239"/>
      <c r="H304" s="242">
        <v>17.699999999999999</v>
      </c>
      <c r="I304" s="243"/>
      <c r="J304" s="239"/>
      <c r="K304" s="239"/>
      <c r="L304" s="244"/>
      <c r="M304" s="245"/>
      <c r="N304" s="246"/>
      <c r="O304" s="246"/>
      <c r="P304" s="246"/>
      <c r="Q304" s="246"/>
      <c r="R304" s="246"/>
      <c r="S304" s="246"/>
      <c r="T304" s="247"/>
      <c r="AT304" s="248" t="s">
        <v>132</v>
      </c>
      <c r="AU304" s="248" t="s">
        <v>82</v>
      </c>
      <c r="AV304" s="13" t="s">
        <v>128</v>
      </c>
      <c r="AW304" s="13" t="s">
        <v>33</v>
      </c>
      <c r="AX304" s="13" t="s">
        <v>80</v>
      </c>
      <c r="AY304" s="248" t="s">
        <v>121</v>
      </c>
    </row>
    <row r="305" s="12" customFormat="1">
      <c r="B305" s="227"/>
      <c r="C305" s="228"/>
      <c r="D305" s="224" t="s">
        <v>132</v>
      </c>
      <c r="E305" s="228"/>
      <c r="F305" s="230" t="s">
        <v>518</v>
      </c>
      <c r="G305" s="228"/>
      <c r="H305" s="231">
        <v>18.053999999999998</v>
      </c>
      <c r="I305" s="232"/>
      <c r="J305" s="228"/>
      <c r="K305" s="228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132</v>
      </c>
      <c r="AU305" s="237" t="s">
        <v>82</v>
      </c>
      <c r="AV305" s="12" t="s">
        <v>82</v>
      </c>
      <c r="AW305" s="12" t="s">
        <v>4</v>
      </c>
      <c r="AX305" s="12" t="s">
        <v>80</v>
      </c>
      <c r="AY305" s="237" t="s">
        <v>121</v>
      </c>
    </row>
    <row r="306" s="1" customFormat="1" ht="16.5" customHeight="1">
      <c r="B306" s="38"/>
      <c r="C306" s="259" t="s">
        <v>519</v>
      </c>
      <c r="D306" s="259" t="s">
        <v>394</v>
      </c>
      <c r="E306" s="260" t="s">
        <v>520</v>
      </c>
      <c r="F306" s="261" t="s">
        <v>521</v>
      </c>
      <c r="G306" s="262" t="s">
        <v>126</v>
      </c>
      <c r="H306" s="263">
        <v>8.1600000000000001</v>
      </c>
      <c r="I306" s="264"/>
      <c r="J306" s="265">
        <f>ROUND(I306*H306,2)</f>
        <v>0</v>
      </c>
      <c r="K306" s="261" t="s">
        <v>127</v>
      </c>
      <c r="L306" s="266"/>
      <c r="M306" s="267" t="s">
        <v>19</v>
      </c>
      <c r="N306" s="268" t="s">
        <v>43</v>
      </c>
      <c r="O306" s="83"/>
      <c r="P306" s="220">
        <f>O306*H306</f>
        <v>0</v>
      </c>
      <c r="Q306" s="220">
        <v>0.13100000000000001</v>
      </c>
      <c r="R306" s="220">
        <f>Q306*H306</f>
        <v>1.0689600000000001</v>
      </c>
      <c r="S306" s="220">
        <v>0</v>
      </c>
      <c r="T306" s="221">
        <f>S306*H306</f>
        <v>0</v>
      </c>
      <c r="AR306" s="222" t="s">
        <v>160</v>
      </c>
      <c r="AT306" s="222" t="s">
        <v>394</v>
      </c>
      <c r="AU306" s="222" t="s">
        <v>82</v>
      </c>
      <c r="AY306" s="17" t="s">
        <v>121</v>
      </c>
      <c r="BE306" s="223">
        <f>IF(N306="základní",J306,0)</f>
        <v>0</v>
      </c>
      <c r="BF306" s="223">
        <f>IF(N306="snížená",J306,0)</f>
        <v>0</v>
      </c>
      <c r="BG306" s="223">
        <f>IF(N306="zákl. přenesená",J306,0)</f>
        <v>0</v>
      </c>
      <c r="BH306" s="223">
        <f>IF(N306="sníž. přenesená",J306,0)</f>
        <v>0</v>
      </c>
      <c r="BI306" s="223">
        <f>IF(N306="nulová",J306,0)</f>
        <v>0</v>
      </c>
      <c r="BJ306" s="17" t="s">
        <v>80</v>
      </c>
      <c r="BK306" s="223">
        <f>ROUND(I306*H306,2)</f>
        <v>0</v>
      </c>
      <c r="BL306" s="17" t="s">
        <v>128</v>
      </c>
      <c r="BM306" s="222" t="s">
        <v>522</v>
      </c>
    </row>
    <row r="307" s="14" customFormat="1">
      <c r="B307" s="249"/>
      <c r="C307" s="250"/>
      <c r="D307" s="224" t="s">
        <v>132</v>
      </c>
      <c r="E307" s="251" t="s">
        <v>19</v>
      </c>
      <c r="F307" s="252" t="s">
        <v>479</v>
      </c>
      <c r="G307" s="250"/>
      <c r="H307" s="251" t="s">
        <v>19</v>
      </c>
      <c r="I307" s="253"/>
      <c r="J307" s="250"/>
      <c r="K307" s="250"/>
      <c r="L307" s="254"/>
      <c r="M307" s="255"/>
      <c r="N307" s="256"/>
      <c r="O307" s="256"/>
      <c r="P307" s="256"/>
      <c r="Q307" s="256"/>
      <c r="R307" s="256"/>
      <c r="S307" s="256"/>
      <c r="T307" s="257"/>
      <c r="AT307" s="258" t="s">
        <v>132</v>
      </c>
      <c r="AU307" s="258" t="s">
        <v>82</v>
      </c>
      <c r="AV307" s="14" t="s">
        <v>80</v>
      </c>
      <c r="AW307" s="14" t="s">
        <v>33</v>
      </c>
      <c r="AX307" s="14" t="s">
        <v>72</v>
      </c>
      <c r="AY307" s="258" t="s">
        <v>121</v>
      </c>
    </row>
    <row r="308" s="12" customFormat="1">
      <c r="B308" s="227"/>
      <c r="C308" s="228"/>
      <c r="D308" s="224" t="s">
        <v>132</v>
      </c>
      <c r="E308" s="229" t="s">
        <v>19</v>
      </c>
      <c r="F308" s="230" t="s">
        <v>523</v>
      </c>
      <c r="G308" s="228"/>
      <c r="H308" s="231">
        <v>8</v>
      </c>
      <c r="I308" s="232"/>
      <c r="J308" s="228"/>
      <c r="K308" s="228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132</v>
      </c>
      <c r="AU308" s="237" t="s">
        <v>82</v>
      </c>
      <c r="AV308" s="12" t="s">
        <v>82</v>
      </c>
      <c r="AW308" s="12" t="s">
        <v>33</v>
      </c>
      <c r="AX308" s="12" t="s">
        <v>72</v>
      </c>
      <c r="AY308" s="237" t="s">
        <v>121</v>
      </c>
    </row>
    <row r="309" s="13" customFormat="1">
      <c r="B309" s="238"/>
      <c r="C309" s="239"/>
      <c r="D309" s="224" t="s">
        <v>132</v>
      </c>
      <c r="E309" s="240" t="s">
        <v>19</v>
      </c>
      <c r="F309" s="241" t="s">
        <v>234</v>
      </c>
      <c r="G309" s="239"/>
      <c r="H309" s="242">
        <v>8</v>
      </c>
      <c r="I309" s="243"/>
      <c r="J309" s="239"/>
      <c r="K309" s="239"/>
      <c r="L309" s="244"/>
      <c r="M309" s="245"/>
      <c r="N309" s="246"/>
      <c r="O309" s="246"/>
      <c r="P309" s="246"/>
      <c r="Q309" s="246"/>
      <c r="R309" s="246"/>
      <c r="S309" s="246"/>
      <c r="T309" s="247"/>
      <c r="AT309" s="248" t="s">
        <v>132</v>
      </c>
      <c r="AU309" s="248" t="s">
        <v>82</v>
      </c>
      <c r="AV309" s="13" t="s">
        <v>128</v>
      </c>
      <c r="AW309" s="13" t="s">
        <v>33</v>
      </c>
      <c r="AX309" s="13" t="s">
        <v>80</v>
      </c>
      <c r="AY309" s="248" t="s">
        <v>121</v>
      </c>
    </row>
    <row r="310" s="12" customFormat="1">
      <c r="B310" s="227"/>
      <c r="C310" s="228"/>
      <c r="D310" s="224" t="s">
        <v>132</v>
      </c>
      <c r="E310" s="228"/>
      <c r="F310" s="230" t="s">
        <v>524</v>
      </c>
      <c r="G310" s="228"/>
      <c r="H310" s="231">
        <v>8.1600000000000001</v>
      </c>
      <c r="I310" s="232"/>
      <c r="J310" s="228"/>
      <c r="K310" s="228"/>
      <c r="L310" s="233"/>
      <c r="M310" s="234"/>
      <c r="N310" s="235"/>
      <c r="O310" s="235"/>
      <c r="P310" s="235"/>
      <c r="Q310" s="235"/>
      <c r="R310" s="235"/>
      <c r="S310" s="235"/>
      <c r="T310" s="236"/>
      <c r="AT310" s="237" t="s">
        <v>132</v>
      </c>
      <c r="AU310" s="237" t="s">
        <v>82</v>
      </c>
      <c r="AV310" s="12" t="s">
        <v>82</v>
      </c>
      <c r="AW310" s="12" t="s">
        <v>4</v>
      </c>
      <c r="AX310" s="12" t="s">
        <v>80</v>
      </c>
      <c r="AY310" s="237" t="s">
        <v>121</v>
      </c>
    </row>
    <row r="311" s="1" customFormat="1" ht="16.5" customHeight="1">
      <c r="B311" s="38"/>
      <c r="C311" s="259" t="s">
        <v>525</v>
      </c>
      <c r="D311" s="259" t="s">
        <v>394</v>
      </c>
      <c r="E311" s="260" t="s">
        <v>526</v>
      </c>
      <c r="F311" s="261" t="s">
        <v>527</v>
      </c>
      <c r="G311" s="262" t="s">
        <v>126</v>
      </c>
      <c r="H311" s="263">
        <v>13.5</v>
      </c>
      <c r="I311" s="264"/>
      <c r="J311" s="265">
        <f>ROUND(I311*H311,2)</f>
        <v>0</v>
      </c>
      <c r="K311" s="261" t="s">
        <v>19</v>
      </c>
      <c r="L311" s="266"/>
      <c r="M311" s="267" t="s">
        <v>19</v>
      </c>
      <c r="N311" s="268" t="s">
        <v>43</v>
      </c>
      <c r="O311" s="83"/>
      <c r="P311" s="220">
        <f>O311*H311</f>
        <v>0</v>
      </c>
      <c r="Q311" s="220">
        <v>0.13100000000000001</v>
      </c>
      <c r="R311" s="220">
        <f>Q311*H311</f>
        <v>1.7685</v>
      </c>
      <c r="S311" s="220">
        <v>0</v>
      </c>
      <c r="T311" s="221">
        <f>S311*H311</f>
        <v>0</v>
      </c>
      <c r="AR311" s="222" t="s">
        <v>160</v>
      </c>
      <c r="AT311" s="222" t="s">
        <v>394</v>
      </c>
      <c r="AU311" s="222" t="s">
        <v>82</v>
      </c>
      <c r="AY311" s="17" t="s">
        <v>121</v>
      </c>
      <c r="BE311" s="223">
        <f>IF(N311="základní",J311,0)</f>
        <v>0</v>
      </c>
      <c r="BF311" s="223">
        <f>IF(N311="snížená",J311,0)</f>
        <v>0</v>
      </c>
      <c r="BG311" s="223">
        <f>IF(N311="zákl. přenesená",J311,0)</f>
        <v>0</v>
      </c>
      <c r="BH311" s="223">
        <f>IF(N311="sníž. přenesená",J311,0)</f>
        <v>0</v>
      </c>
      <c r="BI311" s="223">
        <f>IF(N311="nulová",J311,0)</f>
        <v>0</v>
      </c>
      <c r="BJ311" s="17" t="s">
        <v>80</v>
      </c>
      <c r="BK311" s="223">
        <f>ROUND(I311*H311,2)</f>
        <v>0</v>
      </c>
      <c r="BL311" s="17" t="s">
        <v>128</v>
      </c>
      <c r="BM311" s="222" t="s">
        <v>528</v>
      </c>
    </row>
    <row r="312" s="14" customFormat="1">
      <c r="B312" s="249"/>
      <c r="C312" s="250"/>
      <c r="D312" s="224" t="s">
        <v>132</v>
      </c>
      <c r="E312" s="251" t="s">
        <v>19</v>
      </c>
      <c r="F312" s="252" t="s">
        <v>479</v>
      </c>
      <c r="G312" s="250"/>
      <c r="H312" s="251" t="s">
        <v>19</v>
      </c>
      <c r="I312" s="253"/>
      <c r="J312" s="250"/>
      <c r="K312" s="250"/>
      <c r="L312" s="254"/>
      <c r="M312" s="255"/>
      <c r="N312" s="256"/>
      <c r="O312" s="256"/>
      <c r="P312" s="256"/>
      <c r="Q312" s="256"/>
      <c r="R312" s="256"/>
      <c r="S312" s="256"/>
      <c r="T312" s="257"/>
      <c r="AT312" s="258" t="s">
        <v>132</v>
      </c>
      <c r="AU312" s="258" t="s">
        <v>82</v>
      </c>
      <c r="AV312" s="14" t="s">
        <v>80</v>
      </c>
      <c r="AW312" s="14" t="s">
        <v>33</v>
      </c>
      <c r="AX312" s="14" t="s">
        <v>72</v>
      </c>
      <c r="AY312" s="258" t="s">
        <v>121</v>
      </c>
    </row>
    <row r="313" s="12" customFormat="1">
      <c r="B313" s="227"/>
      <c r="C313" s="228"/>
      <c r="D313" s="224" t="s">
        <v>132</v>
      </c>
      <c r="E313" s="229" t="s">
        <v>19</v>
      </c>
      <c r="F313" s="230" t="s">
        <v>529</v>
      </c>
      <c r="G313" s="228"/>
      <c r="H313" s="231">
        <v>13.5</v>
      </c>
      <c r="I313" s="232"/>
      <c r="J313" s="228"/>
      <c r="K313" s="228"/>
      <c r="L313" s="233"/>
      <c r="M313" s="234"/>
      <c r="N313" s="235"/>
      <c r="O313" s="235"/>
      <c r="P313" s="235"/>
      <c r="Q313" s="235"/>
      <c r="R313" s="235"/>
      <c r="S313" s="235"/>
      <c r="T313" s="236"/>
      <c r="AT313" s="237" t="s">
        <v>132</v>
      </c>
      <c r="AU313" s="237" t="s">
        <v>82</v>
      </c>
      <c r="AV313" s="12" t="s">
        <v>82</v>
      </c>
      <c r="AW313" s="12" t="s">
        <v>33</v>
      </c>
      <c r="AX313" s="12" t="s">
        <v>72</v>
      </c>
      <c r="AY313" s="237" t="s">
        <v>121</v>
      </c>
    </row>
    <row r="314" s="13" customFormat="1">
      <c r="B314" s="238"/>
      <c r="C314" s="239"/>
      <c r="D314" s="224" t="s">
        <v>132</v>
      </c>
      <c r="E314" s="240" t="s">
        <v>19</v>
      </c>
      <c r="F314" s="241" t="s">
        <v>234</v>
      </c>
      <c r="G314" s="239"/>
      <c r="H314" s="242">
        <v>13.5</v>
      </c>
      <c r="I314" s="243"/>
      <c r="J314" s="239"/>
      <c r="K314" s="239"/>
      <c r="L314" s="244"/>
      <c r="M314" s="245"/>
      <c r="N314" s="246"/>
      <c r="O314" s="246"/>
      <c r="P314" s="246"/>
      <c r="Q314" s="246"/>
      <c r="R314" s="246"/>
      <c r="S314" s="246"/>
      <c r="T314" s="247"/>
      <c r="AT314" s="248" t="s">
        <v>132</v>
      </c>
      <c r="AU314" s="248" t="s">
        <v>82</v>
      </c>
      <c r="AV314" s="13" t="s">
        <v>128</v>
      </c>
      <c r="AW314" s="13" t="s">
        <v>33</v>
      </c>
      <c r="AX314" s="13" t="s">
        <v>80</v>
      </c>
      <c r="AY314" s="248" t="s">
        <v>121</v>
      </c>
    </row>
    <row r="315" s="1" customFormat="1" ht="36" customHeight="1">
      <c r="B315" s="38"/>
      <c r="C315" s="211" t="s">
        <v>530</v>
      </c>
      <c r="D315" s="211" t="s">
        <v>123</v>
      </c>
      <c r="E315" s="212" t="s">
        <v>531</v>
      </c>
      <c r="F315" s="213" t="s">
        <v>532</v>
      </c>
      <c r="G315" s="214" t="s">
        <v>126</v>
      </c>
      <c r="H315" s="215">
        <v>49</v>
      </c>
      <c r="I315" s="216"/>
      <c r="J315" s="217">
        <f>ROUND(I315*H315,2)</f>
        <v>0</v>
      </c>
      <c r="K315" s="213" t="s">
        <v>127</v>
      </c>
      <c r="L315" s="43"/>
      <c r="M315" s="218" t="s">
        <v>19</v>
      </c>
      <c r="N315" s="219" t="s">
        <v>43</v>
      </c>
      <c r="O315" s="83"/>
      <c r="P315" s="220">
        <f>O315*H315</f>
        <v>0</v>
      </c>
      <c r="Q315" s="220">
        <v>0.10362</v>
      </c>
      <c r="R315" s="220">
        <f>Q315*H315</f>
        <v>5.0773799999999998</v>
      </c>
      <c r="S315" s="220">
        <v>0</v>
      </c>
      <c r="T315" s="221">
        <f>S315*H315</f>
        <v>0</v>
      </c>
      <c r="AR315" s="222" t="s">
        <v>128</v>
      </c>
      <c r="AT315" s="222" t="s">
        <v>123</v>
      </c>
      <c r="AU315" s="222" t="s">
        <v>82</v>
      </c>
      <c r="AY315" s="17" t="s">
        <v>121</v>
      </c>
      <c r="BE315" s="223">
        <f>IF(N315="základní",J315,0)</f>
        <v>0</v>
      </c>
      <c r="BF315" s="223">
        <f>IF(N315="snížená",J315,0)</f>
        <v>0</v>
      </c>
      <c r="BG315" s="223">
        <f>IF(N315="zákl. přenesená",J315,0)</f>
        <v>0</v>
      </c>
      <c r="BH315" s="223">
        <f>IF(N315="sníž. přenesená",J315,0)</f>
        <v>0</v>
      </c>
      <c r="BI315" s="223">
        <f>IF(N315="nulová",J315,0)</f>
        <v>0</v>
      </c>
      <c r="BJ315" s="17" t="s">
        <v>80</v>
      </c>
      <c r="BK315" s="223">
        <f>ROUND(I315*H315,2)</f>
        <v>0</v>
      </c>
      <c r="BL315" s="17" t="s">
        <v>128</v>
      </c>
      <c r="BM315" s="222" t="s">
        <v>533</v>
      </c>
    </row>
    <row r="316" s="1" customFormat="1">
      <c r="B316" s="38"/>
      <c r="C316" s="39"/>
      <c r="D316" s="224" t="s">
        <v>130</v>
      </c>
      <c r="E316" s="39"/>
      <c r="F316" s="225" t="s">
        <v>534</v>
      </c>
      <c r="G316" s="39"/>
      <c r="H316" s="39"/>
      <c r="I316" s="135"/>
      <c r="J316" s="39"/>
      <c r="K316" s="39"/>
      <c r="L316" s="43"/>
      <c r="M316" s="226"/>
      <c r="N316" s="83"/>
      <c r="O316" s="83"/>
      <c r="P316" s="83"/>
      <c r="Q316" s="83"/>
      <c r="R316" s="83"/>
      <c r="S316" s="83"/>
      <c r="T316" s="84"/>
      <c r="AT316" s="17" t="s">
        <v>130</v>
      </c>
      <c r="AU316" s="17" t="s">
        <v>82</v>
      </c>
    </row>
    <row r="317" s="14" customFormat="1">
      <c r="B317" s="249"/>
      <c r="C317" s="250"/>
      <c r="D317" s="224" t="s">
        <v>132</v>
      </c>
      <c r="E317" s="251" t="s">
        <v>19</v>
      </c>
      <c r="F317" s="252" t="s">
        <v>485</v>
      </c>
      <c r="G317" s="250"/>
      <c r="H317" s="251" t="s">
        <v>19</v>
      </c>
      <c r="I317" s="253"/>
      <c r="J317" s="250"/>
      <c r="K317" s="250"/>
      <c r="L317" s="254"/>
      <c r="M317" s="255"/>
      <c r="N317" s="256"/>
      <c r="O317" s="256"/>
      <c r="P317" s="256"/>
      <c r="Q317" s="256"/>
      <c r="R317" s="256"/>
      <c r="S317" s="256"/>
      <c r="T317" s="257"/>
      <c r="AT317" s="258" t="s">
        <v>132</v>
      </c>
      <c r="AU317" s="258" t="s">
        <v>82</v>
      </c>
      <c r="AV317" s="14" t="s">
        <v>80</v>
      </c>
      <c r="AW317" s="14" t="s">
        <v>33</v>
      </c>
      <c r="AX317" s="14" t="s">
        <v>72</v>
      </c>
      <c r="AY317" s="258" t="s">
        <v>121</v>
      </c>
    </row>
    <row r="318" s="12" customFormat="1">
      <c r="B318" s="227"/>
      <c r="C318" s="228"/>
      <c r="D318" s="224" t="s">
        <v>132</v>
      </c>
      <c r="E318" s="229" t="s">
        <v>19</v>
      </c>
      <c r="F318" s="230" t="s">
        <v>535</v>
      </c>
      <c r="G318" s="228"/>
      <c r="H318" s="231">
        <v>29</v>
      </c>
      <c r="I318" s="232"/>
      <c r="J318" s="228"/>
      <c r="K318" s="228"/>
      <c r="L318" s="233"/>
      <c r="M318" s="234"/>
      <c r="N318" s="235"/>
      <c r="O318" s="235"/>
      <c r="P318" s="235"/>
      <c r="Q318" s="235"/>
      <c r="R318" s="235"/>
      <c r="S318" s="235"/>
      <c r="T318" s="236"/>
      <c r="AT318" s="237" t="s">
        <v>132</v>
      </c>
      <c r="AU318" s="237" t="s">
        <v>82</v>
      </c>
      <c r="AV318" s="12" t="s">
        <v>82</v>
      </c>
      <c r="AW318" s="12" t="s">
        <v>33</v>
      </c>
      <c r="AX318" s="12" t="s">
        <v>72</v>
      </c>
      <c r="AY318" s="237" t="s">
        <v>121</v>
      </c>
    </row>
    <row r="319" s="12" customFormat="1">
      <c r="B319" s="227"/>
      <c r="C319" s="228"/>
      <c r="D319" s="224" t="s">
        <v>132</v>
      </c>
      <c r="E319" s="229" t="s">
        <v>19</v>
      </c>
      <c r="F319" s="230" t="s">
        <v>536</v>
      </c>
      <c r="G319" s="228"/>
      <c r="H319" s="231">
        <v>20</v>
      </c>
      <c r="I319" s="232"/>
      <c r="J319" s="228"/>
      <c r="K319" s="228"/>
      <c r="L319" s="233"/>
      <c r="M319" s="234"/>
      <c r="N319" s="235"/>
      <c r="O319" s="235"/>
      <c r="P319" s="235"/>
      <c r="Q319" s="235"/>
      <c r="R319" s="235"/>
      <c r="S319" s="235"/>
      <c r="T319" s="236"/>
      <c r="AT319" s="237" t="s">
        <v>132</v>
      </c>
      <c r="AU319" s="237" t="s">
        <v>82</v>
      </c>
      <c r="AV319" s="12" t="s">
        <v>82</v>
      </c>
      <c r="AW319" s="12" t="s">
        <v>33</v>
      </c>
      <c r="AX319" s="12" t="s">
        <v>72</v>
      </c>
      <c r="AY319" s="237" t="s">
        <v>121</v>
      </c>
    </row>
    <row r="320" s="13" customFormat="1">
      <c r="B320" s="238"/>
      <c r="C320" s="239"/>
      <c r="D320" s="224" t="s">
        <v>132</v>
      </c>
      <c r="E320" s="240" t="s">
        <v>19</v>
      </c>
      <c r="F320" s="241" t="s">
        <v>234</v>
      </c>
      <c r="G320" s="239"/>
      <c r="H320" s="242">
        <v>49</v>
      </c>
      <c r="I320" s="243"/>
      <c r="J320" s="239"/>
      <c r="K320" s="239"/>
      <c r="L320" s="244"/>
      <c r="M320" s="245"/>
      <c r="N320" s="246"/>
      <c r="O320" s="246"/>
      <c r="P320" s="246"/>
      <c r="Q320" s="246"/>
      <c r="R320" s="246"/>
      <c r="S320" s="246"/>
      <c r="T320" s="247"/>
      <c r="AT320" s="248" t="s">
        <v>132</v>
      </c>
      <c r="AU320" s="248" t="s">
        <v>82</v>
      </c>
      <c r="AV320" s="13" t="s">
        <v>128</v>
      </c>
      <c r="AW320" s="13" t="s">
        <v>33</v>
      </c>
      <c r="AX320" s="13" t="s">
        <v>80</v>
      </c>
      <c r="AY320" s="248" t="s">
        <v>121</v>
      </c>
    </row>
    <row r="321" s="1" customFormat="1" ht="16.5" customHeight="1">
      <c r="B321" s="38"/>
      <c r="C321" s="259" t="s">
        <v>537</v>
      </c>
      <c r="D321" s="259" t="s">
        <v>394</v>
      </c>
      <c r="E321" s="260" t="s">
        <v>538</v>
      </c>
      <c r="F321" s="261" t="s">
        <v>539</v>
      </c>
      <c r="G321" s="262" t="s">
        <v>126</v>
      </c>
      <c r="H321" s="263">
        <v>49</v>
      </c>
      <c r="I321" s="264"/>
      <c r="J321" s="265">
        <f>ROUND(I321*H321,2)</f>
        <v>0</v>
      </c>
      <c r="K321" s="261" t="s">
        <v>127</v>
      </c>
      <c r="L321" s="266"/>
      <c r="M321" s="267" t="s">
        <v>19</v>
      </c>
      <c r="N321" s="268" t="s">
        <v>43</v>
      </c>
      <c r="O321" s="83"/>
      <c r="P321" s="220">
        <f>O321*H321</f>
        <v>0</v>
      </c>
      <c r="Q321" s="220">
        <v>0.17599999999999999</v>
      </c>
      <c r="R321" s="220">
        <f>Q321*H321</f>
        <v>8.6239999999999988</v>
      </c>
      <c r="S321" s="220">
        <v>0</v>
      </c>
      <c r="T321" s="221">
        <f>S321*H321</f>
        <v>0</v>
      </c>
      <c r="AR321" s="222" t="s">
        <v>160</v>
      </c>
      <c r="AT321" s="222" t="s">
        <v>394</v>
      </c>
      <c r="AU321" s="222" t="s">
        <v>82</v>
      </c>
      <c r="AY321" s="17" t="s">
        <v>121</v>
      </c>
      <c r="BE321" s="223">
        <f>IF(N321="základní",J321,0)</f>
        <v>0</v>
      </c>
      <c r="BF321" s="223">
        <f>IF(N321="snížená",J321,0)</f>
        <v>0</v>
      </c>
      <c r="BG321" s="223">
        <f>IF(N321="zákl. přenesená",J321,0)</f>
        <v>0</v>
      </c>
      <c r="BH321" s="223">
        <f>IF(N321="sníž. přenesená",J321,0)</f>
        <v>0</v>
      </c>
      <c r="BI321" s="223">
        <f>IF(N321="nulová",J321,0)</f>
        <v>0</v>
      </c>
      <c r="BJ321" s="17" t="s">
        <v>80</v>
      </c>
      <c r="BK321" s="223">
        <f>ROUND(I321*H321,2)</f>
        <v>0</v>
      </c>
      <c r="BL321" s="17" t="s">
        <v>128</v>
      </c>
      <c r="BM321" s="222" t="s">
        <v>540</v>
      </c>
    </row>
    <row r="322" s="14" customFormat="1">
      <c r="B322" s="249"/>
      <c r="C322" s="250"/>
      <c r="D322" s="224" t="s">
        <v>132</v>
      </c>
      <c r="E322" s="251" t="s">
        <v>19</v>
      </c>
      <c r="F322" s="252" t="s">
        <v>485</v>
      </c>
      <c r="G322" s="250"/>
      <c r="H322" s="251" t="s">
        <v>19</v>
      </c>
      <c r="I322" s="253"/>
      <c r="J322" s="250"/>
      <c r="K322" s="250"/>
      <c r="L322" s="254"/>
      <c r="M322" s="255"/>
      <c r="N322" s="256"/>
      <c r="O322" s="256"/>
      <c r="P322" s="256"/>
      <c r="Q322" s="256"/>
      <c r="R322" s="256"/>
      <c r="S322" s="256"/>
      <c r="T322" s="257"/>
      <c r="AT322" s="258" t="s">
        <v>132</v>
      </c>
      <c r="AU322" s="258" t="s">
        <v>82</v>
      </c>
      <c r="AV322" s="14" t="s">
        <v>80</v>
      </c>
      <c r="AW322" s="14" t="s">
        <v>33</v>
      </c>
      <c r="AX322" s="14" t="s">
        <v>72</v>
      </c>
      <c r="AY322" s="258" t="s">
        <v>121</v>
      </c>
    </row>
    <row r="323" s="12" customFormat="1">
      <c r="B323" s="227"/>
      <c r="C323" s="228"/>
      <c r="D323" s="224" t="s">
        <v>132</v>
      </c>
      <c r="E323" s="229" t="s">
        <v>19</v>
      </c>
      <c r="F323" s="230" t="s">
        <v>541</v>
      </c>
      <c r="G323" s="228"/>
      <c r="H323" s="231">
        <v>49</v>
      </c>
      <c r="I323" s="232"/>
      <c r="J323" s="228"/>
      <c r="K323" s="228"/>
      <c r="L323" s="233"/>
      <c r="M323" s="234"/>
      <c r="N323" s="235"/>
      <c r="O323" s="235"/>
      <c r="P323" s="235"/>
      <c r="Q323" s="235"/>
      <c r="R323" s="235"/>
      <c r="S323" s="235"/>
      <c r="T323" s="236"/>
      <c r="AT323" s="237" t="s">
        <v>132</v>
      </c>
      <c r="AU323" s="237" t="s">
        <v>82</v>
      </c>
      <c r="AV323" s="12" t="s">
        <v>82</v>
      </c>
      <c r="AW323" s="12" t="s">
        <v>33</v>
      </c>
      <c r="AX323" s="12" t="s">
        <v>72</v>
      </c>
      <c r="AY323" s="237" t="s">
        <v>121</v>
      </c>
    </row>
    <row r="324" s="13" customFormat="1">
      <c r="B324" s="238"/>
      <c r="C324" s="239"/>
      <c r="D324" s="224" t="s">
        <v>132</v>
      </c>
      <c r="E324" s="240" t="s">
        <v>19</v>
      </c>
      <c r="F324" s="241" t="s">
        <v>234</v>
      </c>
      <c r="G324" s="239"/>
      <c r="H324" s="242">
        <v>49</v>
      </c>
      <c r="I324" s="243"/>
      <c r="J324" s="239"/>
      <c r="K324" s="239"/>
      <c r="L324" s="244"/>
      <c r="M324" s="245"/>
      <c r="N324" s="246"/>
      <c r="O324" s="246"/>
      <c r="P324" s="246"/>
      <c r="Q324" s="246"/>
      <c r="R324" s="246"/>
      <c r="S324" s="246"/>
      <c r="T324" s="247"/>
      <c r="AT324" s="248" t="s">
        <v>132</v>
      </c>
      <c r="AU324" s="248" t="s">
        <v>82</v>
      </c>
      <c r="AV324" s="13" t="s">
        <v>128</v>
      </c>
      <c r="AW324" s="13" t="s">
        <v>33</v>
      </c>
      <c r="AX324" s="13" t="s">
        <v>80</v>
      </c>
      <c r="AY324" s="248" t="s">
        <v>121</v>
      </c>
    </row>
    <row r="325" s="1" customFormat="1" ht="16.5" customHeight="1">
      <c r="B325" s="38"/>
      <c r="C325" s="259" t="s">
        <v>542</v>
      </c>
      <c r="D325" s="259" t="s">
        <v>394</v>
      </c>
      <c r="E325" s="260" t="s">
        <v>543</v>
      </c>
      <c r="F325" s="261" t="s">
        <v>544</v>
      </c>
      <c r="G325" s="262" t="s">
        <v>126</v>
      </c>
      <c r="H325" s="263">
        <v>20</v>
      </c>
      <c r="I325" s="264"/>
      <c r="J325" s="265">
        <f>ROUND(I325*H325,2)</f>
        <v>0</v>
      </c>
      <c r="K325" s="261" t="s">
        <v>19</v>
      </c>
      <c r="L325" s="266"/>
      <c r="M325" s="267" t="s">
        <v>19</v>
      </c>
      <c r="N325" s="268" t="s">
        <v>43</v>
      </c>
      <c r="O325" s="83"/>
      <c r="P325" s="220">
        <f>O325*H325</f>
        <v>0</v>
      </c>
      <c r="Q325" s="220">
        <v>0.13100000000000001</v>
      </c>
      <c r="R325" s="220">
        <f>Q325*H325</f>
        <v>2.6200000000000001</v>
      </c>
      <c r="S325" s="220">
        <v>0</v>
      </c>
      <c r="T325" s="221">
        <f>S325*H325</f>
        <v>0</v>
      </c>
      <c r="AR325" s="222" t="s">
        <v>160</v>
      </c>
      <c r="AT325" s="222" t="s">
        <v>394</v>
      </c>
      <c r="AU325" s="222" t="s">
        <v>82</v>
      </c>
      <c r="AY325" s="17" t="s">
        <v>121</v>
      </c>
      <c r="BE325" s="223">
        <f>IF(N325="základní",J325,0)</f>
        <v>0</v>
      </c>
      <c r="BF325" s="223">
        <f>IF(N325="snížená",J325,0)</f>
        <v>0</v>
      </c>
      <c r="BG325" s="223">
        <f>IF(N325="zákl. přenesená",J325,0)</f>
        <v>0</v>
      </c>
      <c r="BH325" s="223">
        <f>IF(N325="sníž. přenesená",J325,0)</f>
        <v>0</v>
      </c>
      <c r="BI325" s="223">
        <f>IF(N325="nulová",J325,0)</f>
        <v>0</v>
      </c>
      <c r="BJ325" s="17" t="s">
        <v>80</v>
      </c>
      <c r="BK325" s="223">
        <f>ROUND(I325*H325,2)</f>
        <v>0</v>
      </c>
      <c r="BL325" s="17" t="s">
        <v>128</v>
      </c>
      <c r="BM325" s="222" t="s">
        <v>545</v>
      </c>
    </row>
    <row r="326" s="12" customFormat="1">
      <c r="B326" s="227"/>
      <c r="C326" s="228"/>
      <c r="D326" s="224" t="s">
        <v>132</v>
      </c>
      <c r="E326" s="229" t="s">
        <v>19</v>
      </c>
      <c r="F326" s="230" t="s">
        <v>546</v>
      </c>
      <c r="G326" s="228"/>
      <c r="H326" s="231">
        <v>20</v>
      </c>
      <c r="I326" s="232"/>
      <c r="J326" s="228"/>
      <c r="K326" s="228"/>
      <c r="L326" s="233"/>
      <c r="M326" s="234"/>
      <c r="N326" s="235"/>
      <c r="O326" s="235"/>
      <c r="P326" s="235"/>
      <c r="Q326" s="235"/>
      <c r="R326" s="235"/>
      <c r="S326" s="235"/>
      <c r="T326" s="236"/>
      <c r="AT326" s="237" t="s">
        <v>132</v>
      </c>
      <c r="AU326" s="237" t="s">
        <v>82</v>
      </c>
      <c r="AV326" s="12" t="s">
        <v>82</v>
      </c>
      <c r="AW326" s="12" t="s">
        <v>33</v>
      </c>
      <c r="AX326" s="12" t="s">
        <v>80</v>
      </c>
      <c r="AY326" s="237" t="s">
        <v>121</v>
      </c>
    </row>
    <row r="327" s="11" customFormat="1" ht="22.8" customHeight="1">
      <c r="B327" s="195"/>
      <c r="C327" s="196"/>
      <c r="D327" s="197" t="s">
        <v>71</v>
      </c>
      <c r="E327" s="209" t="s">
        <v>160</v>
      </c>
      <c r="F327" s="209" t="s">
        <v>547</v>
      </c>
      <c r="G327" s="196"/>
      <c r="H327" s="196"/>
      <c r="I327" s="199"/>
      <c r="J327" s="210">
        <f>BK327</f>
        <v>0</v>
      </c>
      <c r="K327" s="196"/>
      <c r="L327" s="201"/>
      <c r="M327" s="202"/>
      <c r="N327" s="203"/>
      <c r="O327" s="203"/>
      <c r="P327" s="204">
        <f>SUM(P328:P355)</f>
        <v>0</v>
      </c>
      <c r="Q327" s="203"/>
      <c r="R327" s="204">
        <f>SUM(R328:R355)</f>
        <v>19.882349999999999</v>
      </c>
      <c r="S327" s="203"/>
      <c r="T327" s="205">
        <f>SUM(T328:T355)</f>
        <v>0.65000000000000002</v>
      </c>
      <c r="AR327" s="206" t="s">
        <v>80</v>
      </c>
      <c r="AT327" s="207" t="s">
        <v>71</v>
      </c>
      <c r="AU327" s="207" t="s">
        <v>80</v>
      </c>
      <c r="AY327" s="206" t="s">
        <v>121</v>
      </c>
      <c r="BK327" s="208">
        <f>SUM(BK328:BK355)</f>
        <v>0</v>
      </c>
    </row>
    <row r="328" s="1" customFormat="1" ht="24" customHeight="1">
      <c r="B328" s="38"/>
      <c r="C328" s="211" t="s">
        <v>548</v>
      </c>
      <c r="D328" s="211" t="s">
        <v>123</v>
      </c>
      <c r="E328" s="212" t="s">
        <v>549</v>
      </c>
      <c r="F328" s="213" t="s">
        <v>550</v>
      </c>
      <c r="G328" s="214" t="s">
        <v>196</v>
      </c>
      <c r="H328" s="215">
        <v>5</v>
      </c>
      <c r="I328" s="216"/>
      <c r="J328" s="217">
        <f>ROUND(I328*H328,2)</f>
        <v>0</v>
      </c>
      <c r="K328" s="213" t="s">
        <v>127</v>
      </c>
      <c r="L328" s="43"/>
      <c r="M328" s="218" t="s">
        <v>19</v>
      </c>
      <c r="N328" s="219" t="s">
        <v>43</v>
      </c>
      <c r="O328" s="83"/>
      <c r="P328" s="220">
        <f>O328*H328</f>
        <v>0</v>
      </c>
      <c r="Q328" s="220">
        <v>0.0024099999999999998</v>
      </c>
      <c r="R328" s="220">
        <f>Q328*H328</f>
        <v>0.012049999999999998</v>
      </c>
      <c r="S328" s="220">
        <v>0</v>
      </c>
      <c r="T328" s="221">
        <f>S328*H328</f>
        <v>0</v>
      </c>
      <c r="AR328" s="222" t="s">
        <v>128</v>
      </c>
      <c r="AT328" s="222" t="s">
        <v>123</v>
      </c>
      <c r="AU328" s="222" t="s">
        <v>82</v>
      </c>
      <c r="AY328" s="17" t="s">
        <v>121</v>
      </c>
      <c r="BE328" s="223">
        <f>IF(N328="základní",J328,0)</f>
        <v>0</v>
      </c>
      <c r="BF328" s="223">
        <f>IF(N328="snížená",J328,0)</f>
        <v>0</v>
      </c>
      <c r="BG328" s="223">
        <f>IF(N328="zákl. přenesená",J328,0)</f>
        <v>0</v>
      </c>
      <c r="BH328" s="223">
        <f>IF(N328="sníž. přenesená",J328,0)</f>
        <v>0</v>
      </c>
      <c r="BI328" s="223">
        <f>IF(N328="nulová",J328,0)</f>
        <v>0</v>
      </c>
      <c r="BJ328" s="17" t="s">
        <v>80</v>
      </c>
      <c r="BK328" s="223">
        <f>ROUND(I328*H328,2)</f>
        <v>0</v>
      </c>
      <c r="BL328" s="17" t="s">
        <v>128</v>
      </c>
      <c r="BM328" s="222" t="s">
        <v>551</v>
      </c>
    </row>
    <row r="329" s="1" customFormat="1">
      <c r="B329" s="38"/>
      <c r="C329" s="39"/>
      <c r="D329" s="224" t="s">
        <v>130</v>
      </c>
      <c r="E329" s="39"/>
      <c r="F329" s="225" t="s">
        <v>552</v>
      </c>
      <c r="G329" s="39"/>
      <c r="H329" s="39"/>
      <c r="I329" s="135"/>
      <c r="J329" s="39"/>
      <c r="K329" s="39"/>
      <c r="L329" s="43"/>
      <c r="M329" s="226"/>
      <c r="N329" s="83"/>
      <c r="O329" s="83"/>
      <c r="P329" s="83"/>
      <c r="Q329" s="83"/>
      <c r="R329" s="83"/>
      <c r="S329" s="83"/>
      <c r="T329" s="84"/>
      <c r="AT329" s="17" t="s">
        <v>130</v>
      </c>
      <c r="AU329" s="17" t="s">
        <v>82</v>
      </c>
    </row>
    <row r="330" s="1" customFormat="1" ht="16.5" customHeight="1">
      <c r="B330" s="38"/>
      <c r="C330" s="211" t="s">
        <v>553</v>
      </c>
      <c r="D330" s="211" t="s">
        <v>123</v>
      </c>
      <c r="E330" s="212" t="s">
        <v>554</v>
      </c>
      <c r="F330" s="213" t="s">
        <v>555</v>
      </c>
      <c r="G330" s="214" t="s">
        <v>142</v>
      </c>
      <c r="H330" s="215">
        <v>5</v>
      </c>
      <c r="I330" s="216"/>
      <c r="J330" s="217">
        <f>ROUND(I330*H330,2)</f>
        <v>0</v>
      </c>
      <c r="K330" s="213" t="s">
        <v>127</v>
      </c>
      <c r="L330" s="43"/>
      <c r="M330" s="218" t="s">
        <v>19</v>
      </c>
      <c r="N330" s="219" t="s">
        <v>43</v>
      </c>
      <c r="O330" s="83"/>
      <c r="P330" s="220">
        <f>O330*H330</f>
        <v>0</v>
      </c>
      <c r="Q330" s="220">
        <v>0.0091800000000000007</v>
      </c>
      <c r="R330" s="220">
        <f>Q330*H330</f>
        <v>0.045900000000000003</v>
      </c>
      <c r="S330" s="220">
        <v>0</v>
      </c>
      <c r="T330" s="221">
        <f>S330*H330</f>
        <v>0</v>
      </c>
      <c r="AR330" s="222" t="s">
        <v>128</v>
      </c>
      <c r="AT330" s="222" t="s">
        <v>123</v>
      </c>
      <c r="AU330" s="222" t="s">
        <v>82</v>
      </c>
      <c r="AY330" s="17" t="s">
        <v>121</v>
      </c>
      <c r="BE330" s="223">
        <f>IF(N330="základní",J330,0)</f>
        <v>0</v>
      </c>
      <c r="BF330" s="223">
        <f>IF(N330="snížená",J330,0)</f>
        <v>0</v>
      </c>
      <c r="BG330" s="223">
        <f>IF(N330="zákl. přenesená",J330,0)</f>
        <v>0</v>
      </c>
      <c r="BH330" s="223">
        <f>IF(N330="sníž. přenesená",J330,0)</f>
        <v>0</v>
      </c>
      <c r="BI330" s="223">
        <f>IF(N330="nulová",J330,0)</f>
        <v>0</v>
      </c>
      <c r="BJ330" s="17" t="s">
        <v>80</v>
      </c>
      <c r="BK330" s="223">
        <f>ROUND(I330*H330,2)</f>
        <v>0</v>
      </c>
      <c r="BL330" s="17" t="s">
        <v>128</v>
      </c>
      <c r="BM330" s="222" t="s">
        <v>556</v>
      </c>
    </row>
    <row r="331" s="1" customFormat="1">
      <c r="B331" s="38"/>
      <c r="C331" s="39"/>
      <c r="D331" s="224" t="s">
        <v>130</v>
      </c>
      <c r="E331" s="39"/>
      <c r="F331" s="225" t="s">
        <v>557</v>
      </c>
      <c r="G331" s="39"/>
      <c r="H331" s="39"/>
      <c r="I331" s="135"/>
      <c r="J331" s="39"/>
      <c r="K331" s="39"/>
      <c r="L331" s="43"/>
      <c r="M331" s="226"/>
      <c r="N331" s="83"/>
      <c r="O331" s="83"/>
      <c r="P331" s="83"/>
      <c r="Q331" s="83"/>
      <c r="R331" s="83"/>
      <c r="S331" s="83"/>
      <c r="T331" s="84"/>
      <c r="AT331" s="17" t="s">
        <v>130</v>
      </c>
      <c r="AU331" s="17" t="s">
        <v>82</v>
      </c>
    </row>
    <row r="332" s="1" customFormat="1" ht="16.5" customHeight="1">
      <c r="B332" s="38"/>
      <c r="C332" s="211" t="s">
        <v>558</v>
      </c>
      <c r="D332" s="211" t="s">
        <v>123</v>
      </c>
      <c r="E332" s="212" t="s">
        <v>559</v>
      </c>
      <c r="F332" s="213" t="s">
        <v>560</v>
      </c>
      <c r="G332" s="214" t="s">
        <v>142</v>
      </c>
      <c r="H332" s="215">
        <v>5</v>
      </c>
      <c r="I332" s="216"/>
      <c r="J332" s="217">
        <f>ROUND(I332*H332,2)</f>
        <v>0</v>
      </c>
      <c r="K332" s="213" t="s">
        <v>127</v>
      </c>
      <c r="L332" s="43"/>
      <c r="M332" s="218" t="s">
        <v>19</v>
      </c>
      <c r="N332" s="219" t="s">
        <v>43</v>
      </c>
      <c r="O332" s="83"/>
      <c r="P332" s="220">
        <f>O332*H332</f>
        <v>0</v>
      </c>
      <c r="Q332" s="220">
        <v>0.011469999999999999</v>
      </c>
      <c r="R332" s="220">
        <f>Q332*H332</f>
        <v>0.057349999999999998</v>
      </c>
      <c r="S332" s="220">
        <v>0</v>
      </c>
      <c r="T332" s="221">
        <f>S332*H332</f>
        <v>0</v>
      </c>
      <c r="AR332" s="222" t="s">
        <v>128</v>
      </c>
      <c r="AT332" s="222" t="s">
        <v>123</v>
      </c>
      <c r="AU332" s="222" t="s">
        <v>82</v>
      </c>
      <c r="AY332" s="17" t="s">
        <v>121</v>
      </c>
      <c r="BE332" s="223">
        <f>IF(N332="základní",J332,0)</f>
        <v>0</v>
      </c>
      <c r="BF332" s="223">
        <f>IF(N332="snížená",J332,0)</f>
        <v>0</v>
      </c>
      <c r="BG332" s="223">
        <f>IF(N332="zákl. přenesená",J332,0)</f>
        <v>0</v>
      </c>
      <c r="BH332" s="223">
        <f>IF(N332="sníž. přenesená",J332,0)</f>
        <v>0</v>
      </c>
      <c r="BI332" s="223">
        <f>IF(N332="nulová",J332,0)</f>
        <v>0</v>
      </c>
      <c r="BJ332" s="17" t="s">
        <v>80</v>
      </c>
      <c r="BK332" s="223">
        <f>ROUND(I332*H332,2)</f>
        <v>0</v>
      </c>
      <c r="BL332" s="17" t="s">
        <v>128</v>
      </c>
      <c r="BM332" s="222" t="s">
        <v>561</v>
      </c>
    </row>
    <row r="333" s="1" customFormat="1">
      <c r="B333" s="38"/>
      <c r="C333" s="39"/>
      <c r="D333" s="224" t="s">
        <v>130</v>
      </c>
      <c r="E333" s="39"/>
      <c r="F333" s="225" t="s">
        <v>557</v>
      </c>
      <c r="G333" s="39"/>
      <c r="H333" s="39"/>
      <c r="I333" s="135"/>
      <c r="J333" s="39"/>
      <c r="K333" s="39"/>
      <c r="L333" s="43"/>
      <c r="M333" s="226"/>
      <c r="N333" s="83"/>
      <c r="O333" s="83"/>
      <c r="P333" s="83"/>
      <c r="Q333" s="83"/>
      <c r="R333" s="83"/>
      <c r="S333" s="83"/>
      <c r="T333" s="84"/>
      <c r="AT333" s="17" t="s">
        <v>130</v>
      </c>
      <c r="AU333" s="17" t="s">
        <v>82</v>
      </c>
    </row>
    <row r="334" s="1" customFormat="1" ht="16.5" customHeight="1">
      <c r="B334" s="38"/>
      <c r="C334" s="259" t="s">
        <v>562</v>
      </c>
      <c r="D334" s="259" t="s">
        <v>394</v>
      </c>
      <c r="E334" s="260" t="s">
        <v>563</v>
      </c>
      <c r="F334" s="261" t="s">
        <v>564</v>
      </c>
      <c r="G334" s="262" t="s">
        <v>142</v>
      </c>
      <c r="H334" s="263">
        <v>5</v>
      </c>
      <c r="I334" s="264"/>
      <c r="J334" s="265">
        <f>ROUND(I334*H334,2)</f>
        <v>0</v>
      </c>
      <c r="K334" s="261" t="s">
        <v>127</v>
      </c>
      <c r="L334" s="266"/>
      <c r="M334" s="267" t="s">
        <v>19</v>
      </c>
      <c r="N334" s="268" t="s">
        <v>43</v>
      </c>
      <c r="O334" s="83"/>
      <c r="P334" s="220">
        <f>O334*H334</f>
        <v>0</v>
      </c>
      <c r="Q334" s="220">
        <v>0.58499999999999996</v>
      </c>
      <c r="R334" s="220">
        <f>Q334*H334</f>
        <v>2.9249999999999998</v>
      </c>
      <c r="S334" s="220">
        <v>0</v>
      </c>
      <c r="T334" s="221">
        <f>S334*H334</f>
        <v>0</v>
      </c>
      <c r="AR334" s="222" t="s">
        <v>160</v>
      </c>
      <c r="AT334" s="222" t="s">
        <v>394</v>
      </c>
      <c r="AU334" s="222" t="s">
        <v>82</v>
      </c>
      <c r="AY334" s="17" t="s">
        <v>121</v>
      </c>
      <c r="BE334" s="223">
        <f>IF(N334="základní",J334,0)</f>
        <v>0</v>
      </c>
      <c r="BF334" s="223">
        <f>IF(N334="snížená",J334,0)</f>
        <v>0</v>
      </c>
      <c r="BG334" s="223">
        <f>IF(N334="zákl. přenesená",J334,0)</f>
        <v>0</v>
      </c>
      <c r="BH334" s="223">
        <f>IF(N334="sníž. přenesená",J334,0)</f>
        <v>0</v>
      </c>
      <c r="BI334" s="223">
        <f>IF(N334="nulová",J334,0)</f>
        <v>0</v>
      </c>
      <c r="BJ334" s="17" t="s">
        <v>80</v>
      </c>
      <c r="BK334" s="223">
        <f>ROUND(I334*H334,2)</f>
        <v>0</v>
      </c>
      <c r="BL334" s="17" t="s">
        <v>128</v>
      </c>
      <c r="BM334" s="222" t="s">
        <v>565</v>
      </c>
    </row>
    <row r="335" s="1" customFormat="1" ht="16.5" customHeight="1">
      <c r="B335" s="38"/>
      <c r="C335" s="211" t="s">
        <v>566</v>
      </c>
      <c r="D335" s="211" t="s">
        <v>123</v>
      </c>
      <c r="E335" s="212" t="s">
        <v>567</v>
      </c>
      <c r="F335" s="213" t="s">
        <v>568</v>
      </c>
      <c r="G335" s="214" t="s">
        <v>142</v>
      </c>
      <c r="H335" s="215">
        <v>5</v>
      </c>
      <c r="I335" s="216"/>
      <c r="J335" s="217">
        <f>ROUND(I335*H335,2)</f>
        <v>0</v>
      </c>
      <c r="K335" s="213" t="s">
        <v>127</v>
      </c>
      <c r="L335" s="43"/>
      <c r="M335" s="218" t="s">
        <v>19</v>
      </c>
      <c r="N335" s="219" t="s">
        <v>43</v>
      </c>
      <c r="O335" s="83"/>
      <c r="P335" s="220">
        <f>O335*H335</f>
        <v>0</v>
      </c>
      <c r="Q335" s="220">
        <v>0.027529999999999999</v>
      </c>
      <c r="R335" s="220">
        <f>Q335*H335</f>
        <v>0.13765</v>
      </c>
      <c r="S335" s="220">
        <v>0</v>
      </c>
      <c r="T335" s="221">
        <f>S335*H335</f>
        <v>0</v>
      </c>
      <c r="AR335" s="222" t="s">
        <v>128</v>
      </c>
      <c r="AT335" s="222" t="s">
        <v>123</v>
      </c>
      <c r="AU335" s="222" t="s">
        <v>82</v>
      </c>
      <c r="AY335" s="17" t="s">
        <v>121</v>
      </c>
      <c r="BE335" s="223">
        <f>IF(N335="základní",J335,0)</f>
        <v>0</v>
      </c>
      <c r="BF335" s="223">
        <f>IF(N335="snížená",J335,0)</f>
        <v>0</v>
      </c>
      <c r="BG335" s="223">
        <f>IF(N335="zákl. přenesená",J335,0)</f>
        <v>0</v>
      </c>
      <c r="BH335" s="223">
        <f>IF(N335="sníž. přenesená",J335,0)</f>
        <v>0</v>
      </c>
      <c r="BI335" s="223">
        <f>IF(N335="nulová",J335,0)</f>
        <v>0</v>
      </c>
      <c r="BJ335" s="17" t="s">
        <v>80</v>
      </c>
      <c r="BK335" s="223">
        <f>ROUND(I335*H335,2)</f>
        <v>0</v>
      </c>
      <c r="BL335" s="17" t="s">
        <v>128</v>
      </c>
      <c r="BM335" s="222" t="s">
        <v>569</v>
      </c>
    </row>
    <row r="336" s="1" customFormat="1">
      <c r="B336" s="38"/>
      <c r="C336" s="39"/>
      <c r="D336" s="224" t="s">
        <v>130</v>
      </c>
      <c r="E336" s="39"/>
      <c r="F336" s="225" t="s">
        <v>557</v>
      </c>
      <c r="G336" s="39"/>
      <c r="H336" s="39"/>
      <c r="I336" s="135"/>
      <c r="J336" s="39"/>
      <c r="K336" s="39"/>
      <c r="L336" s="43"/>
      <c r="M336" s="226"/>
      <c r="N336" s="83"/>
      <c r="O336" s="83"/>
      <c r="P336" s="83"/>
      <c r="Q336" s="83"/>
      <c r="R336" s="83"/>
      <c r="S336" s="83"/>
      <c r="T336" s="84"/>
      <c r="AT336" s="17" t="s">
        <v>130</v>
      </c>
      <c r="AU336" s="17" t="s">
        <v>82</v>
      </c>
    </row>
    <row r="337" s="1" customFormat="1" ht="16.5" customHeight="1">
      <c r="B337" s="38"/>
      <c r="C337" s="259" t="s">
        <v>570</v>
      </c>
      <c r="D337" s="259" t="s">
        <v>394</v>
      </c>
      <c r="E337" s="260" t="s">
        <v>571</v>
      </c>
      <c r="F337" s="261" t="s">
        <v>572</v>
      </c>
      <c r="G337" s="262" t="s">
        <v>142</v>
      </c>
      <c r="H337" s="263">
        <v>5</v>
      </c>
      <c r="I337" s="264"/>
      <c r="J337" s="265">
        <f>ROUND(I337*H337,2)</f>
        <v>0</v>
      </c>
      <c r="K337" s="261" t="s">
        <v>127</v>
      </c>
      <c r="L337" s="266"/>
      <c r="M337" s="267" t="s">
        <v>19</v>
      </c>
      <c r="N337" s="268" t="s">
        <v>43</v>
      </c>
      <c r="O337" s="83"/>
      <c r="P337" s="220">
        <f>O337*H337</f>
        <v>0</v>
      </c>
      <c r="Q337" s="220">
        <v>1.6000000000000001</v>
      </c>
      <c r="R337" s="220">
        <f>Q337*H337</f>
        <v>8</v>
      </c>
      <c r="S337" s="220">
        <v>0</v>
      </c>
      <c r="T337" s="221">
        <f>S337*H337</f>
        <v>0</v>
      </c>
      <c r="AR337" s="222" t="s">
        <v>160</v>
      </c>
      <c r="AT337" s="222" t="s">
        <v>394</v>
      </c>
      <c r="AU337" s="222" t="s">
        <v>82</v>
      </c>
      <c r="AY337" s="17" t="s">
        <v>121</v>
      </c>
      <c r="BE337" s="223">
        <f>IF(N337="základní",J337,0)</f>
        <v>0</v>
      </c>
      <c r="BF337" s="223">
        <f>IF(N337="snížená",J337,0)</f>
        <v>0</v>
      </c>
      <c r="BG337" s="223">
        <f>IF(N337="zákl. přenesená",J337,0)</f>
        <v>0</v>
      </c>
      <c r="BH337" s="223">
        <f>IF(N337="sníž. přenesená",J337,0)</f>
        <v>0</v>
      </c>
      <c r="BI337" s="223">
        <f>IF(N337="nulová",J337,0)</f>
        <v>0</v>
      </c>
      <c r="BJ337" s="17" t="s">
        <v>80</v>
      </c>
      <c r="BK337" s="223">
        <f>ROUND(I337*H337,2)</f>
        <v>0</v>
      </c>
      <c r="BL337" s="17" t="s">
        <v>128</v>
      </c>
      <c r="BM337" s="222" t="s">
        <v>573</v>
      </c>
    </row>
    <row r="338" s="1" customFormat="1" ht="16.5" customHeight="1">
      <c r="B338" s="38"/>
      <c r="C338" s="211" t="s">
        <v>574</v>
      </c>
      <c r="D338" s="211" t="s">
        <v>123</v>
      </c>
      <c r="E338" s="212" t="s">
        <v>575</v>
      </c>
      <c r="F338" s="213" t="s">
        <v>576</v>
      </c>
      <c r="G338" s="214" t="s">
        <v>142</v>
      </c>
      <c r="H338" s="215">
        <v>3</v>
      </c>
      <c r="I338" s="216"/>
      <c r="J338" s="217">
        <f>ROUND(I338*H338,2)</f>
        <v>0</v>
      </c>
      <c r="K338" s="213" t="s">
        <v>127</v>
      </c>
      <c r="L338" s="43"/>
      <c r="M338" s="218" t="s">
        <v>19</v>
      </c>
      <c r="N338" s="219" t="s">
        <v>43</v>
      </c>
      <c r="O338" s="83"/>
      <c r="P338" s="220">
        <f>O338*H338</f>
        <v>0</v>
      </c>
      <c r="Q338" s="220">
        <v>0.34089999999999998</v>
      </c>
      <c r="R338" s="220">
        <f>Q338*H338</f>
        <v>1.0226999999999999</v>
      </c>
      <c r="S338" s="220">
        <v>0</v>
      </c>
      <c r="T338" s="221">
        <f>S338*H338</f>
        <v>0</v>
      </c>
      <c r="AR338" s="222" t="s">
        <v>128</v>
      </c>
      <c r="AT338" s="222" t="s">
        <v>123</v>
      </c>
      <c r="AU338" s="222" t="s">
        <v>82</v>
      </c>
      <c r="AY338" s="17" t="s">
        <v>121</v>
      </c>
      <c r="BE338" s="223">
        <f>IF(N338="základní",J338,0)</f>
        <v>0</v>
      </c>
      <c r="BF338" s="223">
        <f>IF(N338="snížená",J338,0)</f>
        <v>0</v>
      </c>
      <c r="BG338" s="223">
        <f>IF(N338="zákl. přenesená",J338,0)</f>
        <v>0</v>
      </c>
      <c r="BH338" s="223">
        <f>IF(N338="sníž. přenesená",J338,0)</f>
        <v>0</v>
      </c>
      <c r="BI338" s="223">
        <f>IF(N338="nulová",J338,0)</f>
        <v>0</v>
      </c>
      <c r="BJ338" s="17" t="s">
        <v>80</v>
      </c>
      <c r="BK338" s="223">
        <f>ROUND(I338*H338,2)</f>
        <v>0</v>
      </c>
      <c r="BL338" s="17" t="s">
        <v>128</v>
      </c>
      <c r="BM338" s="222" t="s">
        <v>577</v>
      </c>
    </row>
    <row r="339" s="1" customFormat="1">
      <c r="B339" s="38"/>
      <c r="C339" s="39"/>
      <c r="D339" s="224" t="s">
        <v>130</v>
      </c>
      <c r="E339" s="39"/>
      <c r="F339" s="225" t="s">
        <v>578</v>
      </c>
      <c r="G339" s="39"/>
      <c r="H339" s="39"/>
      <c r="I339" s="135"/>
      <c r="J339" s="39"/>
      <c r="K339" s="39"/>
      <c r="L339" s="43"/>
      <c r="M339" s="226"/>
      <c r="N339" s="83"/>
      <c r="O339" s="83"/>
      <c r="P339" s="83"/>
      <c r="Q339" s="83"/>
      <c r="R339" s="83"/>
      <c r="S339" s="83"/>
      <c r="T339" s="84"/>
      <c r="AT339" s="17" t="s">
        <v>130</v>
      </c>
      <c r="AU339" s="17" t="s">
        <v>82</v>
      </c>
    </row>
    <row r="340" s="1" customFormat="1" ht="16.5" customHeight="1">
      <c r="B340" s="38"/>
      <c r="C340" s="259" t="s">
        <v>579</v>
      </c>
      <c r="D340" s="259" t="s">
        <v>394</v>
      </c>
      <c r="E340" s="260" t="s">
        <v>580</v>
      </c>
      <c r="F340" s="261" t="s">
        <v>581</v>
      </c>
      <c r="G340" s="262" t="s">
        <v>142</v>
      </c>
      <c r="H340" s="263">
        <v>3</v>
      </c>
      <c r="I340" s="264"/>
      <c r="J340" s="265">
        <f>ROUND(I340*H340,2)</f>
        <v>0</v>
      </c>
      <c r="K340" s="261" t="s">
        <v>127</v>
      </c>
      <c r="L340" s="266"/>
      <c r="M340" s="267" t="s">
        <v>19</v>
      </c>
      <c r="N340" s="268" t="s">
        <v>43</v>
      </c>
      <c r="O340" s="83"/>
      <c r="P340" s="220">
        <f>O340*H340</f>
        <v>0</v>
      </c>
      <c r="Q340" s="220">
        <v>0.027</v>
      </c>
      <c r="R340" s="220">
        <f>Q340*H340</f>
        <v>0.081000000000000003</v>
      </c>
      <c r="S340" s="220">
        <v>0</v>
      </c>
      <c r="T340" s="221">
        <f>S340*H340</f>
        <v>0</v>
      </c>
      <c r="AR340" s="222" t="s">
        <v>160</v>
      </c>
      <c r="AT340" s="222" t="s">
        <v>394</v>
      </c>
      <c r="AU340" s="222" t="s">
        <v>82</v>
      </c>
      <c r="AY340" s="17" t="s">
        <v>121</v>
      </c>
      <c r="BE340" s="223">
        <f>IF(N340="základní",J340,0)</f>
        <v>0</v>
      </c>
      <c r="BF340" s="223">
        <f>IF(N340="snížená",J340,0)</f>
        <v>0</v>
      </c>
      <c r="BG340" s="223">
        <f>IF(N340="zákl. přenesená",J340,0)</f>
        <v>0</v>
      </c>
      <c r="BH340" s="223">
        <f>IF(N340="sníž. přenesená",J340,0)</f>
        <v>0</v>
      </c>
      <c r="BI340" s="223">
        <f>IF(N340="nulová",J340,0)</f>
        <v>0</v>
      </c>
      <c r="BJ340" s="17" t="s">
        <v>80</v>
      </c>
      <c r="BK340" s="223">
        <f>ROUND(I340*H340,2)</f>
        <v>0</v>
      </c>
      <c r="BL340" s="17" t="s">
        <v>128</v>
      </c>
      <c r="BM340" s="222" t="s">
        <v>582</v>
      </c>
    </row>
    <row r="341" s="1" customFormat="1" ht="16.5" customHeight="1">
      <c r="B341" s="38"/>
      <c r="C341" s="259" t="s">
        <v>583</v>
      </c>
      <c r="D341" s="259" t="s">
        <v>394</v>
      </c>
      <c r="E341" s="260" t="s">
        <v>584</v>
      </c>
      <c r="F341" s="261" t="s">
        <v>585</v>
      </c>
      <c r="G341" s="262" t="s">
        <v>142</v>
      </c>
      <c r="H341" s="263">
        <v>3</v>
      </c>
      <c r="I341" s="264"/>
      <c r="J341" s="265">
        <f>ROUND(I341*H341,2)</f>
        <v>0</v>
      </c>
      <c r="K341" s="261" t="s">
        <v>127</v>
      </c>
      <c r="L341" s="266"/>
      <c r="M341" s="267" t="s">
        <v>19</v>
      </c>
      <c r="N341" s="268" t="s">
        <v>43</v>
      </c>
      <c r="O341" s="83"/>
      <c r="P341" s="220">
        <f>O341*H341</f>
        <v>0</v>
      </c>
      <c r="Q341" s="220">
        <v>0.111</v>
      </c>
      <c r="R341" s="220">
        <f>Q341*H341</f>
        <v>0.33300000000000002</v>
      </c>
      <c r="S341" s="220">
        <v>0</v>
      </c>
      <c r="T341" s="221">
        <f>S341*H341</f>
        <v>0</v>
      </c>
      <c r="AR341" s="222" t="s">
        <v>160</v>
      </c>
      <c r="AT341" s="222" t="s">
        <v>394</v>
      </c>
      <c r="AU341" s="222" t="s">
        <v>82</v>
      </c>
      <c r="AY341" s="17" t="s">
        <v>121</v>
      </c>
      <c r="BE341" s="223">
        <f>IF(N341="základní",J341,0)</f>
        <v>0</v>
      </c>
      <c r="BF341" s="223">
        <f>IF(N341="snížená",J341,0)</f>
        <v>0</v>
      </c>
      <c r="BG341" s="223">
        <f>IF(N341="zákl. přenesená",J341,0)</f>
        <v>0</v>
      </c>
      <c r="BH341" s="223">
        <f>IF(N341="sníž. přenesená",J341,0)</f>
        <v>0</v>
      </c>
      <c r="BI341" s="223">
        <f>IF(N341="nulová",J341,0)</f>
        <v>0</v>
      </c>
      <c r="BJ341" s="17" t="s">
        <v>80</v>
      </c>
      <c r="BK341" s="223">
        <f>ROUND(I341*H341,2)</f>
        <v>0</v>
      </c>
      <c r="BL341" s="17" t="s">
        <v>128</v>
      </c>
      <c r="BM341" s="222" t="s">
        <v>586</v>
      </c>
    </row>
    <row r="342" s="1" customFormat="1" ht="16.5" customHeight="1">
      <c r="B342" s="38"/>
      <c r="C342" s="259" t="s">
        <v>587</v>
      </c>
      <c r="D342" s="259" t="s">
        <v>394</v>
      </c>
      <c r="E342" s="260" t="s">
        <v>588</v>
      </c>
      <c r="F342" s="261" t="s">
        <v>589</v>
      </c>
      <c r="G342" s="262" t="s">
        <v>142</v>
      </c>
      <c r="H342" s="263">
        <v>3</v>
      </c>
      <c r="I342" s="264"/>
      <c r="J342" s="265">
        <f>ROUND(I342*H342,2)</f>
        <v>0</v>
      </c>
      <c r="K342" s="261" t="s">
        <v>127</v>
      </c>
      <c r="L342" s="266"/>
      <c r="M342" s="267" t="s">
        <v>19</v>
      </c>
      <c r="N342" s="268" t="s">
        <v>43</v>
      </c>
      <c r="O342" s="83"/>
      <c r="P342" s="220">
        <f>O342*H342</f>
        <v>0</v>
      </c>
      <c r="Q342" s="220">
        <v>0.097000000000000003</v>
      </c>
      <c r="R342" s="220">
        <f>Q342*H342</f>
        <v>0.29100000000000004</v>
      </c>
      <c r="S342" s="220">
        <v>0</v>
      </c>
      <c r="T342" s="221">
        <f>S342*H342</f>
        <v>0</v>
      </c>
      <c r="AR342" s="222" t="s">
        <v>160</v>
      </c>
      <c r="AT342" s="222" t="s">
        <v>394</v>
      </c>
      <c r="AU342" s="222" t="s">
        <v>82</v>
      </c>
      <c r="AY342" s="17" t="s">
        <v>121</v>
      </c>
      <c r="BE342" s="223">
        <f>IF(N342="základní",J342,0)</f>
        <v>0</v>
      </c>
      <c r="BF342" s="223">
        <f>IF(N342="snížená",J342,0)</f>
        <v>0</v>
      </c>
      <c r="BG342" s="223">
        <f>IF(N342="zákl. přenesená",J342,0)</f>
        <v>0</v>
      </c>
      <c r="BH342" s="223">
        <f>IF(N342="sníž. přenesená",J342,0)</f>
        <v>0</v>
      </c>
      <c r="BI342" s="223">
        <f>IF(N342="nulová",J342,0)</f>
        <v>0</v>
      </c>
      <c r="BJ342" s="17" t="s">
        <v>80</v>
      </c>
      <c r="BK342" s="223">
        <f>ROUND(I342*H342,2)</f>
        <v>0</v>
      </c>
      <c r="BL342" s="17" t="s">
        <v>128</v>
      </c>
      <c r="BM342" s="222" t="s">
        <v>590</v>
      </c>
    </row>
    <row r="343" s="1" customFormat="1" ht="16.5" customHeight="1">
      <c r="B343" s="38"/>
      <c r="C343" s="211" t="s">
        <v>591</v>
      </c>
      <c r="D343" s="211" t="s">
        <v>123</v>
      </c>
      <c r="E343" s="212" t="s">
        <v>592</v>
      </c>
      <c r="F343" s="213" t="s">
        <v>593</v>
      </c>
      <c r="G343" s="214" t="s">
        <v>142</v>
      </c>
      <c r="H343" s="215">
        <v>1</v>
      </c>
      <c r="I343" s="216"/>
      <c r="J343" s="217">
        <f>ROUND(I343*H343,2)</f>
        <v>0</v>
      </c>
      <c r="K343" s="213" t="s">
        <v>127</v>
      </c>
      <c r="L343" s="43"/>
      <c r="M343" s="218" t="s">
        <v>19</v>
      </c>
      <c r="N343" s="219" t="s">
        <v>43</v>
      </c>
      <c r="O343" s="83"/>
      <c r="P343" s="220">
        <f>O343*H343</f>
        <v>0</v>
      </c>
      <c r="Q343" s="220">
        <v>0</v>
      </c>
      <c r="R343" s="220">
        <f>Q343*H343</f>
        <v>0</v>
      </c>
      <c r="S343" s="220">
        <v>0.14999999999999999</v>
      </c>
      <c r="T343" s="221">
        <f>S343*H343</f>
        <v>0.14999999999999999</v>
      </c>
      <c r="AR343" s="222" t="s">
        <v>128</v>
      </c>
      <c r="AT343" s="222" t="s">
        <v>123</v>
      </c>
      <c r="AU343" s="222" t="s">
        <v>82</v>
      </c>
      <c r="AY343" s="17" t="s">
        <v>121</v>
      </c>
      <c r="BE343" s="223">
        <f>IF(N343="základní",J343,0)</f>
        <v>0</v>
      </c>
      <c r="BF343" s="223">
        <f>IF(N343="snížená",J343,0)</f>
        <v>0</v>
      </c>
      <c r="BG343" s="223">
        <f>IF(N343="zákl. přenesená",J343,0)</f>
        <v>0</v>
      </c>
      <c r="BH343" s="223">
        <f>IF(N343="sníž. přenesená",J343,0)</f>
        <v>0</v>
      </c>
      <c r="BI343" s="223">
        <f>IF(N343="nulová",J343,0)</f>
        <v>0</v>
      </c>
      <c r="BJ343" s="17" t="s">
        <v>80</v>
      </c>
      <c r="BK343" s="223">
        <f>ROUND(I343*H343,2)</f>
        <v>0</v>
      </c>
      <c r="BL343" s="17" t="s">
        <v>128</v>
      </c>
      <c r="BM343" s="222" t="s">
        <v>594</v>
      </c>
    </row>
    <row r="344" s="1" customFormat="1" ht="16.5" customHeight="1">
      <c r="B344" s="38"/>
      <c r="C344" s="211" t="s">
        <v>595</v>
      </c>
      <c r="D344" s="211" t="s">
        <v>123</v>
      </c>
      <c r="E344" s="212" t="s">
        <v>596</v>
      </c>
      <c r="F344" s="213" t="s">
        <v>597</v>
      </c>
      <c r="G344" s="214" t="s">
        <v>142</v>
      </c>
      <c r="H344" s="215">
        <v>6</v>
      </c>
      <c r="I344" s="216"/>
      <c r="J344" s="217">
        <f>ROUND(I344*H344,2)</f>
        <v>0</v>
      </c>
      <c r="K344" s="213" t="s">
        <v>127</v>
      </c>
      <c r="L344" s="43"/>
      <c r="M344" s="218" t="s">
        <v>19</v>
      </c>
      <c r="N344" s="219" t="s">
        <v>43</v>
      </c>
      <c r="O344" s="83"/>
      <c r="P344" s="220">
        <f>O344*H344</f>
        <v>0</v>
      </c>
      <c r="Q344" s="220">
        <v>0.21734000000000001</v>
      </c>
      <c r="R344" s="220">
        <f>Q344*H344</f>
        <v>1.3040400000000001</v>
      </c>
      <c r="S344" s="220">
        <v>0</v>
      </c>
      <c r="T344" s="221">
        <f>S344*H344</f>
        <v>0</v>
      </c>
      <c r="AR344" s="222" t="s">
        <v>128</v>
      </c>
      <c r="AT344" s="222" t="s">
        <v>123</v>
      </c>
      <c r="AU344" s="222" t="s">
        <v>82</v>
      </c>
      <c r="AY344" s="17" t="s">
        <v>121</v>
      </c>
      <c r="BE344" s="223">
        <f>IF(N344="základní",J344,0)</f>
        <v>0</v>
      </c>
      <c r="BF344" s="223">
        <f>IF(N344="snížená",J344,0)</f>
        <v>0</v>
      </c>
      <c r="BG344" s="223">
        <f>IF(N344="zákl. přenesená",J344,0)</f>
        <v>0</v>
      </c>
      <c r="BH344" s="223">
        <f>IF(N344="sníž. přenesená",J344,0)</f>
        <v>0</v>
      </c>
      <c r="BI344" s="223">
        <f>IF(N344="nulová",J344,0)</f>
        <v>0</v>
      </c>
      <c r="BJ344" s="17" t="s">
        <v>80</v>
      </c>
      <c r="BK344" s="223">
        <f>ROUND(I344*H344,2)</f>
        <v>0</v>
      </c>
      <c r="BL344" s="17" t="s">
        <v>128</v>
      </c>
      <c r="BM344" s="222" t="s">
        <v>598</v>
      </c>
    </row>
    <row r="345" s="1" customFormat="1">
      <c r="B345" s="38"/>
      <c r="C345" s="39"/>
      <c r="D345" s="224" t="s">
        <v>130</v>
      </c>
      <c r="E345" s="39"/>
      <c r="F345" s="225" t="s">
        <v>599</v>
      </c>
      <c r="G345" s="39"/>
      <c r="H345" s="39"/>
      <c r="I345" s="135"/>
      <c r="J345" s="39"/>
      <c r="K345" s="39"/>
      <c r="L345" s="43"/>
      <c r="M345" s="226"/>
      <c r="N345" s="83"/>
      <c r="O345" s="83"/>
      <c r="P345" s="83"/>
      <c r="Q345" s="83"/>
      <c r="R345" s="83"/>
      <c r="S345" s="83"/>
      <c r="T345" s="84"/>
      <c r="AT345" s="17" t="s">
        <v>130</v>
      </c>
      <c r="AU345" s="17" t="s">
        <v>82</v>
      </c>
    </row>
    <row r="346" s="1" customFormat="1" ht="16.5" customHeight="1">
      <c r="B346" s="38"/>
      <c r="C346" s="259" t="s">
        <v>600</v>
      </c>
      <c r="D346" s="259" t="s">
        <v>394</v>
      </c>
      <c r="E346" s="260" t="s">
        <v>601</v>
      </c>
      <c r="F346" s="261" t="s">
        <v>602</v>
      </c>
      <c r="G346" s="262" t="s">
        <v>142</v>
      </c>
      <c r="H346" s="263">
        <v>6</v>
      </c>
      <c r="I346" s="264"/>
      <c r="J346" s="265">
        <f>ROUND(I346*H346,2)</f>
        <v>0</v>
      </c>
      <c r="K346" s="261" t="s">
        <v>127</v>
      </c>
      <c r="L346" s="266"/>
      <c r="M346" s="267" t="s">
        <v>19</v>
      </c>
      <c r="N346" s="268" t="s">
        <v>43</v>
      </c>
      <c r="O346" s="83"/>
      <c r="P346" s="220">
        <f>O346*H346</f>
        <v>0</v>
      </c>
      <c r="Q346" s="220">
        <v>0.16200000000000001</v>
      </c>
      <c r="R346" s="220">
        <f>Q346*H346</f>
        <v>0.97199999999999998</v>
      </c>
      <c r="S346" s="220">
        <v>0</v>
      </c>
      <c r="T346" s="221">
        <f>S346*H346</f>
        <v>0</v>
      </c>
      <c r="AR346" s="222" t="s">
        <v>160</v>
      </c>
      <c r="AT346" s="222" t="s">
        <v>394</v>
      </c>
      <c r="AU346" s="222" t="s">
        <v>82</v>
      </c>
      <c r="AY346" s="17" t="s">
        <v>121</v>
      </c>
      <c r="BE346" s="223">
        <f>IF(N346="základní",J346,0)</f>
        <v>0</v>
      </c>
      <c r="BF346" s="223">
        <f>IF(N346="snížená",J346,0)</f>
        <v>0</v>
      </c>
      <c r="BG346" s="223">
        <f>IF(N346="zákl. přenesená",J346,0)</f>
        <v>0</v>
      </c>
      <c r="BH346" s="223">
        <f>IF(N346="sníž. přenesená",J346,0)</f>
        <v>0</v>
      </c>
      <c r="BI346" s="223">
        <f>IF(N346="nulová",J346,0)</f>
        <v>0</v>
      </c>
      <c r="BJ346" s="17" t="s">
        <v>80</v>
      </c>
      <c r="BK346" s="223">
        <f>ROUND(I346*H346,2)</f>
        <v>0</v>
      </c>
      <c r="BL346" s="17" t="s">
        <v>128</v>
      </c>
      <c r="BM346" s="222" t="s">
        <v>603</v>
      </c>
    </row>
    <row r="347" s="1" customFormat="1" ht="16.5" customHeight="1">
      <c r="B347" s="38"/>
      <c r="C347" s="211" t="s">
        <v>604</v>
      </c>
      <c r="D347" s="211" t="s">
        <v>123</v>
      </c>
      <c r="E347" s="212" t="s">
        <v>605</v>
      </c>
      <c r="F347" s="213" t="s">
        <v>606</v>
      </c>
      <c r="G347" s="214" t="s">
        <v>142</v>
      </c>
      <c r="H347" s="215">
        <v>5</v>
      </c>
      <c r="I347" s="216"/>
      <c r="J347" s="217">
        <f>ROUND(I347*H347,2)</f>
        <v>0</v>
      </c>
      <c r="K347" s="213" t="s">
        <v>127</v>
      </c>
      <c r="L347" s="43"/>
      <c r="M347" s="218" t="s">
        <v>19</v>
      </c>
      <c r="N347" s="219" t="s">
        <v>43</v>
      </c>
      <c r="O347" s="83"/>
      <c r="P347" s="220">
        <f>O347*H347</f>
        <v>0</v>
      </c>
      <c r="Q347" s="220">
        <v>0</v>
      </c>
      <c r="R347" s="220">
        <f>Q347*H347</f>
        <v>0</v>
      </c>
      <c r="S347" s="220">
        <v>0.10000000000000001</v>
      </c>
      <c r="T347" s="221">
        <f>S347*H347</f>
        <v>0.5</v>
      </c>
      <c r="AR347" s="222" t="s">
        <v>128</v>
      </c>
      <c r="AT347" s="222" t="s">
        <v>123</v>
      </c>
      <c r="AU347" s="222" t="s">
        <v>82</v>
      </c>
      <c r="AY347" s="17" t="s">
        <v>121</v>
      </c>
      <c r="BE347" s="223">
        <f>IF(N347="základní",J347,0)</f>
        <v>0</v>
      </c>
      <c r="BF347" s="223">
        <f>IF(N347="snížená",J347,0)</f>
        <v>0</v>
      </c>
      <c r="BG347" s="223">
        <f>IF(N347="zákl. přenesená",J347,0)</f>
        <v>0</v>
      </c>
      <c r="BH347" s="223">
        <f>IF(N347="sníž. přenesená",J347,0)</f>
        <v>0</v>
      </c>
      <c r="BI347" s="223">
        <f>IF(N347="nulová",J347,0)</f>
        <v>0</v>
      </c>
      <c r="BJ347" s="17" t="s">
        <v>80</v>
      </c>
      <c r="BK347" s="223">
        <f>ROUND(I347*H347,2)</f>
        <v>0</v>
      </c>
      <c r="BL347" s="17" t="s">
        <v>128</v>
      </c>
      <c r="BM347" s="222" t="s">
        <v>607</v>
      </c>
    </row>
    <row r="348" s="1" customFormat="1" ht="16.5" customHeight="1">
      <c r="B348" s="38"/>
      <c r="C348" s="211" t="s">
        <v>608</v>
      </c>
      <c r="D348" s="211" t="s">
        <v>123</v>
      </c>
      <c r="E348" s="212" t="s">
        <v>609</v>
      </c>
      <c r="F348" s="213" t="s">
        <v>610</v>
      </c>
      <c r="G348" s="214" t="s">
        <v>142</v>
      </c>
      <c r="H348" s="215">
        <v>3</v>
      </c>
      <c r="I348" s="216"/>
      <c r="J348" s="217">
        <f>ROUND(I348*H348,2)</f>
        <v>0</v>
      </c>
      <c r="K348" s="213" t="s">
        <v>127</v>
      </c>
      <c r="L348" s="43"/>
      <c r="M348" s="218" t="s">
        <v>19</v>
      </c>
      <c r="N348" s="219" t="s">
        <v>43</v>
      </c>
      <c r="O348" s="83"/>
      <c r="P348" s="220">
        <f>O348*H348</f>
        <v>0</v>
      </c>
      <c r="Q348" s="220">
        <v>0.21734000000000001</v>
      </c>
      <c r="R348" s="220">
        <f>Q348*H348</f>
        <v>0.65202000000000004</v>
      </c>
      <c r="S348" s="220">
        <v>0</v>
      </c>
      <c r="T348" s="221">
        <f>S348*H348</f>
        <v>0</v>
      </c>
      <c r="AR348" s="222" t="s">
        <v>128</v>
      </c>
      <c r="AT348" s="222" t="s">
        <v>123</v>
      </c>
      <c r="AU348" s="222" t="s">
        <v>82</v>
      </c>
      <c r="AY348" s="17" t="s">
        <v>121</v>
      </c>
      <c r="BE348" s="223">
        <f>IF(N348="základní",J348,0)</f>
        <v>0</v>
      </c>
      <c r="BF348" s="223">
        <f>IF(N348="snížená",J348,0)</f>
        <v>0</v>
      </c>
      <c r="BG348" s="223">
        <f>IF(N348="zákl. přenesená",J348,0)</f>
        <v>0</v>
      </c>
      <c r="BH348" s="223">
        <f>IF(N348="sníž. přenesená",J348,0)</f>
        <v>0</v>
      </c>
      <c r="BI348" s="223">
        <f>IF(N348="nulová",J348,0)</f>
        <v>0</v>
      </c>
      <c r="BJ348" s="17" t="s">
        <v>80</v>
      </c>
      <c r="BK348" s="223">
        <f>ROUND(I348*H348,2)</f>
        <v>0</v>
      </c>
      <c r="BL348" s="17" t="s">
        <v>128</v>
      </c>
      <c r="BM348" s="222" t="s">
        <v>611</v>
      </c>
    </row>
    <row r="349" s="1" customFormat="1">
      <c r="B349" s="38"/>
      <c r="C349" s="39"/>
      <c r="D349" s="224" t="s">
        <v>130</v>
      </c>
      <c r="E349" s="39"/>
      <c r="F349" s="225" t="s">
        <v>612</v>
      </c>
      <c r="G349" s="39"/>
      <c r="H349" s="39"/>
      <c r="I349" s="135"/>
      <c r="J349" s="39"/>
      <c r="K349" s="39"/>
      <c r="L349" s="43"/>
      <c r="M349" s="226"/>
      <c r="N349" s="83"/>
      <c r="O349" s="83"/>
      <c r="P349" s="83"/>
      <c r="Q349" s="83"/>
      <c r="R349" s="83"/>
      <c r="S349" s="83"/>
      <c r="T349" s="84"/>
      <c r="AT349" s="17" t="s">
        <v>130</v>
      </c>
      <c r="AU349" s="17" t="s">
        <v>82</v>
      </c>
    </row>
    <row r="350" s="1" customFormat="1" ht="16.5" customHeight="1">
      <c r="B350" s="38"/>
      <c r="C350" s="259" t="s">
        <v>613</v>
      </c>
      <c r="D350" s="259" t="s">
        <v>394</v>
      </c>
      <c r="E350" s="260" t="s">
        <v>614</v>
      </c>
      <c r="F350" s="261" t="s">
        <v>615</v>
      </c>
      <c r="G350" s="262" t="s">
        <v>142</v>
      </c>
      <c r="H350" s="263">
        <v>3</v>
      </c>
      <c r="I350" s="264"/>
      <c r="J350" s="265">
        <f>ROUND(I350*H350,2)</f>
        <v>0</v>
      </c>
      <c r="K350" s="261" t="s">
        <v>127</v>
      </c>
      <c r="L350" s="266"/>
      <c r="M350" s="267" t="s">
        <v>19</v>
      </c>
      <c r="N350" s="268" t="s">
        <v>43</v>
      </c>
      <c r="O350" s="83"/>
      <c r="P350" s="220">
        <f>O350*H350</f>
        <v>0</v>
      </c>
      <c r="Q350" s="220">
        <v>0.050599999999999999</v>
      </c>
      <c r="R350" s="220">
        <f>Q350*H350</f>
        <v>0.15179999999999999</v>
      </c>
      <c r="S350" s="220">
        <v>0</v>
      </c>
      <c r="T350" s="221">
        <f>S350*H350</f>
        <v>0</v>
      </c>
      <c r="AR350" s="222" t="s">
        <v>160</v>
      </c>
      <c r="AT350" s="222" t="s">
        <v>394</v>
      </c>
      <c r="AU350" s="222" t="s">
        <v>82</v>
      </c>
      <c r="AY350" s="17" t="s">
        <v>121</v>
      </c>
      <c r="BE350" s="223">
        <f>IF(N350="základní",J350,0)</f>
        <v>0</v>
      </c>
      <c r="BF350" s="223">
        <f>IF(N350="snížená",J350,0)</f>
        <v>0</v>
      </c>
      <c r="BG350" s="223">
        <f>IF(N350="zákl. přenesená",J350,0)</f>
        <v>0</v>
      </c>
      <c r="BH350" s="223">
        <f>IF(N350="sníž. přenesená",J350,0)</f>
        <v>0</v>
      </c>
      <c r="BI350" s="223">
        <f>IF(N350="nulová",J350,0)</f>
        <v>0</v>
      </c>
      <c r="BJ350" s="17" t="s">
        <v>80</v>
      </c>
      <c r="BK350" s="223">
        <f>ROUND(I350*H350,2)</f>
        <v>0</v>
      </c>
      <c r="BL350" s="17" t="s">
        <v>128</v>
      </c>
      <c r="BM350" s="222" t="s">
        <v>616</v>
      </c>
    </row>
    <row r="351" s="1" customFormat="1" ht="16.5" customHeight="1">
      <c r="B351" s="38"/>
      <c r="C351" s="259" t="s">
        <v>617</v>
      </c>
      <c r="D351" s="259" t="s">
        <v>394</v>
      </c>
      <c r="E351" s="260" t="s">
        <v>618</v>
      </c>
      <c r="F351" s="261" t="s">
        <v>619</v>
      </c>
      <c r="G351" s="262" t="s">
        <v>142</v>
      </c>
      <c r="H351" s="263">
        <v>3</v>
      </c>
      <c r="I351" s="264"/>
      <c r="J351" s="265">
        <f>ROUND(I351*H351,2)</f>
        <v>0</v>
      </c>
      <c r="K351" s="261" t="s">
        <v>127</v>
      </c>
      <c r="L351" s="266"/>
      <c r="M351" s="267" t="s">
        <v>19</v>
      </c>
      <c r="N351" s="268" t="s">
        <v>43</v>
      </c>
      <c r="O351" s="83"/>
      <c r="P351" s="220">
        <f>O351*H351</f>
        <v>0</v>
      </c>
      <c r="Q351" s="220">
        <v>0.0060000000000000001</v>
      </c>
      <c r="R351" s="220">
        <f>Q351*H351</f>
        <v>0.018000000000000002</v>
      </c>
      <c r="S351" s="220">
        <v>0</v>
      </c>
      <c r="T351" s="221">
        <f>S351*H351</f>
        <v>0</v>
      </c>
      <c r="AR351" s="222" t="s">
        <v>160</v>
      </c>
      <c r="AT351" s="222" t="s">
        <v>394</v>
      </c>
      <c r="AU351" s="222" t="s">
        <v>82</v>
      </c>
      <c r="AY351" s="17" t="s">
        <v>121</v>
      </c>
      <c r="BE351" s="223">
        <f>IF(N351="základní",J351,0)</f>
        <v>0</v>
      </c>
      <c r="BF351" s="223">
        <f>IF(N351="snížená",J351,0)</f>
        <v>0</v>
      </c>
      <c r="BG351" s="223">
        <f>IF(N351="zákl. přenesená",J351,0)</f>
        <v>0</v>
      </c>
      <c r="BH351" s="223">
        <f>IF(N351="sníž. přenesená",J351,0)</f>
        <v>0</v>
      </c>
      <c r="BI351" s="223">
        <f>IF(N351="nulová",J351,0)</f>
        <v>0</v>
      </c>
      <c r="BJ351" s="17" t="s">
        <v>80</v>
      </c>
      <c r="BK351" s="223">
        <f>ROUND(I351*H351,2)</f>
        <v>0</v>
      </c>
      <c r="BL351" s="17" t="s">
        <v>128</v>
      </c>
      <c r="BM351" s="222" t="s">
        <v>620</v>
      </c>
    </row>
    <row r="352" s="1" customFormat="1" ht="16.5" customHeight="1">
      <c r="B352" s="38"/>
      <c r="C352" s="211" t="s">
        <v>621</v>
      </c>
      <c r="D352" s="211" t="s">
        <v>123</v>
      </c>
      <c r="E352" s="212" t="s">
        <v>622</v>
      </c>
      <c r="F352" s="213" t="s">
        <v>623</v>
      </c>
      <c r="G352" s="214" t="s">
        <v>142</v>
      </c>
      <c r="H352" s="215">
        <v>7</v>
      </c>
      <c r="I352" s="216"/>
      <c r="J352" s="217">
        <f>ROUND(I352*H352,2)</f>
        <v>0</v>
      </c>
      <c r="K352" s="213" t="s">
        <v>127</v>
      </c>
      <c r="L352" s="43"/>
      <c r="M352" s="218" t="s">
        <v>19</v>
      </c>
      <c r="N352" s="219" t="s">
        <v>43</v>
      </c>
      <c r="O352" s="83"/>
      <c r="P352" s="220">
        <f>O352*H352</f>
        <v>0</v>
      </c>
      <c r="Q352" s="220">
        <v>0.42080000000000001</v>
      </c>
      <c r="R352" s="220">
        <f>Q352*H352</f>
        <v>2.9456000000000002</v>
      </c>
      <c r="S352" s="220">
        <v>0</v>
      </c>
      <c r="T352" s="221">
        <f>S352*H352</f>
        <v>0</v>
      </c>
      <c r="AR352" s="222" t="s">
        <v>128</v>
      </c>
      <c r="AT352" s="222" t="s">
        <v>123</v>
      </c>
      <c r="AU352" s="222" t="s">
        <v>82</v>
      </c>
      <c r="AY352" s="17" t="s">
        <v>121</v>
      </c>
      <c r="BE352" s="223">
        <f>IF(N352="základní",J352,0)</f>
        <v>0</v>
      </c>
      <c r="BF352" s="223">
        <f>IF(N352="snížená",J352,0)</f>
        <v>0</v>
      </c>
      <c r="BG352" s="223">
        <f>IF(N352="zákl. přenesená",J352,0)</f>
        <v>0</v>
      </c>
      <c r="BH352" s="223">
        <f>IF(N352="sníž. přenesená",J352,0)</f>
        <v>0</v>
      </c>
      <c r="BI352" s="223">
        <f>IF(N352="nulová",J352,0)</f>
        <v>0</v>
      </c>
      <c r="BJ352" s="17" t="s">
        <v>80</v>
      </c>
      <c r="BK352" s="223">
        <f>ROUND(I352*H352,2)</f>
        <v>0</v>
      </c>
      <c r="BL352" s="17" t="s">
        <v>128</v>
      </c>
      <c r="BM352" s="222" t="s">
        <v>624</v>
      </c>
    </row>
    <row r="353" s="1" customFormat="1">
      <c r="B353" s="38"/>
      <c r="C353" s="39"/>
      <c r="D353" s="224" t="s">
        <v>130</v>
      </c>
      <c r="E353" s="39"/>
      <c r="F353" s="225" t="s">
        <v>625</v>
      </c>
      <c r="G353" s="39"/>
      <c r="H353" s="39"/>
      <c r="I353" s="135"/>
      <c r="J353" s="39"/>
      <c r="K353" s="39"/>
      <c r="L353" s="43"/>
      <c r="M353" s="226"/>
      <c r="N353" s="83"/>
      <c r="O353" s="83"/>
      <c r="P353" s="83"/>
      <c r="Q353" s="83"/>
      <c r="R353" s="83"/>
      <c r="S353" s="83"/>
      <c r="T353" s="84"/>
      <c r="AT353" s="17" t="s">
        <v>130</v>
      </c>
      <c r="AU353" s="17" t="s">
        <v>82</v>
      </c>
    </row>
    <row r="354" s="1" customFormat="1" ht="24" customHeight="1">
      <c r="B354" s="38"/>
      <c r="C354" s="211" t="s">
        <v>626</v>
      </c>
      <c r="D354" s="211" t="s">
        <v>123</v>
      </c>
      <c r="E354" s="212" t="s">
        <v>627</v>
      </c>
      <c r="F354" s="213" t="s">
        <v>628</v>
      </c>
      <c r="G354" s="214" t="s">
        <v>142</v>
      </c>
      <c r="H354" s="215">
        <v>3</v>
      </c>
      <c r="I354" s="216"/>
      <c r="J354" s="217">
        <f>ROUND(I354*H354,2)</f>
        <v>0</v>
      </c>
      <c r="K354" s="213" t="s">
        <v>127</v>
      </c>
      <c r="L354" s="43"/>
      <c r="M354" s="218" t="s">
        <v>19</v>
      </c>
      <c r="N354" s="219" t="s">
        <v>43</v>
      </c>
      <c r="O354" s="83"/>
      <c r="P354" s="220">
        <f>O354*H354</f>
        <v>0</v>
      </c>
      <c r="Q354" s="220">
        <v>0.31108000000000002</v>
      </c>
      <c r="R354" s="220">
        <f>Q354*H354</f>
        <v>0.93324000000000007</v>
      </c>
      <c r="S354" s="220">
        <v>0</v>
      </c>
      <c r="T354" s="221">
        <f>S354*H354</f>
        <v>0</v>
      </c>
      <c r="AR354" s="222" t="s">
        <v>128</v>
      </c>
      <c r="AT354" s="222" t="s">
        <v>123</v>
      </c>
      <c r="AU354" s="222" t="s">
        <v>82</v>
      </c>
      <c r="AY354" s="17" t="s">
        <v>121</v>
      </c>
      <c r="BE354" s="223">
        <f>IF(N354="základní",J354,0)</f>
        <v>0</v>
      </c>
      <c r="BF354" s="223">
        <f>IF(N354="snížená",J354,0)</f>
        <v>0</v>
      </c>
      <c r="BG354" s="223">
        <f>IF(N354="zákl. přenesená",J354,0)</f>
        <v>0</v>
      </c>
      <c r="BH354" s="223">
        <f>IF(N354="sníž. přenesená",J354,0)</f>
        <v>0</v>
      </c>
      <c r="BI354" s="223">
        <f>IF(N354="nulová",J354,0)</f>
        <v>0</v>
      </c>
      <c r="BJ354" s="17" t="s">
        <v>80</v>
      </c>
      <c r="BK354" s="223">
        <f>ROUND(I354*H354,2)</f>
        <v>0</v>
      </c>
      <c r="BL354" s="17" t="s">
        <v>128</v>
      </c>
      <c r="BM354" s="222" t="s">
        <v>629</v>
      </c>
    </row>
    <row r="355" s="1" customFormat="1">
      <c r="B355" s="38"/>
      <c r="C355" s="39"/>
      <c r="D355" s="224" t="s">
        <v>130</v>
      </c>
      <c r="E355" s="39"/>
      <c r="F355" s="225" t="s">
        <v>625</v>
      </c>
      <c r="G355" s="39"/>
      <c r="H355" s="39"/>
      <c r="I355" s="135"/>
      <c r="J355" s="39"/>
      <c r="K355" s="39"/>
      <c r="L355" s="43"/>
      <c r="M355" s="226"/>
      <c r="N355" s="83"/>
      <c r="O355" s="83"/>
      <c r="P355" s="83"/>
      <c r="Q355" s="83"/>
      <c r="R355" s="83"/>
      <c r="S355" s="83"/>
      <c r="T355" s="84"/>
      <c r="AT355" s="17" t="s">
        <v>130</v>
      </c>
      <c r="AU355" s="17" t="s">
        <v>82</v>
      </c>
    </row>
    <row r="356" s="11" customFormat="1" ht="22.8" customHeight="1">
      <c r="B356" s="195"/>
      <c r="C356" s="196"/>
      <c r="D356" s="197" t="s">
        <v>71</v>
      </c>
      <c r="E356" s="209" t="s">
        <v>165</v>
      </c>
      <c r="F356" s="209" t="s">
        <v>630</v>
      </c>
      <c r="G356" s="196"/>
      <c r="H356" s="196"/>
      <c r="I356" s="199"/>
      <c r="J356" s="210">
        <f>BK356</f>
        <v>0</v>
      </c>
      <c r="K356" s="196"/>
      <c r="L356" s="201"/>
      <c r="M356" s="202"/>
      <c r="N356" s="203"/>
      <c r="O356" s="203"/>
      <c r="P356" s="204">
        <f>SUM(P357:P403)</f>
        <v>0</v>
      </c>
      <c r="Q356" s="203"/>
      <c r="R356" s="204">
        <f>SUM(R357:R403)</f>
        <v>163.87672676</v>
      </c>
      <c r="S356" s="203"/>
      <c r="T356" s="205">
        <f>SUM(T357:T403)</f>
        <v>44.055999999999997</v>
      </c>
      <c r="AR356" s="206" t="s">
        <v>80</v>
      </c>
      <c r="AT356" s="207" t="s">
        <v>71</v>
      </c>
      <c r="AU356" s="207" t="s">
        <v>80</v>
      </c>
      <c r="AY356" s="206" t="s">
        <v>121</v>
      </c>
      <c r="BK356" s="208">
        <f>SUM(BK357:BK403)</f>
        <v>0</v>
      </c>
    </row>
    <row r="357" s="1" customFormat="1" ht="16.5" customHeight="1">
      <c r="B357" s="38"/>
      <c r="C357" s="211" t="s">
        <v>631</v>
      </c>
      <c r="D357" s="211" t="s">
        <v>123</v>
      </c>
      <c r="E357" s="212" t="s">
        <v>632</v>
      </c>
      <c r="F357" s="213" t="s">
        <v>633</v>
      </c>
      <c r="G357" s="214" t="s">
        <v>196</v>
      </c>
      <c r="H357" s="215">
        <v>6.5</v>
      </c>
      <c r="I357" s="216"/>
      <c r="J357" s="217">
        <f>ROUND(I357*H357,2)</f>
        <v>0</v>
      </c>
      <c r="K357" s="213" t="s">
        <v>19</v>
      </c>
      <c r="L357" s="43"/>
      <c r="M357" s="218" t="s">
        <v>19</v>
      </c>
      <c r="N357" s="219" t="s">
        <v>43</v>
      </c>
      <c r="O357" s="83"/>
      <c r="P357" s="220">
        <f>O357*H357</f>
        <v>0</v>
      </c>
      <c r="Q357" s="220">
        <v>0</v>
      </c>
      <c r="R357" s="220">
        <f>Q357*H357</f>
        <v>0</v>
      </c>
      <c r="S357" s="220">
        <v>0</v>
      </c>
      <c r="T357" s="221">
        <f>S357*H357</f>
        <v>0</v>
      </c>
      <c r="AR357" s="222" t="s">
        <v>128</v>
      </c>
      <c r="AT357" s="222" t="s">
        <v>123</v>
      </c>
      <c r="AU357" s="222" t="s">
        <v>82</v>
      </c>
      <c r="AY357" s="17" t="s">
        <v>121</v>
      </c>
      <c r="BE357" s="223">
        <f>IF(N357="základní",J357,0)</f>
        <v>0</v>
      </c>
      <c r="BF357" s="223">
        <f>IF(N357="snížená",J357,0)</f>
        <v>0</v>
      </c>
      <c r="BG357" s="223">
        <f>IF(N357="zákl. přenesená",J357,0)</f>
        <v>0</v>
      </c>
      <c r="BH357" s="223">
        <f>IF(N357="sníž. přenesená",J357,0)</f>
        <v>0</v>
      </c>
      <c r="BI357" s="223">
        <f>IF(N357="nulová",J357,0)</f>
        <v>0</v>
      </c>
      <c r="BJ357" s="17" t="s">
        <v>80</v>
      </c>
      <c r="BK357" s="223">
        <f>ROUND(I357*H357,2)</f>
        <v>0</v>
      </c>
      <c r="BL357" s="17" t="s">
        <v>128</v>
      </c>
      <c r="BM357" s="222" t="s">
        <v>634</v>
      </c>
    </row>
    <row r="358" s="1" customFormat="1" ht="24" customHeight="1">
      <c r="B358" s="38"/>
      <c r="C358" s="211" t="s">
        <v>635</v>
      </c>
      <c r="D358" s="211" t="s">
        <v>123</v>
      </c>
      <c r="E358" s="212" t="s">
        <v>636</v>
      </c>
      <c r="F358" s="213" t="s">
        <v>637</v>
      </c>
      <c r="G358" s="214" t="s">
        <v>196</v>
      </c>
      <c r="H358" s="215">
        <v>363</v>
      </c>
      <c r="I358" s="216"/>
      <c r="J358" s="217">
        <f>ROUND(I358*H358,2)</f>
        <v>0</v>
      </c>
      <c r="K358" s="213" t="s">
        <v>19</v>
      </c>
      <c r="L358" s="43"/>
      <c r="M358" s="218" t="s">
        <v>19</v>
      </c>
      <c r="N358" s="219" t="s">
        <v>43</v>
      </c>
      <c r="O358" s="83"/>
      <c r="P358" s="220">
        <f>O358*H358</f>
        <v>0</v>
      </c>
      <c r="Q358" s="220">
        <v>0.16850351999999999</v>
      </c>
      <c r="R358" s="220">
        <f>Q358*H358</f>
        <v>61.166777759999995</v>
      </c>
      <c r="S358" s="220">
        <v>0</v>
      </c>
      <c r="T358" s="221">
        <f>S358*H358</f>
        <v>0</v>
      </c>
      <c r="AR358" s="222" t="s">
        <v>128</v>
      </c>
      <c r="AT358" s="222" t="s">
        <v>123</v>
      </c>
      <c r="AU358" s="222" t="s">
        <v>82</v>
      </c>
      <c r="AY358" s="17" t="s">
        <v>121</v>
      </c>
      <c r="BE358" s="223">
        <f>IF(N358="základní",J358,0)</f>
        <v>0</v>
      </c>
      <c r="BF358" s="223">
        <f>IF(N358="snížená",J358,0)</f>
        <v>0</v>
      </c>
      <c r="BG358" s="223">
        <f>IF(N358="zákl. přenesená",J358,0)</f>
        <v>0</v>
      </c>
      <c r="BH358" s="223">
        <f>IF(N358="sníž. přenesená",J358,0)</f>
        <v>0</v>
      </c>
      <c r="BI358" s="223">
        <f>IF(N358="nulová",J358,0)</f>
        <v>0</v>
      </c>
      <c r="BJ358" s="17" t="s">
        <v>80</v>
      </c>
      <c r="BK358" s="223">
        <f>ROUND(I358*H358,2)</f>
        <v>0</v>
      </c>
      <c r="BL358" s="17" t="s">
        <v>128</v>
      </c>
      <c r="BM358" s="222" t="s">
        <v>638</v>
      </c>
    </row>
    <row r="359" s="1" customFormat="1">
      <c r="B359" s="38"/>
      <c r="C359" s="39"/>
      <c r="D359" s="224" t="s">
        <v>130</v>
      </c>
      <c r="E359" s="39"/>
      <c r="F359" s="225" t="s">
        <v>639</v>
      </c>
      <c r="G359" s="39"/>
      <c r="H359" s="39"/>
      <c r="I359" s="135"/>
      <c r="J359" s="39"/>
      <c r="K359" s="39"/>
      <c r="L359" s="43"/>
      <c r="M359" s="226"/>
      <c r="N359" s="83"/>
      <c r="O359" s="83"/>
      <c r="P359" s="83"/>
      <c r="Q359" s="83"/>
      <c r="R359" s="83"/>
      <c r="S359" s="83"/>
      <c r="T359" s="84"/>
      <c r="AT359" s="17" t="s">
        <v>130</v>
      </c>
      <c r="AU359" s="17" t="s">
        <v>82</v>
      </c>
    </row>
    <row r="360" s="12" customFormat="1">
      <c r="B360" s="227"/>
      <c r="C360" s="228"/>
      <c r="D360" s="224" t="s">
        <v>132</v>
      </c>
      <c r="E360" s="229" t="s">
        <v>19</v>
      </c>
      <c r="F360" s="230" t="s">
        <v>640</v>
      </c>
      <c r="G360" s="228"/>
      <c r="H360" s="231">
        <v>295.5</v>
      </c>
      <c r="I360" s="232"/>
      <c r="J360" s="228"/>
      <c r="K360" s="228"/>
      <c r="L360" s="233"/>
      <c r="M360" s="234"/>
      <c r="N360" s="235"/>
      <c r="O360" s="235"/>
      <c r="P360" s="235"/>
      <c r="Q360" s="235"/>
      <c r="R360" s="235"/>
      <c r="S360" s="235"/>
      <c r="T360" s="236"/>
      <c r="AT360" s="237" t="s">
        <v>132</v>
      </c>
      <c r="AU360" s="237" t="s">
        <v>82</v>
      </c>
      <c r="AV360" s="12" t="s">
        <v>82</v>
      </c>
      <c r="AW360" s="12" t="s">
        <v>33</v>
      </c>
      <c r="AX360" s="12" t="s">
        <v>72</v>
      </c>
      <c r="AY360" s="237" t="s">
        <v>121</v>
      </c>
    </row>
    <row r="361" s="12" customFormat="1">
      <c r="B361" s="227"/>
      <c r="C361" s="228"/>
      <c r="D361" s="224" t="s">
        <v>132</v>
      </c>
      <c r="E361" s="229" t="s">
        <v>19</v>
      </c>
      <c r="F361" s="230" t="s">
        <v>641</v>
      </c>
      <c r="G361" s="228"/>
      <c r="H361" s="231">
        <v>49.5</v>
      </c>
      <c r="I361" s="232"/>
      <c r="J361" s="228"/>
      <c r="K361" s="228"/>
      <c r="L361" s="233"/>
      <c r="M361" s="234"/>
      <c r="N361" s="235"/>
      <c r="O361" s="235"/>
      <c r="P361" s="235"/>
      <c r="Q361" s="235"/>
      <c r="R361" s="235"/>
      <c r="S361" s="235"/>
      <c r="T361" s="236"/>
      <c r="AT361" s="237" t="s">
        <v>132</v>
      </c>
      <c r="AU361" s="237" t="s">
        <v>82</v>
      </c>
      <c r="AV361" s="12" t="s">
        <v>82</v>
      </c>
      <c r="AW361" s="12" t="s">
        <v>33</v>
      </c>
      <c r="AX361" s="12" t="s">
        <v>72</v>
      </c>
      <c r="AY361" s="237" t="s">
        <v>121</v>
      </c>
    </row>
    <row r="362" s="12" customFormat="1">
      <c r="B362" s="227"/>
      <c r="C362" s="228"/>
      <c r="D362" s="224" t="s">
        <v>132</v>
      </c>
      <c r="E362" s="229" t="s">
        <v>19</v>
      </c>
      <c r="F362" s="230" t="s">
        <v>642</v>
      </c>
      <c r="G362" s="228"/>
      <c r="H362" s="231">
        <v>18</v>
      </c>
      <c r="I362" s="232"/>
      <c r="J362" s="228"/>
      <c r="K362" s="228"/>
      <c r="L362" s="233"/>
      <c r="M362" s="234"/>
      <c r="N362" s="235"/>
      <c r="O362" s="235"/>
      <c r="P362" s="235"/>
      <c r="Q362" s="235"/>
      <c r="R362" s="235"/>
      <c r="S362" s="235"/>
      <c r="T362" s="236"/>
      <c r="AT362" s="237" t="s">
        <v>132</v>
      </c>
      <c r="AU362" s="237" t="s">
        <v>82</v>
      </c>
      <c r="AV362" s="12" t="s">
        <v>82</v>
      </c>
      <c r="AW362" s="12" t="s">
        <v>33</v>
      </c>
      <c r="AX362" s="12" t="s">
        <v>72</v>
      </c>
      <c r="AY362" s="237" t="s">
        <v>121</v>
      </c>
    </row>
    <row r="363" s="13" customFormat="1">
      <c r="B363" s="238"/>
      <c r="C363" s="239"/>
      <c r="D363" s="224" t="s">
        <v>132</v>
      </c>
      <c r="E363" s="240" t="s">
        <v>19</v>
      </c>
      <c r="F363" s="241" t="s">
        <v>234</v>
      </c>
      <c r="G363" s="239"/>
      <c r="H363" s="242">
        <v>363</v>
      </c>
      <c r="I363" s="243"/>
      <c r="J363" s="239"/>
      <c r="K363" s="239"/>
      <c r="L363" s="244"/>
      <c r="M363" s="245"/>
      <c r="N363" s="246"/>
      <c r="O363" s="246"/>
      <c r="P363" s="246"/>
      <c r="Q363" s="246"/>
      <c r="R363" s="246"/>
      <c r="S363" s="246"/>
      <c r="T363" s="247"/>
      <c r="AT363" s="248" t="s">
        <v>132</v>
      </c>
      <c r="AU363" s="248" t="s">
        <v>82</v>
      </c>
      <c r="AV363" s="13" t="s">
        <v>128</v>
      </c>
      <c r="AW363" s="13" t="s">
        <v>33</v>
      </c>
      <c r="AX363" s="13" t="s">
        <v>80</v>
      </c>
      <c r="AY363" s="248" t="s">
        <v>121</v>
      </c>
    </row>
    <row r="364" s="1" customFormat="1" ht="16.5" customHeight="1">
      <c r="B364" s="38"/>
      <c r="C364" s="259" t="s">
        <v>643</v>
      </c>
      <c r="D364" s="259" t="s">
        <v>394</v>
      </c>
      <c r="E364" s="260" t="s">
        <v>644</v>
      </c>
      <c r="F364" s="261" t="s">
        <v>645</v>
      </c>
      <c r="G364" s="262" t="s">
        <v>196</v>
      </c>
      <c r="H364" s="263">
        <v>295.5</v>
      </c>
      <c r="I364" s="264"/>
      <c r="J364" s="265">
        <f>ROUND(I364*H364,2)</f>
        <v>0</v>
      </c>
      <c r="K364" s="261" t="s">
        <v>127</v>
      </c>
      <c r="L364" s="266"/>
      <c r="M364" s="267" t="s">
        <v>19</v>
      </c>
      <c r="N364" s="268" t="s">
        <v>43</v>
      </c>
      <c r="O364" s="83"/>
      <c r="P364" s="220">
        <f>O364*H364</f>
        <v>0</v>
      </c>
      <c r="Q364" s="220">
        <v>0.081000000000000003</v>
      </c>
      <c r="R364" s="220">
        <f>Q364*H364</f>
        <v>23.935500000000001</v>
      </c>
      <c r="S364" s="220">
        <v>0</v>
      </c>
      <c r="T364" s="221">
        <f>S364*H364</f>
        <v>0</v>
      </c>
      <c r="AR364" s="222" t="s">
        <v>160</v>
      </c>
      <c r="AT364" s="222" t="s">
        <v>394</v>
      </c>
      <c r="AU364" s="222" t="s">
        <v>82</v>
      </c>
      <c r="AY364" s="17" t="s">
        <v>121</v>
      </c>
      <c r="BE364" s="223">
        <f>IF(N364="základní",J364,0)</f>
        <v>0</v>
      </c>
      <c r="BF364" s="223">
        <f>IF(N364="snížená",J364,0)</f>
        <v>0</v>
      </c>
      <c r="BG364" s="223">
        <f>IF(N364="zákl. přenesená",J364,0)</f>
        <v>0</v>
      </c>
      <c r="BH364" s="223">
        <f>IF(N364="sníž. přenesená",J364,0)</f>
        <v>0</v>
      </c>
      <c r="BI364" s="223">
        <f>IF(N364="nulová",J364,0)</f>
        <v>0</v>
      </c>
      <c r="BJ364" s="17" t="s">
        <v>80</v>
      </c>
      <c r="BK364" s="223">
        <f>ROUND(I364*H364,2)</f>
        <v>0</v>
      </c>
      <c r="BL364" s="17" t="s">
        <v>128</v>
      </c>
      <c r="BM364" s="222" t="s">
        <v>646</v>
      </c>
    </row>
    <row r="365" s="12" customFormat="1">
      <c r="B365" s="227"/>
      <c r="C365" s="228"/>
      <c r="D365" s="224" t="s">
        <v>132</v>
      </c>
      <c r="E365" s="229" t="s">
        <v>19</v>
      </c>
      <c r="F365" s="230" t="s">
        <v>647</v>
      </c>
      <c r="G365" s="228"/>
      <c r="H365" s="231">
        <v>295.5</v>
      </c>
      <c r="I365" s="232"/>
      <c r="J365" s="228"/>
      <c r="K365" s="228"/>
      <c r="L365" s="233"/>
      <c r="M365" s="234"/>
      <c r="N365" s="235"/>
      <c r="O365" s="235"/>
      <c r="P365" s="235"/>
      <c r="Q365" s="235"/>
      <c r="R365" s="235"/>
      <c r="S365" s="235"/>
      <c r="T365" s="236"/>
      <c r="AT365" s="237" t="s">
        <v>132</v>
      </c>
      <c r="AU365" s="237" t="s">
        <v>82</v>
      </c>
      <c r="AV365" s="12" t="s">
        <v>82</v>
      </c>
      <c r="AW365" s="12" t="s">
        <v>33</v>
      </c>
      <c r="AX365" s="12" t="s">
        <v>80</v>
      </c>
      <c r="AY365" s="237" t="s">
        <v>121</v>
      </c>
    </row>
    <row r="366" s="1" customFormat="1" ht="16.5" customHeight="1">
      <c r="B366" s="38"/>
      <c r="C366" s="259" t="s">
        <v>648</v>
      </c>
      <c r="D366" s="259" t="s">
        <v>394</v>
      </c>
      <c r="E366" s="260" t="s">
        <v>649</v>
      </c>
      <c r="F366" s="261" t="s">
        <v>650</v>
      </c>
      <c r="G366" s="262" t="s">
        <v>196</v>
      </c>
      <c r="H366" s="263">
        <v>49.5</v>
      </c>
      <c r="I366" s="264"/>
      <c r="J366" s="265">
        <f>ROUND(I366*H366,2)</f>
        <v>0</v>
      </c>
      <c r="K366" s="261" t="s">
        <v>127</v>
      </c>
      <c r="L366" s="266"/>
      <c r="M366" s="267" t="s">
        <v>19</v>
      </c>
      <c r="N366" s="268" t="s">
        <v>43</v>
      </c>
      <c r="O366" s="83"/>
      <c r="P366" s="220">
        <f>O366*H366</f>
        <v>0</v>
      </c>
      <c r="Q366" s="220">
        <v>0.048300000000000003</v>
      </c>
      <c r="R366" s="220">
        <f>Q366*H366</f>
        <v>2.3908499999999999</v>
      </c>
      <c r="S366" s="220">
        <v>0</v>
      </c>
      <c r="T366" s="221">
        <f>S366*H366</f>
        <v>0</v>
      </c>
      <c r="AR366" s="222" t="s">
        <v>160</v>
      </c>
      <c r="AT366" s="222" t="s">
        <v>394</v>
      </c>
      <c r="AU366" s="222" t="s">
        <v>82</v>
      </c>
      <c r="AY366" s="17" t="s">
        <v>121</v>
      </c>
      <c r="BE366" s="223">
        <f>IF(N366="základní",J366,0)</f>
        <v>0</v>
      </c>
      <c r="BF366" s="223">
        <f>IF(N366="snížená",J366,0)</f>
        <v>0</v>
      </c>
      <c r="BG366" s="223">
        <f>IF(N366="zákl. přenesená",J366,0)</f>
        <v>0</v>
      </c>
      <c r="BH366" s="223">
        <f>IF(N366="sníž. přenesená",J366,0)</f>
        <v>0</v>
      </c>
      <c r="BI366" s="223">
        <f>IF(N366="nulová",J366,0)</f>
        <v>0</v>
      </c>
      <c r="BJ366" s="17" t="s">
        <v>80</v>
      </c>
      <c r="BK366" s="223">
        <f>ROUND(I366*H366,2)</f>
        <v>0</v>
      </c>
      <c r="BL366" s="17" t="s">
        <v>128</v>
      </c>
      <c r="BM366" s="222" t="s">
        <v>651</v>
      </c>
    </row>
    <row r="367" s="1" customFormat="1" ht="16.5" customHeight="1">
      <c r="B367" s="38"/>
      <c r="C367" s="259" t="s">
        <v>652</v>
      </c>
      <c r="D367" s="259" t="s">
        <v>394</v>
      </c>
      <c r="E367" s="260" t="s">
        <v>653</v>
      </c>
      <c r="F367" s="261" t="s">
        <v>654</v>
      </c>
      <c r="G367" s="262" t="s">
        <v>196</v>
      </c>
      <c r="H367" s="263">
        <v>18</v>
      </c>
      <c r="I367" s="264"/>
      <c r="J367" s="265">
        <f>ROUND(I367*H367,2)</f>
        <v>0</v>
      </c>
      <c r="K367" s="261" t="s">
        <v>127</v>
      </c>
      <c r="L367" s="266"/>
      <c r="M367" s="267" t="s">
        <v>19</v>
      </c>
      <c r="N367" s="268" t="s">
        <v>43</v>
      </c>
      <c r="O367" s="83"/>
      <c r="P367" s="220">
        <f>O367*H367</f>
        <v>0</v>
      </c>
      <c r="Q367" s="220">
        <v>0.064000000000000001</v>
      </c>
      <c r="R367" s="220">
        <f>Q367*H367</f>
        <v>1.1520000000000001</v>
      </c>
      <c r="S367" s="220">
        <v>0</v>
      </c>
      <c r="T367" s="221">
        <f>S367*H367</f>
        <v>0</v>
      </c>
      <c r="AR367" s="222" t="s">
        <v>160</v>
      </c>
      <c r="AT367" s="222" t="s">
        <v>394</v>
      </c>
      <c r="AU367" s="222" t="s">
        <v>82</v>
      </c>
      <c r="AY367" s="17" t="s">
        <v>121</v>
      </c>
      <c r="BE367" s="223">
        <f>IF(N367="základní",J367,0)</f>
        <v>0</v>
      </c>
      <c r="BF367" s="223">
        <f>IF(N367="snížená",J367,0)</f>
        <v>0</v>
      </c>
      <c r="BG367" s="223">
        <f>IF(N367="zákl. přenesená",J367,0)</f>
        <v>0</v>
      </c>
      <c r="BH367" s="223">
        <f>IF(N367="sníž. přenesená",J367,0)</f>
        <v>0</v>
      </c>
      <c r="BI367" s="223">
        <f>IF(N367="nulová",J367,0)</f>
        <v>0</v>
      </c>
      <c r="BJ367" s="17" t="s">
        <v>80</v>
      </c>
      <c r="BK367" s="223">
        <f>ROUND(I367*H367,2)</f>
        <v>0</v>
      </c>
      <c r="BL367" s="17" t="s">
        <v>128</v>
      </c>
      <c r="BM367" s="222" t="s">
        <v>655</v>
      </c>
    </row>
    <row r="368" s="1" customFormat="1" ht="24" customHeight="1">
      <c r="B368" s="38"/>
      <c r="C368" s="211" t="s">
        <v>656</v>
      </c>
      <c r="D368" s="211" t="s">
        <v>123</v>
      </c>
      <c r="E368" s="212" t="s">
        <v>657</v>
      </c>
      <c r="F368" s="213" t="s">
        <v>658</v>
      </c>
      <c r="G368" s="214" t="s">
        <v>196</v>
      </c>
      <c r="H368" s="215">
        <v>377.5</v>
      </c>
      <c r="I368" s="216"/>
      <c r="J368" s="217">
        <f>ROUND(I368*H368,2)</f>
        <v>0</v>
      </c>
      <c r="K368" s="213" t="s">
        <v>19</v>
      </c>
      <c r="L368" s="43"/>
      <c r="M368" s="218" t="s">
        <v>19</v>
      </c>
      <c r="N368" s="219" t="s">
        <v>43</v>
      </c>
      <c r="O368" s="83"/>
      <c r="P368" s="220">
        <f>O368*H368</f>
        <v>0</v>
      </c>
      <c r="Q368" s="220">
        <v>0.12949959999999999</v>
      </c>
      <c r="R368" s="220">
        <f>Q368*H368</f>
        <v>48.886098999999994</v>
      </c>
      <c r="S368" s="220">
        <v>0</v>
      </c>
      <c r="T368" s="221">
        <f>S368*H368</f>
        <v>0</v>
      </c>
      <c r="AR368" s="222" t="s">
        <v>128</v>
      </c>
      <c r="AT368" s="222" t="s">
        <v>123</v>
      </c>
      <c r="AU368" s="222" t="s">
        <v>82</v>
      </c>
      <c r="AY368" s="17" t="s">
        <v>121</v>
      </c>
      <c r="BE368" s="223">
        <f>IF(N368="základní",J368,0)</f>
        <v>0</v>
      </c>
      <c r="BF368" s="223">
        <f>IF(N368="snížená",J368,0)</f>
        <v>0</v>
      </c>
      <c r="BG368" s="223">
        <f>IF(N368="zákl. přenesená",J368,0)</f>
        <v>0</v>
      </c>
      <c r="BH368" s="223">
        <f>IF(N368="sníž. přenesená",J368,0)</f>
        <v>0</v>
      </c>
      <c r="BI368" s="223">
        <f>IF(N368="nulová",J368,0)</f>
        <v>0</v>
      </c>
      <c r="BJ368" s="17" t="s">
        <v>80</v>
      </c>
      <c r="BK368" s="223">
        <f>ROUND(I368*H368,2)</f>
        <v>0</v>
      </c>
      <c r="BL368" s="17" t="s">
        <v>128</v>
      </c>
      <c r="BM368" s="222" t="s">
        <v>659</v>
      </c>
    </row>
    <row r="369" s="1" customFormat="1">
      <c r="B369" s="38"/>
      <c r="C369" s="39"/>
      <c r="D369" s="224" t="s">
        <v>130</v>
      </c>
      <c r="E369" s="39"/>
      <c r="F369" s="225" t="s">
        <v>660</v>
      </c>
      <c r="G369" s="39"/>
      <c r="H369" s="39"/>
      <c r="I369" s="135"/>
      <c r="J369" s="39"/>
      <c r="K369" s="39"/>
      <c r="L369" s="43"/>
      <c r="M369" s="226"/>
      <c r="N369" s="83"/>
      <c r="O369" s="83"/>
      <c r="P369" s="83"/>
      <c r="Q369" s="83"/>
      <c r="R369" s="83"/>
      <c r="S369" s="83"/>
      <c r="T369" s="84"/>
      <c r="AT369" s="17" t="s">
        <v>130</v>
      </c>
      <c r="AU369" s="17" t="s">
        <v>82</v>
      </c>
    </row>
    <row r="370" s="12" customFormat="1">
      <c r="B370" s="227"/>
      <c r="C370" s="228"/>
      <c r="D370" s="224" t="s">
        <v>132</v>
      </c>
      <c r="E370" s="229" t="s">
        <v>19</v>
      </c>
      <c r="F370" s="230" t="s">
        <v>661</v>
      </c>
      <c r="G370" s="228"/>
      <c r="H370" s="231">
        <v>328</v>
      </c>
      <c r="I370" s="232"/>
      <c r="J370" s="228"/>
      <c r="K370" s="228"/>
      <c r="L370" s="233"/>
      <c r="M370" s="234"/>
      <c r="N370" s="235"/>
      <c r="O370" s="235"/>
      <c r="P370" s="235"/>
      <c r="Q370" s="235"/>
      <c r="R370" s="235"/>
      <c r="S370" s="235"/>
      <c r="T370" s="236"/>
      <c r="AT370" s="237" t="s">
        <v>132</v>
      </c>
      <c r="AU370" s="237" t="s">
        <v>82</v>
      </c>
      <c r="AV370" s="12" t="s">
        <v>82</v>
      </c>
      <c r="AW370" s="12" t="s">
        <v>33</v>
      </c>
      <c r="AX370" s="12" t="s">
        <v>72</v>
      </c>
      <c r="AY370" s="237" t="s">
        <v>121</v>
      </c>
    </row>
    <row r="371" s="12" customFormat="1">
      <c r="B371" s="227"/>
      <c r="C371" s="228"/>
      <c r="D371" s="224" t="s">
        <v>132</v>
      </c>
      <c r="E371" s="229" t="s">
        <v>19</v>
      </c>
      <c r="F371" s="230" t="s">
        <v>662</v>
      </c>
      <c r="G371" s="228"/>
      <c r="H371" s="231">
        <v>49.5</v>
      </c>
      <c r="I371" s="232"/>
      <c r="J371" s="228"/>
      <c r="K371" s="228"/>
      <c r="L371" s="233"/>
      <c r="M371" s="234"/>
      <c r="N371" s="235"/>
      <c r="O371" s="235"/>
      <c r="P371" s="235"/>
      <c r="Q371" s="235"/>
      <c r="R371" s="235"/>
      <c r="S371" s="235"/>
      <c r="T371" s="236"/>
      <c r="AT371" s="237" t="s">
        <v>132</v>
      </c>
      <c r="AU371" s="237" t="s">
        <v>82</v>
      </c>
      <c r="AV371" s="12" t="s">
        <v>82</v>
      </c>
      <c r="AW371" s="12" t="s">
        <v>33</v>
      </c>
      <c r="AX371" s="12" t="s">
        <v>72</v>
      </c>
      <c r="AY371" s="237" t="s">
        <v>121</v>
      </c>
    </row>
    <row r="372" s="13" customFormat="1">
      <c r="B372" s="238"/>
      <c r="C372" s="239"/>
      <c r="D372" s="224" t="s">
        <v>132</v>
      </c>
      <c r="E372" s="240" t="s">
        <v>19</v>
      </c>
      <c r="F372" s="241" t="s">
        <v>234</v>
      </c>
      <c r="G372" s="239"/>
      <c r="H372" s="242">
        <v>377.5</v>
      </c>
      <c r="I372" s="243"/>
      <c r="J372" s="239"/>
      <c r="K372" s="239"/>
      <c r="L372" s="244"/>
      <c r="M372" s="245"/>
      <c r="N372" s="246"/>
      <c r="O372" s="246"/>
      <c r="P372" s="246"/>
      <c r="Q372" s="246"/>
      <c r="R372" s="246"/>
      <c r="S372" s="246"/>
      <c r="T372" s="247"/>
      <c r="AT372" s="248" t="s">
        <v>132</v>
      </c>
      <c r="AU372" s="248" t="s">
        <v>82</v>
      </c>
      <c r="AV372" s="13" t="s">
        <v>128</v>
      </c>
      <c r="AW372" s="13" t="s">
        <v>33</v>
      </c>
      <c r="AX372" s="13" t="s">
        <v>80</v>
      </c>
      <c r="AY372" s="248" t="s">
        <v>121</v>
      </c>
    </row>
    <row r="373" s="1" customFormat="1" ht="16.5" customHeight="1">
      <c r="B373" s="38"/>
      <c r="C373" s="259" t="s">
        <v>663</v>
      </c>
      <c r="D373" s="259" t="s">
        <v>394</v>
      </c>
      <c r="E373" s="260" t="s">
        <v>664</v>
      </c>
      <c r="F373" s="261" t="s">
        <v>665</v>
      </c>
      <c r="G373" s="262" t="s">
        <v>196</v>
      </c>
      <c r="H373" s="263">
        <v>328</v>
      </c>
      <c r="I373" s="264"/>
      <c r="J373" s="265">
        <f>ROUND(I373*H373,2)</f>
        <v>0</v>
      </c>
      <c r="K373" s="261" t="s">
        <v>127</v>
      </c>
      <c r="L373" s="266"/>
      <c r="M373" s="267" t="s">
        <v>19</v>
      </c>
      <c r="N373" s="268" t="s">
        <v>43</v>
      </c>
      <c r="O373" s="83"/>
      <c r="P373" s="220">
        <f>O373*H373</f>
        <v>0</v>
      </c>
      <c r="Q373" s="220">
        <v>0.028000000000000001</v>
      </c>
      <c r="R373" s="220">
        <f>Q373*H373</f>
        <v>9.1840000000000011</v>
      </c>
      <c r="S373" s="220">
        <v>0</v>
      </c>
      <c r="T373" s="221">
        <f>S373*H373</f>
        <v>0</v>
      </c>
      <c r="AR373" s="222" t="s">
        <v>160</v>
      </c>
      <c r="AT373" s="222" t="s">
        <v>394</v>
      </c>
      <c r="AU373" s="222" t="s">
        <v>82</v>
      </c>
      <c r="AY373" s="17" t="s">
        <v>121</v>
      </c>
      <c r="BE373" s="223">
        <f>IF(N373="základní",J373,0)</f>
        <v>0</v>
      </c>
      <c r="BF373" s="223">
        <f>IF(N373="snížená",J373,0)</f>
        <v>0</v>
      </c>
      <c r="BG373" s="223">
        <f>IF(N373="zákl. přenesená",J373,0)</f>
        <v>0</v>
      </c>
      <c r="BH373" s="223">
        <f>IF(N373="sníž. přenesená",J373,0)</f>
        <v>0</v>
      </c>
      <c r="BI373" s="223">
        <f>IF(N373="nulová",J373,0)</f>
        <v>0</v>
      </c>
      <c r="BJ373" s="17" t="s">
        <v>80</v>
      </c>
      <c r="BK373" s="223">
        <f>ROUND(I373*H373,2)</f>
        <v>0</v>
      </c>
      <c r="BL373" s="17" t="s">
        <v>128</v>
      </c>
      <c r="BM373" s="222" t="s">
        <v>666</v>
      </c>
    </row>
    <row r="374" s="1" customFormat="1" ht="16.5" customHeight="1">
      <c r="B374" s="38"/>
      <c r="C374" s="259" t="s">
        <v>667</v>
      </c>
      <c r="D374" s="259" t="s">
        <v>394</v>
      </c>
      <c r="E374" s="260" t="s">
        <v>668</v>
      </c>
      <c r="F374" s="261" t="s">
        <v>669</v>
      </c>
      <c r="G374" s="262" t="s">
        <v>196</v>
      </c>
      <c r="H374" s="263">
        <v>49.5</v>
      </c>
      <c r="I374" s="264"/>
      <c r="J374" s="265">
        <f>ROUND(I374*H374,2)</f>
        <v>0</v>
      </c>
      <c r="K374" s="261" t="s">
        <v>127</v>
      </c>
      <c r="L374" s="266"/>
      <c r="M374" s="267" t="s">
        <v>19</v>
      </c>
      <c r="N374" s="268" t="s">
        <v>43</v>
      </c>
      <c r="O374" s="83"/>
      <c r="P374" s="220">
        <f>O374*H374</f>
        <v>0</v>
      </c>
      <c r="Q374" s="220">
        <v>0.058000000000000003</v>
      </c>
      <c r="R374" s="220">
        <f>Q374*H374</f>
        <v>2.871</v>
      </c>
      <c r="S374" s="220">
        <v>0</v>
      </c>
      <c r="T374" s="221">
        <f>S374*H374</f>
        <v>0</v>
      </c>
      <c r="AR374" s="222" t="s">
        <v>160</v>
      </c>
      <c r="AT374" s="222" t="s">
        <v>394</v>
      </c>
      <c r="AU374" s="222" t="s">
        <v>82</v>
      </c>
      <c r="AY374" s="17" t="s">
        <v>121</v>
      </c>
      <c r="BE374" s="223">
        <f>IF(N374="základní",J374,0)</f>
        <v>0</v>
      </c>
      <c r="BF374" s="223">
        <f>IF(N374="snížená",J374,0)</f>
        <v>0</v>
      </c>
      <c r="BG374" s="223">
        <f>IF(N374="zákl. přenesená",J374,0)</f>
        <v>0</v>
      </c>
      <c r="BH374" s="223">
        <f>IF(N374="sníž. přenesená",J374,0)</f>
        <v>0</v>
      </c>
      <c r="BI374" s="223">
        <f>IF(N374="nulová",J374,0)</f>
        <v>0</v>
      </c>
      <c r="BJ374" s="17" t="s">
        <v>80</v>
      </c>
      <c r="BK374" s="223">
        <f>ROUND(I374*H374,2)</f>
        <v>0</v>
      </c>
      <c r="BL374" s="17" t="s">
        <v>128</v>
      </c>
      <c r="BM374" s="222" t="s">
        <v>670</v>
      </c>
    </row>
    <row r="375" s="12" customFormat="1">
      <c r="B375" s="227"/>
      <c r="C375" s="228"/>
      <c r="D375" s="224" t="s">
        <v>132</v>
      </c>
      <c r="E375" s="229" t="s">
        <v>19</v>
      </c>
      <c r="F375" s="230" t="s">
        <v>671</v>
      </c>
      <c r="G375" s="228"/>
      <c r="H375" s="231">
        <v>49.5</v>
      </c>
      <c r="I375" s="232"/>
      <c r="J375" s="228"/>
      <c r="K375" s="228"/>
      <c r="L375" s="233"/>
      <c r="M375" s="234"/>
      <c r="N375" s="235"/>
      <c r="O375" s="235"/>
      <c r="P375" s="235"/>
      <c r="Q375" s="235"/>
      <c r="R375" s="235"/>
      <c r="S375" s="235"/>
      <c r="T375" s="236"/>
      <c r="AT375" s="237" t="s">
        <v>132</v>
      </c>
      <c r="AU375" s="237" t="s">
        <v>82</v>
      </c>
      <c r="AV375" s="12" t="s">
        <v>82</v>
      </c>
      <c r="AW375" s="12" t="s">
        <v>33</v>
      </c>
      <c r="AX375" s="12" t="s">
        <v>80</v>
      </c>
      <c r="AY375" s="237" t="s">
        <v>121</v>
      </c>
    </row>
    <row r="376" s="1" customFormat="1" ht="16.5" customHeight="1">
      <c r="B376" s="38"/>
      <c r="C376" s="211" t="s">
        <v>672</v>
      </c>
      <c r="D376" s="211" t="s">
        <v>123</v>
      </c>
      <c r="E376" s="212" t="s">
        <v>673</v>
      </c>
      <c r="F376" s="213" t="s">
        <v>674</v>
      </c>
      <c r="G376" s="214" t="s">
        <v>196</v>
      </c>
      <c r="H376" s="215">
        <v>34</v>
      </c>
      <c r="I376" s="216"/>
      <c r="J376" s="217">
        <f>ROUND(I376*H376,2)</f>
        <v>0</v>
      </c>
      <c r="K376" s="213" t="s">
        <v>127</v>
      </c>
      <c r="L376" s="43"/>
      <c r="M376" s="218" t="s">
        <v>19</v>
      </c>
      <c r="N376" s="219" t="s">
        <v>43</v>
      </c>
      <c r="O376" s="83"/>
      <c r="P376" s="220">
        <f>O376*H376</f>
        <v>0</v>
      </c>
      <c r="Q376" s="220">
        <v>0.17488999999999999</v>
      </c>
      <c r="R376" s="220">
        <f>Q376*H376</f>
        <v>5.9462599999999997</v>
      </c>
      <c r="S376" s="220">
        <v>0</v>
      </c>
      <c r="T376" s="221">
        <f>S376*H376</f>
        <v>0</v>
      </c>
      <c r="AR376" s="222" t="s">
        <v>128</v>
      </c>
      <c r="AT376" s="222" t="s">
        <v>123</v>
      </c>
      <c r="AU376" s="222" t="s">
        <v>82</v>
      </c>
      <c r="AY376" s="17" t="s">
        <v>121</v>
      </c>
      <c r="BE376" s="223">
        <f>IF(N376="základní",J376,0)</f>
        <v>0</v>
      </c>
      <c r="BF376" s="223">
        <f>IF(N376="snížená",J376,0)</f>
        <v>0</v>
      </c>
      <c r="BG376" s="223">
        <f>IF(N376="zákl. přenesená",J376,0)</f>
        <v>0</v>
      </c>
      <c r="BH376" s="223">
        <f>IF(N376="sníž. přenesená",J376,0)</f>
        <v>0</v>
      </c>
      <c r="BI376" s="223">
        <f>IF(N376="nulová",J376,0)</f>
        <v>0</v>
      </c>
      <c r="BJ376" s="17" t="s">
        <v>80</v>
      </c>
      <c r="BK376" s="223">
        <f>ROUND(I376*H376,2)</f>
        <v>0</v>
      </c>
      <c r="BL376" s="17" t="s">
        <v>128</v>
      </c>
      <c r="BM376" s="222" t="s">
        <v>675</v>
      </c>
    </row>
    <row r="377" s="1" customFormat="1">
      <c r="B377" s="38"/>
      <c r="C377" s="39"/>
      <c r="D377" s="224" t="s">
        <v>130</v>
      </c>
      <c r="E377" s="39"/>
      <c r="F377" s="225" t="s">
        <v>676</v>
      </c>
      <c r="G377" s="39"/>
      <c r="H377" s="39"/>
      <c r="I377" s="135"/>
      <c r="J377" s="39"/>
      <c r="K377" s="39"/>
      <c r="L377" s="43"/>
      <c r="M377" s="226"/>
      <c r="N377" s="83"/>
      <c r="O377" s="83"/>
      <c r="P377" s="83"/>
      <c r="Q377" s="83"/>
      <c r="R377" s="83"/>
      <c r="S377" s="83"/>
      <c r="T377" s="84"/>
      <c r="AT377" s="17" t="s">
        <v>130</v>
      </c>
      <c r="AU377" s="17" t="s">
        <v>82</v>
      </c>
    </row>
    <row r="378" s="12" customFormat="1">
      <c r="B378" s="227"/>
      <c r="C378" s="228"/>
      <c r="D378" s="224" t="s">
        <v>132</v>
      </c>
      <c r="E378" s="229" t="s">
        <v>19</v>
      </c>
      <c r="F378" s="230" t="s">
        <v>677</v>
      </c>
      <c r="G378" s="228"/>
      <c r="H378" s="231">
        <v>26</v>
      </c>
      <c r="I378" s="232"/>
      <c r="J378" s="228"/>
      <c r="K378" s="228"/>
      <c r="L378" s="233"/>
      <c r="M378" s="234"/>
      <c r="N378" s="235"/>
      <c r="O378" s="235"/>
      <c r="P378" s="235"/>
      <c r="Q378" s="235"/>
      <c r="R378" s="235"/>
      <c r="S378" s="235"/>
      <c r="T378" s="236"/>
      <c r="AT378" s="237" t="s">
        <v>132</v>
      </c>
      <c r="AU378" s="237" t="s">
        <v>82</v>
      </c>
      <c r="AV378" s="12" t="s">
        <v>82</v>
      </c>
      <c r="AW378" s="12" t="s">
        <v>33</v>
      </c>
      <c r="AX378" s="12" t="s">
        <v>72</v>
      </c>
      <c r="AY378" s="237" t="s">
        <v>121</v>
      </c>
    </row>
    <row r="379" s="12" customFormat="1">
      <c r="B379" s="227"/>
      <c r="C379" s="228"/>
      <c r="D379" s="224" t="s">
        <v>132</v>
      </c>
      <c r="E379" s="229" t="s">
        <v>19</v>
      </c>
      <c r="F379" s="230" t="s">
        <v>678</v>
      </c>
      <c r="G379" s="228"/>
      <c r="H379" s="231">
        <v>4</v>
      </c>
      <c r="I379" s="232"/>
      <c r="J379" s="228"/>
      <c r="K379" s="228"/>
      <c r="L379" s="233"/>
      <c r="M379" s="234"/>
      <c r="N379" s="235"/>
      <c r="O379" s="235"/>
      <c r="P379" s="235"/>
      <c r="Q379" s="235"/>
      <c r="R379" s="235"/>
      <c r="S379" s="235"/>
      <c r="T379" s="236"/>
      <c r="AT379" s="237" t="s">
        <v>132</v>
      </c>
      <c r="AU379" s="237" t="s">
        <v>82</v>
      </c>
      <c r="AV379" s="12" t="s">
        <v>82</v>
      </c>
      <c r="AW379" s="12" t="s">
        <v>33</v>
      </c>
      <c r="AX379" s="12" t="s">
        <v>72</v>
      </c>
      <c r="AY379" s="237" t="s">
        <v>121</v>
      </c>
    </row>
    <row r="380" s="12" customFormat="1">
      <c r="B380" s="227"/>
      <c r="C380" s="228"/>
      <c r="D380" s="224" t="s">
        <v>132</v>
      </c>
      <c r="E380" s="229" t="s">
        <v>19</v>
      </c>
      <c r="F380" s="230" t="s">
        <v>679</v>
      </c>
      <c r="G380" s="228"/>
      <c r="H380" s="231">
        <v>4</v>
      </c>
      <c r="I380" s="232"/>
      <c r="J380" s="228"/>
      <c r="K380" s="228"/>
      <c r="L380" s="233"/>
      <c r="M380" s="234"/>
      <c r="N380" s="235"/>
      <c r="O380" s="235"/>
      <c r="P380" s="235"/>
      <c r="Q380" s="235"/>
      <c r="R380" s="235"/>
      <c r="S380" s="235"/>
      <c r="T380" s="236"/>
      <c r="AT380" s="237" t="s">
        <v>132</v>
      </c>
      <c r="AU380" s="237" t="s">
        <v>82</v>
      </c>
      <c r="AV380" s="12" t="s">
        <v>82</v>
      </c>
      <c r="AW380" s="12" t="s">
        <v>33</v>
      </c>
      <c r="AX380" s="12" t="s">
        <v>72</v>
      </c>
      <c r="AY380" s="237" t="s">
        <v>121</v>
      </c>
    </row>
    <row r="381" s="13" customFormat="1">
      <c r="B381" s="238"/>
      <c r="C381" s="239"/>
      <c r="D381" s="224" t="s">
        <v>132</v>
      </c>
      <c r="E381" s="240" t="s">
        <v>19</v>
      </c>
      <c r="F381" s="241" t="s">
        <v>234</v>
      </c>
      <c r="G381" s="239"/>
      <c r="H381" s="242">
        <v>34</v>
      </c>
      <c r="I381" s="243"/>
      <c r="J381" s="239"/>
      <c r="K381" s="239"/>
      <c r="L381" s="244"/>
      <c r="M381" s="245"/>
      <c r="N381" s="246"/>
      <c r="O381" s="246"/>
      <c r="P381" s="246"/>
      <c r="Q381" s="246"/>
      <c r="R381" s="246"/>
      <c r="S381" s="246"/>
      <c r="T381" s="247"/>
      <c r="AT381" s="248" t="s">
        <v>132</v>
      </c>
      <c r="AU381" s="248" t="s">
        <v>82</v>
      </c>
      <c r="AV381" s="13" t="s">
        <v>128</v>
      </c>
      <c r="AW381" s="13" t="s">
        <v>33</v>
      </c>
      <c r="AX381" s="13" t="s">
        <v>80</v>
      </c>
      <c r="AY381" s="248" t="s">
        <v>121</v>
      </c>
    </row>
    <row r="382" s="1" customFormat="1" ht="16.5" customHeight="1">
      <c r="B382" s="38"/>
      <c r="C382" s="259" t="s">
        <v>680</v>
      </c>
      <c r="D382" s="259" t="s">
        <v>394</v>
      </c>
      <c r="E382" s="260" t="s">
        <v>681</v>
      </c>
      <c r="F382" s="261" t="s">
        <v>682</v>
      </c>
      <c r="G382" s="262" t="s">
        <v>142</v>
      </c>
      <c r="H382" s="263">
        <v>4</v>
      </c>
      <c r="I382" s="264"/>
      <c r="J382" s="265">
        <f>ROUND(I382*H382,2)</f>
        <v>0</v>
      </c>
      <c r="K382" s="261" t="s">
        <v>19</v>
      </c>
      <c r="L382" s="266"/>
      <c r="M382" s="267" t="s">
        <v>19</v>
      </c>
      <c r="N382" s="268" t="s">
        <v>43</v>
      </c>
      <c r="O382" s="83"/>
      <c r="P382" s="220">
        <f>O382*H382</f>
        <v>0</v>
      </c>
      <c r="Q382" s="220">
        <v>0.244</v>
      </c>
      <c r="R382" s="220">
        <f>Q382*H382</f>
        <v>0.97599999999999998</v>
      </c>
      <c r="S382" s="220">
        <v>0</v>
      </c>
      <c r="T382" s="221">
        <f>S382*H382</f>
        <v>0</v>
      </c>
      <c r="AR382" s="222" t="s">
        <v>160</v>
      </c>
      <c r="AT382" s="222" t="s">
        <v>394</v>
      </c>
      <c r="AU382" s="222" t="s">
        <v>82</v>
      </c>
      <c r="AY382" s="17" t="s">
        <v>121</v>
      </c>
      <c r="BE382" s="223">
        <f>IF(N382="základní",J382,0)</f>
        <v>0</v>
      </c>
      <c r="BF382" s="223">
        <f>IF(N382="snížená",J382,0)</f>
        <v>0</v>
      </c>
      <c r="BG382" s="223">
        <f>IF(N382="zákl. přenesená",J382,0)</f>
        <v>0</v>
      </c>
      <c r="BH382" s="223">
        <f>IF(N382="sníž. přenesená",J382,0)</f>
        <v>0</v>
      </c>
      <c r="BI382" s="223">
        <f>IF(N382="nulová",J382,0)</f>
        <v>0</v>
      </c>
      <c r="BJ382" s="17" t="s">
        <v>80</v>
      </c>
      <c r="BK382" s="223">
        <f>ROUND(I382*H382,2)</f>
        <v>0</v>
      </c>
      <c r="BL382" s="17" t="s">
        <v>128</v>
      </c>
      <c r="BM382" s="222" t="s">
        <v>683</v>
      </c>
    </row>
    <row r="383" s="1" customFormat="1" ht="16.5" customHeight="1">
      <c r="B383" s="38"/>
      <c r="C383" s="259" t="s">
        <v>684</v>
      </c>
      <c r="D383" s="259" t="s">
        <v>394</v>
      </c>
      <c r="E383" s="260" t="s">
        <v>685</v>
      </c>
      <c r="F383" s="261" t="s">
        <v>686</v>
      </c>
      <c r="G383" s="262" t="s">
        <v>142</v>
      </c>
      <c r="H383" s="263">
        <v>26</v>
      </c>
      <c r="I383" s="264"/>
      <c r="J383" s="265">
        <f>ROUND(I383*H383,2)</f>
        <v>0</v>
      </c>
      <c r="K383" s="261" t="s">
        <v>19</v>
      </c>
      <c r="L383" s="266"/>
      <c r="M383" s="267" t="s">
        <v>19</v>
      </c>
      <c r="N383" s="268" t="s">
        <v>43</v>
      </c>
      <c r="O383" s="83"/>
      <c r="P383" s="220">
        <f>O383*H383</f>
        <v>0</v>
      </c>
      <c r="Q383" s="220">
        <v>0.248</v>
      </c>
      <c r="R383" s="220">
        <f>Q383*H383</f>
        <v>6.4480000000000004</v>
      </c>
      <c r="S383" s="220">
        <v>0</v>
      </c>
      <c r="T383" s="221">
        <f>S383*H383</f>
        <v>0</v>
      </c>
      <c r="AR383" s="222" t="s">
        <v>160</v>
      </c>
      <c r="AT383" s="222" t="s">
        <v>394</v>
      </c>
      <c r="AU383" s="222" t="s">
        <v>82</v>
      </c>
      <c r="AY383" s="17" t="s">
        <v>121</v>
      </c>
      <c r="BE383" s="223">
        <f>IF(N383="základní",J383,0)</f>
        <v>0</v>
      </c>
      <c r="BF383" s="223">
        <f>IF(N383="snížená",J383,0)</f>
        <v>0</v>
      </c>
      <c r="BG383" s="223">
        <f>IF(N383="zákl. přenesená",J383,0)</f>
        <v>0</v>
      </c>
      <c r="BH383" s="223">
        <f>IF(N383="sníž. přenesená",J383,0)</f>
        <v>0</v>
      </c>
      <c r="BI383" s="223">
        <f>IF(N383="nulová",J383,0)</f>
        <v>0</v>
      </c>
      <c r="BJ383" s="17" t="s">
        <v>80</v>
      </c>
      <c r="BK383" s="223">
        <f>ROUND(I383*H383,2)</f>
        <v>0</v>
      </c>
      <c r="BL383" s="17" t="s">
        <v>128</v>
      </c>
      <c r="BM383" s="222" t="s">
        <v>687</v>
      </c>
    </row>
    <row r="384" s="1" customFormat="1" ht="16.5" customHeight="1">
      <c r="B384" s="38"/>
      <c r="C384" s="259" t="s">
        <v>688</v>
      </c>
      <c r="D384" s="259" t="s">
        <v>394</v>
      </c>
      <c r="E384" s="260" t="s">
        <v>689</v>
      </c>
      <c r="F384" s="261" t="s">
        <v>690</v>
      </c>
      <c r="G384" s="262" t="s">
        <v>142</v>
      </c>
      <c r="H384" s="263">
        <v>4</v>
      </c>
      <c r="I384" s="264"/>
      <c r="J384" s="265">
        <f>ROUND(I384*H384,2)</f>
        <v>0</v>
      </c>
      <c r="K384" s="261" t="s">
        <v>19</v>
      </c>
      <c r="L384" s="266"/>
      <c r="M384" s="267" t="s">
        <v>19</v>
      </c>
      <c r="N384" s="268" t="s">
        <v>43</v>
      </c>
      <c r="O384" s="83"/>
      <c r="P384" s="220">
        <f>O384*H384</f>
        <v>0</v>
      </c>
      <c r="Q384" s="220">
        <v>0.16400000000000001</v>
      </c>
      <c r="R384" s="220">
        <f>Q384*H384</f>
        <v>0.65600000000000003</v>
      </c>
      <c r="S384" s="220">
        <v>0</v>
      </c>
      <c r="T384" s="221">
        <f>S384*H384</f>
        <v>0</v>
      </c>
      <c r="AR384" s="222" t="s">
        <v>160</v>
      </c>
      <c r="AT384" s="222" t="s">
        <v>394</v>
      </c>
      <c r="AU384" s="222" t="s">
        <v>82</v>
      </c>
      <c r="AY384" s="17" t="s">
        <v>121</v>
      </c>
      <c r="BE384" s="223">
        <f>IF(N384="základní",J384,0)</f>
        <v>0</v>
      </c>
      <c r="BF384" s="223">
        <f>IF(N384="snížená",J384,0)</f>
        <v>0</v>
      </c>
      <c r="BG384" s="223">
        <f>IF(N384="zákl. přenesená",J384,0)</f>
        <v>0</v>
      </c>
      <c r="BH384" s="223">
        <f>IF(N384="sníž. přenesená",J384,0)</f>
        <v>0</v>
      </c>
      <c r="BI384" s="223">
        <f>IF(N384="nulová",J384,0)</f>
        <v>0</v>
      </c>
      <c r="BJ384" s="17" t="s">
        <v>80</v>
      </c>
      <c r="BK384" s="223">
        <f>ROUND(I384*H384,2)</f>
        <v>0</v>
      </c>
      <c r="BL384" s="17" t="s">
        <v>128</v>
      </c>
      <c r="BM384" s="222" t="s">
        <v>691</v>
      </c>
    </row>
    <row r="385" s="1" customFormat="1" ht="16.5" customHeight="1">
      <c r="B385" s="38"/>
      <c r="C385" s="211" t="s">
        <v>692</v>
      </c>
      <c r="D385" s="211" t="s">
        <v>123</v>
      </c>
      <c r="E385" s="212" t="s">
        <v>693</v>
      </c>
      <c r="F385" s="213" t="s">
        <v>694</v>
      </c>
      <c r="G385" s="214" t="s">
        <v>196</v>
      </c>
      <c r="H385" s="215">
        <v>367</v>
      </c>
      <c r="I385" s="216"/>
      <c r="J385" s="217">
        <f>ROUND(I385*H385,2)</f>
        <v>0</v>
      </c>
      <c r="K385" s="213" t="s">
        <v>127</v>
      </c>
      <c r="L385" s="43"/>
      <c r="M385" s="218" t="s">
        <v>19</v>
      </c>
      <c r="N385" s="219" t="s">
        <v>43</v>
      </c>
      <c r="O385" s="83"/>
      <c r="P385" s="220">
        <f>O385*H385</f>
        <v>0</v>
      </c>
      <c r="Q385" s="220">
        <v>0</v>
      </c>
      <c r="R385" s="220">
        <f>Q385*H385</f>
        <v>0</v>
      </c>
      <c r="S385" s="220">
        <v>0</v>
      </c>
      <c r="T385" s="221">
        <f>S385*H385</f>
        <v>0</v>
      </c>
      <c r="AR385" s="222" t="s">
        <v>128</v>
      </c>
      <c r="AT385" s="222" t="s">
        <v>123</v>
      </c>
      <c r="AU385" s="222" t="s">
        <v>82</v>
      </c>
      <c r="AY385" s="17" t="s">
        <v>121</v>
      </c>
      <c r="BE385" s="223">
        <f>IF(N385="základní",J385,0)</f>
        <v>0</v>
      </c>
      <c r="BF385" s="223">
        <f>IF(N385="snížená",J385,0)</f>
        <v>0</v>
      </c>
      <c r="BG385" s="223">
        <f>IF(N385="zákl. přenesená",J385,0)</f>
        <v>0</v>
      </c>
      <c r="BH385" s="223">
        <f>IF(N385="sníž. přenesená",J385,0)</f>
        <v>0</v>
      </c>
      <c r="BI385" s="223">
        <f>IF(N385="nulová",J385,0)</f>
        <v>0</v>
      </c>
      <c r="BJ385" s="17" t="s">
        <v>80</v>
      </c>
      <c r="BK385" s="223">
        <f>ROUND(I385*H385,2)</f>
        <v>0</v>
      </c>
      <c r="BL385" s="17" t="s">
        <v>128</v>
      </c>
      <c r="BM385" s="222" t="s">
        <v>695</v>
      </c>
    </row>
    <row r="386" s="1" customFormat="1">
      <c r="B386" s="38"/>
      <c r="C386" s="39"/>
      <c r="D386" s="224" t="s">
        <v>130</v>
      </c>
      <c r="E386" s="39"/>
      <c r="F386" s="225" t="s">
        <v>696</v>
      </c>
      <c r="G386" s="39"/>
      <c r="H386" s="39"/>
      <c r="I386" s="135"/>
      <c r="J386" s="39"/>
      <c r="K386" s="39"/>
      <c r="L386" s="43"/>
      <c r="M386" s="226"/>
      <c r="N386" s="83"/>
      <c r="O386" s="83"/>
      <c r="P386" s="83"/>
      <c r="Q386" s="83"/>
      <c r="R386" s="83"/>
      <c r="S386" s="83"/>
      <c r="T386" s="84"/>
      <c r="AT386" s="17" t="s">
        <v>130</v>
      </c>
      <c r="AU386" s="17" t="s">
        <v>82</v>
      </c>
    </row>
    <row r="387" s="12" customFormat="1">
      <c r="B387" s="227"/>
      <c r="C387" s="228"/>
      <c r="D387" s="224" t="s">
        <v>132</v>
      </c>
      <c r="E387" s="229" t="s">
        <v>19</v>
      </c>
      <c r="F387" s="230" t="s">
        <v>697</v>
      </c>
      <c r="G387" s="228"/>
      <c r="H387" s="231">
        <v>367</v>
      </c>
      <c r="I387" s="232"/>
      <c r="J387" s="228"/>
      <c r="K387" s="228"/>
      <c r="L387" s="233"/>
      <c r="M387" s="234"/>
      <c r="N387" s="235"/>
      <c r="O387" s="235"/>
      <c r="P387" s="235"/>
      <c r="Q387" s="235"/>
      <c r="R387" s="235"/>
      <c r="S387" s="235"/>
      <c r="T387" s="236"/>
      <c r="AT387" s="237" t="s">
        <v>132</v>
      </c>
      <c r="AU387" s="237" t="s">
        <v>82</v>
      </c>
      <c r="AV387" s="12" t="s">
        <v>82</v>
      </c>
      <c r="AW387" s="12" t="s">
        <v>33</v>
      </c>
      <c r="AX387" s="12" t="s">
        <v>80</v>
      </c>
      <c r="AY387" s="237" t="s">
        <v>121</v>
      </c>
    </row>
    <row r="388" s="1" customFormat="1" ht="24" customHeight="1">
      <c r="B388" s="38"/>
      <c r="C388" s="211" t="s">
        <v>698</v>
      </c>
      <c r="D388" s="211" t="s">
        <v>123</v>
      </c>
      <c r="E388" s="212" t="s">
        <v>699</v>
      </c>
      <c r="F388" s="213" t="s">
        <v>700</v>
      </c>
      <c r="G388" s="214" t="s">
        <v>196</v>
      </c>
      <c r="H388" s="215">
        <v>367</v>
      </c>
      <c r="I388" s="216"/>
      <c r="J388" s="217">
        <f>ROUND(I388*H388,2)</f>
        <v>0</v>
      </c>
      <c r="K388" s="213" t="s">
        <v>127</v>
      </c>
      <c r="L388" s="43"/>
      <c r="M388" s="218" t="s">
        <v>19</v>
      </c>
      <c r="N388" s="219" t="s">
        <v>43</v>
      </c>
      <c r="O388" s="83"/>
      <c r="P388" s="220">
        <f>O388*H388</f>
        <v>0</v>
      </c>
      <c r="Q388" s="220">
        <v>0.00011</v>
      </c>
      <c r="R388" s="220">
        <f>Q388*H388</f>
        <v>0.040370000000000003</v>
      </c>
      <c r="S388" s="220">
        <v>0</v>
      </c>
      <c r="T388" s="221">
        <f>S388*H388</f>
        <v>0</v>
      </c>
      <c r="AR388" s="222" t="s">
        <v>128</v>
      </c>
      <c r="AT388" s="222" t="s">
        <v>123</v>
      </c>
      <c r="AU388" s="222" t="s">
        <v>82</v>
      </c>
      <c r="AY388" s="17" t="s">
        <v>121</v>
      </c>
      <c r="BE388" s="223">
        <f>IF(N388="základní",J388,0)</f>
        <v>0</v>
      </c>
      <c r="BF388" s="223">
        <f>IF(N388="snížená",J388,0)</f>
        <v>0</v>
      </c>
      <c r="BG388" s="223">
        <f>IF(N388="zákl. přenesená",J388,0)</f>
        <v>0</v>
      </c>
      <c r="BH388" s="223">
        <f>IF(N388="sníž. přenesená",J388,0)</f>
        <v>0</v>
      </c>
      <c r="BI388" s="223">
        <f>IF(N388="nulová",J388,0)</f>
        <v>0</v>
      </c>
      <c r="BJ388" s="17" t="s">
        <v>80</v>
      </c>
      <c r="BK388" s="223">
        <f>ROUND(I388*H388,2)</f>
        <v>0</v>
      </c>
      <c r="BL388" s="17" t="s">
        <v>128</v>
      </c>
      <c r="BM388" s="222" t="s">
        <v>701</v>
      </c>
    </row>
    <row r="389" s="1" customFormat="1">
      <c r="B389" s="38"/>
      <c r="C389" s="39"/>
      <c r="D389" s="224" t="s">
        <v>130</v>
      </c>
      <c r="E389" s="39"/>
      <c r="F389" s="225" t="s">
        <v>702</v>
      </c>
      <c r="G389" s="39"/>
      <c r="H389" s="39"/>
      <c r="I389" s="135"/>
      <c r="J389" s="39"/>
      <c r="K389" s="39"/>
      <c r="L389" s="43"/>
      <c r="M389" s="226"/>
      <c r="N389" s="83"/>
      <c r="O389" s="83"/>
      <c r="P389" s="83"/>
      <c r="Q389" s="83"/>
      <c r="R389" s="83"/>
      <c r="S389" s="83"/>
      <c r="T389" s="84"/>
      <c r="AT389" s="17" t="s">
        <v>130</v>
      </c>
      <c r="AU389" s="17" t="s">
        <v>82</v>
      </c>
    </row>
    <row r="390" s="12" customFormat="1">
      <c r="B390" s="227"/>
      <c r="C390" s="228"/>
      <c r="D390" s="224" t="s">
        <v>132</v>
      </c>
      <c r="E390" s="229" t="s">
        <v>19</v>
      </c>
      <c r="F390" s="230" t="s">
        <v>697</v>
      </c>
      <c r="G390" s="228"/>
      <c r="H390" s="231">
        <v>367</v>
      </c>
      <c r="I390" s="232"/>
      <c r="J390" s="228"/>
      <c r="K390" s="228"/>
      <c r="L390" s="233"/>
      <c r="M390" s="234"/>
      <c r="N390" s="235"/>
      <c r="O390" s="235"/>
      <c r="P390" s="235"/>
      <c r="Q390" s="235"/>
      <c r="R390" s="235"/>
      <c r="S390" s="235"/>
      <c r="T390" s="236"/>
      <c r="AT390" s="237" t="s">
        <v>132</v>
      </c>
      <c r="AU390" s="237" t="s">
        <v>82</v>
      </c>
      <c r="AV390" s="12" t="s">
        <v>82</v>
      </c>
      <c r="AW390" s="12" t="s">
        <v>33</v>
      </c>
      <c r="AX390" s="12" t="s">
        <v>80</v>
      </c>
      <c r="AY390" s="237" t="s">
        <v>121</v>
      </c>
    </row>
    <row r="391" s="1" customFormat="1" ht="24" customHeight="1">
      <c r="B391" s="38"/>
      <c r="C391" s="211" t="s">
        <v>703</v>
      </c>
      <c r="D391" s="211" t="s">
        <v>123</v>
      </c>
      <c r="E391" s="212" t="s">
        <v>704</v>
      </c>
      <c r="F391" s="213" t="s">
        <v>705</v>
      </c>
      <c r="G391" s="214" t="s">
        <v>196</v>
      </c>
      <c r="H391" s="215">
        <v>367</v>
      </c>
      <c r="I391" s="216"/>
      <c r="J391" s="217">
        <f>ROUND(I391*H391,2)</f>
        <v>0</v>
      </c>
      <c r="K391" s="213" t="s">
        <v>706</v>
      </c>
      <c r="L391" s="43"/>
      <c r="M391" s="218" t="s">
        <v>19</v>
      </c>
      <c r="N391" s="219" t="s">
        <v>43</v>
      </c>
      <c r="O391" s="83"/>
      <c r="P391" s="220">
        <f>O391*H391</f>
        <v>0</v>
      </c>
      <c r="Q391" s="220">
        <v>0.00060999999999999997</v>
      </c>
      <c r="R391" s="220">
        <f>Q391*H391</f>
        <v>0.22386999999999999</v>
      </c>
      <c r="S391" s="220">
        <v>0</v>
      </c>
      <c r="T391" s="221">
        <f>S391*H391</f>
        <v>0</v>
      </c>
      <c r="AR391" s="222" t="s">
        <v>128</v>
      </c>
      <c r="AT391" s="222" t="s">
        <v>123</v>
      </c>
      <c r="AU391" s="222" t="s">
        <v>82</v>
      </c>
      <c r="AY391" s="17" t="s">
        <v>121</v>
      </c>
      <c r="BE391" s="223">
        <f>IF(N391="základní",J391,0)</f>
        <v>0</v>
      </c>
      <c r="BF391" s="223">
        <f>IF(N391="snížená",J391,0)</f>
        <v>0</v>
      </c>
      <c r="BG391" s="223">
        <f>IF(N391="zákl. přenesená",J391,0)</f>
        <v>0</v>
      </c>
      <c r="BH391" s="223">
        <f>IF(N391="sníž. přenesená",J391,0)</f>
        <v>0</v>
      </c>
      <c r="BI391" s="223">
        <f>IF(N391="nulová",J391,0)</f>
        <v>0</v>
      </c>
      <c r="BJ391" s="17" t="s">
        <v>80</v>
      </c>
      <c r="BK391" s="223">
        <f>ROUND(I391*H391,2)</f>
        <v>0</v>
      </c>
      <c r="BL391" s="17" t="s">
        <v>128</v>
      </c>
      <c r="BM391" s="222" t="s">
        <v>707</v>
      </c>
    </row>
    <row r="392" s="1" customFormat="1">
      <c r="B392" s="38"/>
      <c r="C392" s="39"/>
      <c r="D392" s="224" t="s">
        <v>130</v>
      </c>
      <c r="E392" s="39"/>
      <c r="F392" s="225" t="s">
        <v>708</v>
      </c>
      <c r="G392" s="39"/>
      <c r="H392" s="39"/>
      <c r="I392" s="135"/>
      <c r="J392" s="39"/>
      <c r="K392" s="39"/>
      <c r="L392" s="43"/>
      <c r="M392" s="226"/>
      <c r="N392" s="83"/>
      <c r="O392" s="83"/>
      <c r="P392" s="83"/>
      <c r="Q392" s="83"/>
      <c r="R392" s="83"/>
      <c r="S392" s="83"/>
      <c r="T392" s="84"/>
      <c r="AT392" s="17" t="s">
        <v>130</v>
      </c>
      <c r="AU392" s="17" t="s">
        <v>82</v>
      </c>
    </row>
    <row r="393" s="12" customFormat="1">
      <c r="B393" s="227"/>
      <c r="C393" s="228"/>
      <c r="D393" s="224" t="s">
        <v>132</v>
      </c>
      <c r="E393" s="229" t="s">
        <v>19</v>
      </c>
      <c r="F393" s="230" t="s">
        <v>709</v>
      </c>
      <c r="G393" s="228"/>
      <c r="H393" s="231">
        <v>367</v>
      </c>
      <c r="I393" s="232"/>
      <c r="J393" s="228"/>
      <c r="K393" s="228"/>
      <c r="L393" s="233"/>
      <c r="M393" s="234"/>
      <c r="N393" s="235"/>
      <c r="O393" s="235"/>
      <c r="P393" s="235"/>
      <c r="Q393" s="235"/>
      <c r="R393" s="235"/>
      <c r="S393" s="235"/>
      <c r="T393" s="236"/>
      <c r="AT393" s="237" t="s">
        <v>132</v>
      </c>
      <c r="AU393" s="237" t="s">
        <v>82</v>
      </c>
      <c r="AV393" s="12" t="s">
        <v>82</v>
      </c>
      <c r="AW393" s="12" t="s">
        <v>33</v>
      </c>
      <c r="AX393" s="12" t="s">
        <v>80</v>
      </c>
      <c r="AY393" s="237" t="s">
        <v>121</v>
      </c>
    </row>
    <row r="394" s="1" customFormat="1" ht="16.5" customHeight="1">
      <c r="B394" s="38"/>
      <c r="C394" s="211" t="s">
        <v>710</v>
      </c>
      <c r="D394" s="211" t="s">
        <v>123</v>
      </c>
      <c r="E394" s="212" t="s">
        <v>711</v>
      </c>
      <c r="F394" s="213" t="s">
        <v>712</v>
      </c>
      <c r="G394" s="214" t="s">
        <v>196</v>
      </c>
      <c r="H394" s="215">
        <v>367</v>
      </c>
      <c r="I394" s="216"/>
      <c r="J394" s="217">
        <f>ROUND(I394*H394,2)</f>
        <v>0</v>
      </c>
      <c r="K394" s="213" t="s">
        <v>127</v>
      </c>
      <c r="L394" s="43"/>
      <c r="M394" s="218" t="s">
        <v>19</v>
      </c>
      <c r="N394" s="219" t="s">
        <v>43</v>
      </c>
      <c r="O394" s="83"/>
      <c r="P394" s="220">
        <f>O394*H394</f>
        <v>0</v>
      </c>
      <c r="Q394" s="220">
        <v>0</v>
      </c>
      <c r="R394" s="220">
        <f>Q394*H394</f>
        <v>0</v>
      </c>
      <c r="S394" s="220">
        <v>0</v>
      </c>
      <c r="T394" s="221">
        <f>S394*H394</f>
        <v>0</v>
      </c>
      <c r="AR394" s="222" t="s">
        <v>128</v>
      </c>
      <c r="AT394" s="222" t="s">
        <v>123</v>
      </c>
      <c r="AU394" s="222" t="s">
        <v>82</v>
      </c>
      <c r="AY394" s="17" t="s">
        <v>121</v>
      </c>
      <c r="BE394" s="223">
        <f>IF(N394="základní",J394,0)</f>
        <v>0</v>
      </c>
      <c r="BF394" s="223">
        <f>IF(N394="snížená",J394,0)</f>
        <v>0</v>
      </c>
      <c r="BG394" s="223">
        <f>IF(N394="zákl. přenesená",J394,0)</f>
        <v>0</v>
      </c>
      <c r="BH394" s="223">
        <f>IF(N394="sníž. přenesená",J394,0)</f>
        <v>0</v>
      </c>
      <c r="BI394" s="223">
        <f>IF(N394="nulová",J394,0)</f>
        <v>0</v>
      </c>
      <c r="BJ394" s="17" t="s">
        <v>80</v>
      </c>
      <c r="BK394" s="223">
        <f>ROUND(I394*H394,2)</f>
        <v>0</v>
      </c>
      <c r="BL394" s="17" t="s">
        <v>128</v>
      </c>
      <c r="BM394" s="222" t="s">
        <v>713</v>
      </c>
    </row>
    <row r="395" s="1" customFormat="1">
      <c r="B395" s="38"/>
      <c r="C395" s="39"/>
      <c r="D395" s="224" t="s">
        <v>130</v>
      </c>
      <c r="E395" s="39"/>
      <c r="F395" s="225" t="s">
        <v>714</v>
      </c>
      <c r="G395" s="39"/>
      <c r="H395" s="39"/>
      <c r="I395" s="135"/>
      <c r="J395" s="39"/>
      <c r="K395" s="39"/>
      <c r="L395" s="43"/>
      <c r="M395" s="226"/>
      <c r="N395" s="83"/>
      <c r="O395" s="83"/>
      <c r="P395" s="83"/>
      <c r="Q395" s="83"/>
      <c r="R395" s="83"/>
      <c r="S395" s="83"/>
      <c r="T395" s="84"/>
      <c r="AT395" s="17" t="s">
        <v>130</v>
      </c>
      <c r="AU395" s="17" t="s">
        <v>82</v>
      </c>
    </row>
    <row r="396" s="12" customFormat="1">
      <c r="B396" s="227"/>
      <c r="C396" s="228"/>
      <c r="D396" s="224" t="s">
        <v>132</v>
      </c>
      <c r="E396" s="229" t="s">
        <v>19</v>
      </c>
      <c r="F396" s="230" t="s">
        <v>709</v>
      </c>
      <c r="G396" s="228"/>
      <c r="H396" s="231">
        <v>367</v>
      </c>
      <c r="I396" s="232"/>
      <c r="J396" s="228"/>
      <c r="K396" s="228"/>
      <c r="L396" s="233"/>
      <c r="M396" s="234"/>
      <c r="N396" s="235"/>
      <c r="O396" s="235"/>
      <c r="P396" s="235"/>
      <c r="Q396" s="235"/>
      <c r="R396" s="235"/>
      <c r="S396" s="235"/>
      <c r="T396" s="236"/>
      <c r="AT396" s="237" t="s">
        <v>132</v>
      </c>
      <c r="AU396" s="237" t="s">
        <v>82</v>
      </c>
      <c r="AV396" s="12" t="s">
        <v>82</v>
      </c>
      <c r="AW396" s="12" t="s">
        <v>33</v>
      </c>
      <c r="AX396" s="12" t="s">
        <v>80</v>
      </c>
      <c r="AY396" s="237" t="s">
        <v>121</v>
      </c>
    </row>
    <row r="397" s="1" customFormat="1" ht="16.5" customHeight="1">
      <c r="B397" s="38"/>
      <c r="C397" s="211" t="s">
        <v>715</v>
      </c>
      <c r="D397" s="211" t="s">
        <v>123</v>
      </c>
      <c r="E397" s="212" t="s">
        <v>716</v>
      </c>
      <c r="F397" s="213" t="s">
        <v>717</v>
      </c>
      <c r="G397" s="214" t="s">
        <v>208</v>
      </c>
      <c r="H397" s="215">
        <v>6</v>
      </c>
      <c r="I397" s="216"/>
      <c r="J397" s="217">
        <f>ROUND(I397*H397,2)</f>
        <v>0</v>
      </c>
      <c r="K397" s="213" t="s">
        <v>127</v>
      </c>
      <c r="L397" s="43"/>
      <c r="M397" s="218" t="s">
        <v>19</v>
      </c>
      <c r="N397" s="219" t="s">
        <v>43</v>
      </c>
      <c r="O397" s="83"/>
      <c r="P397" s="220">
        <f>O397*H397</f>
        <v>0</v>
      </c>
      <c r="Q397" s="220">
        <v>0</v>
      </c>
      <c r="R397" s="220">
        <f>Q397*H397</f>
        <v>0</v>
      </c>
      <c r="S397" s="220">
        <v>2.5</v>
      </c>
      <c r="T397" s="221">
        <f>S397*H397</f>
        <v>15</v>
      </c>
      <c r="AR397" s="222" t="s">
        <v>128</v>
      </c>
      <c r="AT397" s="222" t="s">
        <v>123</v>
      </c>
      <c r="AU397" s="222" t="s">
        <v>82</v>
      </c>
      <c r="AY397" s="17" t="s">
        <v>121</v>
      </c>
      <c r="BE397" s="223">
        <f>IF(N397="základní",J397,0)</f>
        <v>0</v>
      </c>
      <c r="BF397" s="223">
        <f>IF(N397="snížená",J397,0)</f>
        <v>0</v>
      </c>
      <c r="BG397" s="223">
        <f>IF(N397="zákl. přenesená",J397,0)</f>
        <v>0</v>
      </c>
      <c r="BH397" s="223">
        <f>IF(N397="sníž. přenesená",J397,0)</f>
        <v>0</v>
      </c>
      <c r="BI397" s="223">
        <f>IF(N397="nulová",J397,0)</f>
        <v>0</v>
      </c>
      <c r="BJ397" s="17" t="s">
        <v>80</v>
      </c>
      <c r="BK397" s="223">
        <f>ROUND(I397*H397,2)</f>
        <v>0</v>
      </c>
      <c r="BL397" s="17" t="s">
        <v>128</v>
      </c>
      <c r="BM397" s="222" t="s">
        <v>718</v>
      </c>
    </row>
    <row r="398" s="12" customFormat="1">
      <c r="B398" s="227"/>
      <c r="C398" s="228"/>
      <c r="D398" s="224" t="s">
        <v>132</v>
      </c>
      <c r="E398" s="229" t="s">
        <v>19</v>
      </c>
      <c r="F398" s="230" t="s">
        <v>719</v>
      </c>
      <c r="G398" s="228"/>
      <c r="H398" s="231">
        <v>6</v>
      </c>
      <c r="I398" s="232"/>
      <c r="J398" s="228"/>
      <c r="K398" s="228"/>
      <c r="L398" s="233"/>
      <c r="M398" s="234"/>
      <c r="N398" s="235"/>
      <c r="O398" s="235"/>
      <c r="P398" s="235"/>
      <c r="Q398" s="235"/>
      <c r="R398" s="235"/>
      <c r="S398" s="235"/>
      <c r="T398" s="236"/>
      <c r="AT398" s="237" t="s">
        <v>132</v>
      </c>
      <c r="AU398" s="237" t="s">
        <v>82</v>
      </c>
      <c r="AV398" s="12" t="s">
        <v>82</v>
      </c>
      <c r="AW398" s="12" t="s">
        <v>33</v>
      </c>
      <c r="AX398" s="12" t="s">
        <v>80</v>
      </c>
      <c r="AY398" s="237" t="s">
        <v>121</v>
      </c>
    </row>
    <row r="399" s="1" customFormat="1" ht="24" customHeight="1">
      <c r="B399" s="38"/>
      <c r="C399" s="211" t="s">
        <v>720</v>
      </c>
      <c r="D399" s="211" t="s">
        <v>123</v>
      </c>
      <c r="E399" s="212" t="s">
        <v>721</v>
      </c>
      <c r="F399" s="213" t="s">
        <v>722</v>
      </c>
      <c r="G399" s="214" t="s">
        <v>208</v>
      </c>
      <c r="H399" s="215">
        <v>12.800000000000001</v>
      </c>
      <c r="I399" s="216"/>
      <c r="J399" s="217">
        <f>ROUND(I399*H399,2)</f>
        <v>0</v>
      </c>
      <c r="K399" s="213" t="s">
        <v>127</v>
      </c>
      <c r="L399" s="43"/>
      <c r="M399" s="218" t="s">
        <v>19</v>
      </c>
      <c r="N399" s="219" t="s">
        <v>43</v>
      </c>
      <c r="O399" s="83"/>
      <c r="P399" s="220">
        <f>O399*H399</f>
        <v>0</v>
      </c>
      <c r="Q399" s="220">
        <v>0</v>
      </c>
      <c r="R399" s="220">
        <f>Q399*H399</f>
        <v>0</v>
      </c>
      <c r="S399" s="220">
        <v>2.27</v>
      </c>
      <c r="T399" s="221">
        <f>S399*H399</f>
        <v>29.056000000000001</v>
      </c>
      <c r="AR399" s="222" t="s">
        <v>128</v>
      </c>
      <c r="AT399" s="222" t="s">
        <v>123</v>
      </c>
      <c r="AU399" s="222" t="s">
        <v>82</v>
      </c>
      <c r="AY399" s="17" t="s">
        <v>121</v>
      </c>
      <c r="BE399" s="223">
        <f>IF(N399="základní",J399,0)</f>
        <v>0</v>
      </c>
      <c r="BF399" s="223">
        <f>IF(N399="snížená",J399,0)</f>
        <v>0</v>
      </c>
      <c r="BG399" s="223">
        <f>IF(N399="zákl. přenesená",J399,0)</f>
        <v>0</v>
      </c>
      <c r="BH399" s="223">
        <f>IF(N399="sníž. přenesená",J399,0)</f>
        <v>0</v>
      </c>
      <c r="BI399" s="223">
        <f>IF(N399="nulová",J399,0)</f>
        <v>0</v>
      </c>
      <c r="BJ399" s="17" t="s">
        <v>80</v>
      </c>
      <c r="BK399" s="223">
        <f>ROUND(I399*H399,2)</f>
        <v>0</v>
      </c>
      <c r="BL399" s="17" t="s">
        <v>128</v>
      </c>
      <c r="BM399" s="222" t="s">
        <v>723</v>
      </c>
    </row>
    <row r="400" s="1" customFormat="1">
      <c r="B400" s="38"/>
      <c r="C400" s="39"/>
      <c r="D400" s="224" t="s">
        <v>130</v>
      </c>
      <c r="E400" s="39"/>
      <c r="F400" s="225" t="s">
        <v>724</v>
      </c>
      <c r="G400" s="39"/>
      <c r="H400" s="39"/>
      <c r="I400" s="135"/>
      <c r="J400" s="39"/>
      <c r="K400" s="39"/>
      <c r="L400" s="43"/>
      <c r="M400" s="226"/>
      <c r="N400" s="83"/>
      <c r="O400" s="83"/>
      <c r="P400" s="83"/>
      <c r="Q400" s="83"/>
      <c r="R400" s="83"/>
      <c r="S400" s="83"/>
      <c r="T400" s="84"/>
      <c r="AT400" s="17" t="s">
        <v>130</v>
      </c>
      <c r="AU400" s="17" t="s">
        <v>82</v>
      </c>
    </row>
    <row r="401" s="12" customFormat="1">
      <c r="B401" s="227"/>
      <c r="C401" s="228"/>
      <c r="D401" s="224" t="s">
        <v>132</v>
      </c>
      <c r="E401" s="229" t="s">
        <v>19</v>
      </c>
      <c r="F401" s="230" t="s">
        <v>725</v>
      </c>
      <c r="G401" s="228"/>
      <c r="H401" s="231">
        <v>12.800000000000001</v>
      </c>
      <c r="I401" s="232"/>
      <c r="J401" s="228"/>
      <c r="K401" s="228"/>
      <c r="L401" s="233"/>
      <c r="M401" s="234"/>
      <c r="N401" s="235"/>
      <c r="O401" s="235"/>
      <c r="P401" s="235"/>
      <c r="Q401" s="235"/>
      <c r="R401" s="235"/>
      <c r="S401" s="235"/>
      <c r="T401" s="236"/>
      <c r="AT401" s="237" t="s">
        <v>132</v>
      </c>
      <c r="AU401" s="237" t="s">
        <v>82</v>
      </c>
      <c r="AV401" s="12" t="s">
        <v>82</v>
      </c>
      <c r="AW401" s="12" t="s">
        <v>33</v>
      </c>
      <c r="AX401" s="12" t="s">
        <v>80</v>
      </c>
      <c r="AY401" s="237" t="s">
        <v>121</v>
      </c>
    </row>
    <row r="402" s="1" customFormat="1" ht="24" customHeight="1">
      <c r="B402" s="38"/>
      <c r="C402" s="211" t="s">
        <v>726</v>
      </c>
      <c r="D402" s="211" t="s">
        <v>123</v>
      </c>
      <c r="E402" s="212" t="s">
        <v>727</v>
      </c>
      <c r="F402" s="213" t="s">
        <v>728</v>
      </c>
      <c r="G402" s="214" t="s">
        <v>196</v>
      </c>
      <c r="H402" s="215">
        <v>40</v>
      </c>
      <c r="I402" s="216"/>
      <c r="J402" s="217">
        <f>ROUND(I402*H402,2)</f>
        <v>0</v>
      </c>
      <c r="K402" s="213" t="s">
        <v>127</v>
      </c>
      <c r="L402" s="43"/>
      <c r="M402" s="218" t="s">
        <v>19</v>
      </c>
      <c r="N402" s="219" t="s">
        <v>43</v>
      </c>
      <c r="O402" s="83"/>
      <c r="P402" s="220">
        <f>O402*H402</f>
        <v>0</v>
      </c>
      <c r="Q402" s="220">
        <v>0</v>
      </c>
      <c r="R402" s="220">
        <f>Q402*H402</f>
        <v>0</v>
      </c>
      <c r="S402" s="220">
        <v>0</v>
      </c>
      <c r="T402" s="221">
        <f>S402*H402</f>
        <v>0</v>
      </c>
      <c r="AR402" s="222" t="s">
        <v>128</v>
      </c>
      <c r="AT402" s="222" t="s">
        <v>123</v>
      </c>
      <c r="AU402" s="222" t="s">
        <v>82</v>
      </c>
      <c r="AY402" s="17" t="s">
        <v>121</v>
      </c>
      <c r="BE402" s="223">
        <f>IF(N402="základní",J402,0)</f>
        <v>0</v>
      </c>
      <c r="BF402" s="223">
        <f>IF(N402="snížená",J402,0)</f>
        <v>0</v>
      </c>
      <c r="BG402" s="223">
        <f>IF(N402="zákl. přenesená",J402,0)</f>
        <v>0</v>
      </c>
      <c r="BH402" s="223">
        <f>IF(N402="sníž. přenesená",J402,0)</f>
        <v>0</v>
      </c>
      <c r="BI402" s="223">
        <f>IF(N402="nulová",J402,0)</f>
        <v>0</v>
      </c>
      <c r="BJ402" s="17" t="s">
        <v>80</v>
      </c>
      <c r="BK402" s="223">
        <f>ROUND(I402*H402,2)</f>
        <v>0</v>
      </c>
      <c r="BL402" s="17" t="s">
        <v>128</v>
      </c>
      <c r="BM402" s="222" t="s">
        <v>729</v>
      </c>
    </row>
    <row r="403" s="12" customFormat="1">
      <c r="B403" s="227"/>
      <c r="C403" s="228"/>
      <c r="D403" s="224" t="s">
        <v>132</v>
      </c>
      <c r="E403" s="229" t="s">
        <v>19</v>
      </c>
      <c r="F403" s="230" t="s">
        <v>730</v>
      </c>
      <c r="G403" s="228"/>
      <c r="H403" s="231">
        <v>40</v>
      </c>
      <c r="I403" s="232"/>
      <c r="J403" s="228"/>
      <c r="K403" s="228"/>
      <c r="L403" s="233"/>
      <c r="M403" s="234"/>
      <c r="N403" s="235"/>
      <c r="O403" s="235"/>
      <c r="P403" s="235"/>
      <c r="Q403" s="235"/>
      <c r="R403" s="235"/>
      <c r="S403" s="235"/>
      <c r="T403" s="236"/>
      <c r="AT403" s="237" t="s">
        <v>132</v>
      </c>
      <c r="AU403" s="237" t="s">
        <v>82</v>
      </c>
      <c r="AV403" s="12" t="s">
        <v>82</v>
      </c>
      <c r="AW403" s="12" t="s">
        <v>33</v>
      </c>
      <c r="AX403" s="12" t="s">
        <v>80</v>
      </c>
      <c r="AY403" s="237" t="s">
        <v>121</v>
      </c>
    </row>
    <row r="404" s="11" customFormat="1" ht="22.8" customHeight="1">
      <c r="B404" s="195"/>
      <c r="C404" s="196"/>
      <c r="D404" s="197" t="s">
        <v>71</v>
      </c>
      <c r="E404" s="209" t="s">
        <v>731</v>
      </c>
      <c r="F404" s="209" t="s">
        <v>732</v>
      </c>
      <c r="G404" s="196"/>
      <c r="H404" s="196"/>
      <c r="I404" s="199"/>
      <c r="J404" s="210">
        <f>BK404</f>
        <v>0</v>
      </c>
      <c r="K404" s="196"/>
      <c r="L404" s="201"/>
      <c r="M404" s="202"/>
      <c r="N404" s="203"/>
      <c r="O404" s="203"/>
      <c r="P404" s="204">
        <f>SUM(P405:P444)</f>
        <v>0</v>
      </c>
      <c r="Q404" s="203"/>
      <c r="R404" s="204">
        <f>SUM(R405:R444)</f>
        <v>0</v>
      </c>
      <c r="S404" s="203"/>
      <c r="T404" s="205">
        <f>SUM(T405:T444)</f>
        <v>0</v>
      </c>
      <c r="AR404" s="206" t="s">
        <v>80</v>
      </c>
      <c r="AT404" s="207" t="s">
        <v>71</v>
      </c>
      <c r="AU404" s="207" t="s">
        <v>80</v>
      </c>
      <c r="AY404" s="206" t="s">
        <v>121</v>
      </c>
      <c r="BK404" s="208">
        <f>SUM(BK405:BK444)</f>
        <v>0</v>
      </c>
    </row>
    <row r="405" s="1" customFormat="1" ht="16.5" customHeight="1">
      <c r="B405" s="38"/>
      <c r="C405" s="211" t="s">
        <v>733</v>
      </c>
      <c r="D405" s="211" t="s">
        <v>123</v>
      </c>
      <c r="E405" s="212" t="s">
        <v>734</v>
      </c>
      <c r="F405" s="213" t="s">
        <v>735</v>
      </c>
      <c r="G405" s="214" t="s">
        <v>356</v>
      </c>
      <c r="H405" s="215">
        <v>54.066000000000002</v>
      </c>
      <c r="I405" s="216"/>
      <c r="J405" s="217">
        <f>ROUND(I405*H405,2)</f>
        <v>0</v>
      </c>
      <c r="K405" s="213" t="s">
        <v>127</v>
      </c>
      <c r="L405" s="43"/>
      <c r="M405" s="218" t="s">
        <v>19</v>
      </c>
      <c r="N405" s="219" t="s">
        <v>43</v>
      </c>
      <c r="O405" s="83"/>
      <c r="P405" s="220">
        <f>O405*H405</f>
        <v>0</v>
      </c>
      <c r="Q405" s="220">
        <v>0</v>
      </c>
      <c r="R405" s="220">
        <f>Q405*H405</f>
        <v>0</v>
      </c>
      <c r="S405" s="220">
        <v>0</v>
      </c>
      <c r="T405" s="221">
        <f>S405*H405</f>
        <v>0</v>
      </c>
      <c r="AR405" s="222" t="s">
        <v>128</v>
      </c>
      <c r="AT405" s="222" t="s">
        <v>123</v>
      </c>
      <c r="AU405" s="222" t="s">
        <v>82</v>
      </c>
      <c r="AY405" s="17" t="s">
        <v>121</v>
      </c>
      <c r="BE405" s="223">
        <f>IF(N405="základní",J405,0)</f>
        <v>0</v>
      </c>
      <c r="BF405" s="223">
        <f>IF(N405="snížená",J405,0)</f>
        <v>0</v>
      </c>
      <c r="BG405" s="223">
        <f>IF(N405="zákl. přenesená",J405,0)</f>
        <v>0</v>
      </c>
      <c r="BH405" s="223">
        <f>IF(N405="sníž. přenesená",J405,0)</f>
        <v>0</v>
      </c>
      <c r="BI405" s="223">
        <f>IF(N405="nulová",J405,0)</f>
        <v>0</v>
      </c>
      <c r="BJ405" s="17" t="s">
        <v>80</v>
      </c>
      <c r="BK405" s="223">
        <f>ROUND(I405*H405,2)</f>
        <v>0</v>
      </c>
      <c r="BL405" s="17" t="s">
        <v>128</v>
      </c>
      <c r="BM405" s="222" t="s">
        <v>736</v>
      </c>
    </row>
    <row r="406" s="1" customFormat="1">
      <c r="B406" s="38"/>
      <c r="C406" s="39"/>
      <c r="D406" s="224" t="s">
        <v>130</v>
      </c>
      <c r="E406" s="39"/>
      <c r="F406" s="225" t="s">
        <v>737</v>
      </c>
      <c r="G406" s="39"/>
      <c r="H406" s="39"/>
      <c r="I406" s="135"/>
      <c r="J406" s="39"/>
      <c r="K406" s="39"/>
      <c r="L406" s="43"/>
      <c r="M406" s="226"/>
      <c r="N406" s="83"/>
      <c r="O406" s="83"/>
      <c r="P406" s="83"/>
      <c r="Q406" s="83"/>
      <c r="R406" s="83"/>
      <c r="S406" s="83"/>
      <c r="T406" s="84"/>
      <c r="AT406" s="17" t="s">
        <v>130</v>
      </c>
      <c r="AU406" s="17" t="s">
        <v>82</v>
      </c>
    </row>
    <row r="407" s="12" customFormat="1">
      <c r="B407" s="227"/>
      <c r="C407" s="228"/>
      <c r="D407" s="224" t="s">
        <v>132</v>
      </c>
      <c r="E407" s="229" t="s">
        <v>19</v>
      </c>
      <c r="F407" s="230" t="s">
        <v>738</v>
      </c>
      <c r="G407" s="228"/>
      <c r="H407" s="231">
        <v>0.65000000000000002</v>
      </c>
      <c r="I407" s="232"/>
      <c r="J407" s="228"/>
      <c r="K407" s="228"/>
      <c r="L407" s="233"/>
      <c r="M407" s="234"/>
      <c r="N407" s="235"/>
      <c r="O407" s="235"/>
      <c r="P407" s="235"/>
      <c r="Q407" s="235"/>
      <c r="R407" s="235"/>
      <c r="S407" s="235"/>
      <c r="T407" s="236"/>
      <c r="AT407" s="237" t="s">
        <v>132</v>
      </c>
      <c r="AU407" s="237" t="s">
        <v>82</v>
      </c>
      <c r="AV407" s="12" t="s">
        <v>82</v>
      </c>
      <c r="AW407" s="12" t="s">
        <v>33</v>
      </c>
      <c r="AX407" s="12" t="s">
        <v>72</v>
      </c>
      <c r="AY407" s="237" t="s">
        <v>121</v>
      </c>
    </row>
    <row r="408" s="12" customFormat="1">
      <c r="B408" s="227"/>
      <c r="C408" s="228"/>
      <c r="D408" s="224" t="s">
        <v>132</v>
      </c>
      <c r="E408" s="229" t="s">
        <v>19</v>
      </c>
      <c r="F408" s="230" t="s">
        <v>739</v>
      </c>
      <c r="G408" s="228"/>
      <c r="H408" s="231">
        <v>15</v>
      </c>
      <c r="I408" s="232"/>
      <c r="J408" s="228"/>
      <c r="K408" s="228"/>
      <c r="L408" s="233"/>
      <c r="M408" s="234"/>
      <c r="N408" s="235"/>
      <c r="O408" s="235"/>
      <c r="P408" s="235"/>
      <c r="Q408" s="235"/>
      <c r="R408" s="235"/>
      <c r="S408" s="235"/>
      <c r="T408" s="236"/>
      <c r="AT408" s="237" t="s">
        <v>132</v>
      </c>
      <c r="AU408" s="237" t="s">
        <v>82</v>
      </c>
      <c r="AV408" s="12" t="s">
        <v>82</v>
      </c>
      <c r="AW408" s="12" t="s">
        <v>33</v>
      </c>
      <c r="AX408" s="12" t="s">
        <v>72</v>
      </c>
      <c r="AY408" s="237" t="s">
        <v>121</v>
      </c>
    </row>
    <row r="409" s="12" customFormat="1">
      <c r="B409" s="227"/>
      <c r="C409" s="228"/>
      <c r="D409" s="224" t="s">
        <v>132</v>
      </c>
      <c r="E409" s="229" t="s">
        <v>19</v>
      </c>
      <c r="F409" s="230" t="s">
        <v>740</v>
      </c>
      <c r="G409" s="228"/>
      <c r="H409" s="231">
        <v>29.056000000000001</v>
      </c>
      <c r="I409" s="232"/>
      <c r="J409" s="228"/>
      <c r="K409" s="228"/>
      <c r="L409" s="233"/>
      <c r="M409" s="234"/>
      <c r="N409" s="235"/>
      <c r="O409" s="235"/>
      <c r="P409" s="235"/>
      <c r="Q409" s="235"/>
      <c r="R409" s="235"/>
      <c r="S409" s="235"/>
      <c r="T409" s="236"/>
      <c r="AT409" s="237" t="s">
        <v>132</v>
      </c>
      <c r="AU409" s="237" t="s">
        <v>82</v>
      </c>
      <c r="AV409" s="12" t="s">
        <v>82</v>
      </c>
      <c r="AW409" s="12" t="s">
        <v>33</v>
      </c>
      <c r="AX409" s="12" t="s">
        <v>72</v>
      </c>
      <c r="AY409" s="237" t="s">
        <v>121</v>
      </c>
    </row>
    <row r="410" s="12" customFormat="1">
      <c r="B410" s="227"/>
      <c r="C410" s="228"/>
      <c r="D410" s="224" t="s">
        <v>132</v>
      </c>
      <c r="E410" s="229" t="s">
        <v>19</v>
      </c>
      <c r="F410" s="230" t="s">
        <v>741</v>
      </c>
      <c r="G410" s="228"/>
      <c r="H410" s="231">
        <v>9.3599999999999994</v>
      </c>
      <c r="I410" s="232"/>
      <c r="J410" s="228"/>
      <c r="K410" s="228"/>
      <c r="L410" s="233"/>
      <c r="M410" s="234"/>
      <c r="N410" s="235"/>
      <c r="O410" s="235"/>
      <c r="P410" s="235"/>
      <c r="Q410" s="235"/>
      <c r="R410" s="235"/>
      <c r="S410" s="235"/>
      <c r="T410" s="236"/>
      <c r="AT410" s="237" t="s">
        <v>132</v>
      </c>
      <c r="AU410" s="237" t="s">
        <v>82</v>
      </c>
      <c r="AV410" s="12" t="s">
        <v>82</v>
      </c>
      <c r="AW410" s="12" t="s">
        <v>33</v>
      </c>
      <c r="AX410" s="12" t="s">
        <v>72</v>
      </c>
      <c r="AY410" s="237" t="s">
        <v>121</v>
      </c>
    </row>
    <row r="411" s="13" customFormat="1">
      <c r="B411" s="238"/>
      <c r="C411" s="239"/>
      <c r="D411" s="224" t="s">
        <v>132</v>
      </c>
      <c r="E411" s="240" t="s">
        <v>19</v>
      </c>
      <c r="F411" s="241" t="s">
        <v>234</v>
      </c>
      <c r="G411" s="239"/>
      <c r="H411" s="242">
        <v>54.066000000000002</v>
      </c>
      <c r="I411" s="243"/>
      <c r="J411" s="239"/>
      <c r="K411" s="239"/>
      <c r="L411" s="244"/>
      <c r="M411" s="245"/>
      <c r="N411" s="246"/>
      <c r="O411" s="246"/>
      <c r="P411" s="246"/>
      <c r="Q411" s="246"/>
      <c r="R411" s="246"/>
      <c r="S411" s="246"/>
      <c r="T411" s="247"/>
      <c r="AT411" s="248" t="s">
        <v>132</v>
      </c>
      <c r="AU411" s="248" t="s">
        <v>82</v>
      </c>
      <c r="AV411" s="13" t="s">
        <v>128</v>
      </c>
      <c r="AW411" s="13" t="s">
        <v>33</v>
      </c>
      <c r="AX411" s="13" t="s">
        <v>80</v>
      </c>
      <c r="AY411" s="248" t="s">
        <v>121</v>
      </c>
    </row>
    <row r="412" s="1" customFormat="1" ht="24" customHeight="1">
      <c r="B412" s="38"/>
      <c r="C412" s="211" t="s">
        <v>742</v>
      </c>
      <c r="D412" s="211" t="s">
        <v>123</v>
      </c>
      <c r="E412" s="212" t="s">
        <v>743</v>
      </c>
      <c r="F412" s="213" t="s">
        <v>744</v>
      </c>
      <c r="G412" s="214" t="s">
        <v>356</v>
      </c>
      <c r="H412" s="215">
        <v>1027.2539999999999</v>
      </c>
      <c r="I412" s="216"/>
      <c r="J412" s="217">
        <f>ROUND(I412*H412,2)</f>
        <v>0</v>
      </c>
      <c r="K412" s="213" t="s">
        <v>127</v>
      </c>
      <c r="L412" s="43"/>
      <c r="M412" s="218" t="s">
        <v>19</v>
      </c>
      <c r="N412" s="219" t="s">
        <v>43</v>
      </c>
      <c r="O412" s="83"/>
      <c r="P412" s="220">
        <f>O412*H412</f>
        <v>0</v>
      </c>
      <c r="Q412" s="220">
        <v>0</v>
      </c>
      <c r="R412" s="220">
        <f>Q412*H412</f>
        <v>0</v>
      </c>
      <c r="S412" s="220">
        <v>0</v>
      </c>
      <c r="T412" s="221">
        <f>S412*H412</f>
        <v>0</v>
      </c>
      <c r="AR412" s="222" t="s">
        <v>128</v>
      </c>
      <c r="AT412" s="222" t="s">
        <v>123</v>
      </c>
      <c r="AU412" s="222" t="s">
        <v>82</v>
      </c>
      <c r="AY412" s="17" t="s">
        <v>121</v>
      </c>
      <c r="BE412" s="223">
        <f>IF(N412="základní",J412,0)</f>
        <v>0</v>
      </c>
      <c r="BF412" s="223">
        <f>IF(N412="snížená",J412,0)</f>
        <v>0</v>
      </c>
      <c r="BG412" s="223">
        <f>IF(N412="zákl. přenesená",J412,0)</f>
        <v>0</v>
      </c>
      <c r="BH412" s="223">
        <f>IF(N412="sníž. přenesená",J412,0)</f>
        <v>0</v>
      </c>
      <c r="BI412" s="223">
        <f>IF(N412="nulová",J412,0)</f>
        <v>0</v>
      </c>
      <c r="BJ412" s="17" t="s">
        <v>80</v>
      </c>
      <c r="BK412" s="223">
        <f>ROUND(I412*H412,2)</f>
        <v>0</v>
      </c>
      <c r="BL412" s="17" t="s">
        <v>128</v>
      </c>
      <c r="BM412" s="222" t="s">
        <v>745</v>
      </c>
    </row>
    <row r="413" s="1" customFormat="1">
      <c r="B413" s="38"/>
      <c r="C413" s="39"/>
      <c r="D413" s="224" t="s">
        <v>130</v>
      </c>
      <c r="E413" s="39"/>
      <c r="F413" s="225" t="s">
        <v>737</v>
      </c>
      <c r="G413" s="39"/>
      <c r="H413" s="39"/>
      <c r="I413" s="135"/>
      <c r="J413" s="39"/>
      <c r="K413" s="39"/>
      <c r="L413" s="43"/>
      <c r="M413" s="226"/>
      <c r="N413" s="83"/>
      <c r="O413" s="83"/>
      <c r="P413" s="83"/>
      <c r="Q413" s="83"/>
      <c r="R413" s="83"/>
      <c r="S413" s="83"/>
      <c r="T413" s="84"/>
      <c r="AT413" s="17" t="s">
        <v>130</v>
      </c>
      <c r="AU413" s="17" t="s">
        <v>82</v>
      </c>
    </row>
    <row r="414" s="12" customFormat="1">
      <c r="B414" s="227"/>
      <c r="C414" s="228"/>
      <c r="D414" s="224" t="s">
        <v>132</v>
      </c>
      <c r="E414" s="228"/>
      <c r="F414" s="230" t="s">
        <v>746</v>
      </c>
      <c r="G414" s="228"/>
      <c r="H414" s="231">
        <v>1027.2539999999999</v>
      </c>
      <c r="I414" s="232"/>
      <c r="J414" s="228"/>
      <c r="K414" s="228"/>
      <c r="L414" s="233"/>
      <c r="M414" s="234"/>
      <c r="N414" s="235"/>
      <c r="O414" s="235"/>
      <c r="P414" s="235"/>
      <c r="Q414" s="235"/>
      <c r="R414" s="235"/>
      <c r="S414" s="235"/>
      <c r="T414" s="236"/>
      <c r="AT414" s="237" t="s">
        <v>132</v>
      </c>
      <c r="AU414" s="237" t="s">
        <v>82</v>
      </c>
      <c r="AV414" s="12" t="s">
        <v>82</v>
      </c>
      <c r="AW414" s="12" t="s">
        <v>4</v>
      </c>
      <c r="AX414" s="12" t="s">
        <v>80</v>
      </c>
      <c r="AY414" s="237" t="s">
        <v>121</v>
      </c>
    </row>
    <row r="415" s="1" customFormat="1" ht="24" customHeight="1">
      <c r="B415" s="38"/>
      <c r="C415" s="211" t="s">
        <v>747</v>
      </c>
      <c r="D415" s="211" t="s">
        <v>123</v>
      </c>
      <c r="E415" s="212" t="s">
        <v>748</v>
      </c>
      <c r="F415" s="213" t="s">
        <v>749</v>
      </c>
      <c r="G415" s="214" t="s">
        <v>356</v>
      </c>
      <c r="H415" s="215">
        <v>44.055999999999997</v>
      </c>
      <c r="I415" s="216"/>
      <c r="J415" s="217">
        <f>ROUND(I415*H415,2)</f>
        <v>0</v>
      </c>
      <c r="K415" s="213" t="s">
        <v>19</v>
      </c>
      <c r="L415" s="43"/>
      <c r="M415" s="218" t="s">
        <v>19</v>
      </c>
      <c r="N415" s="219" t="s">
        <v>43</v>
      </c>
      <c r="O415" s="83"/>
      <c r="P415" s="220">
        <f>O415*H415</f>
        <v>0</v>
      </c>
      <c r="Q415" s="220">
        <v>0</v>
      </c>
      <c r="R415" s="220">
        <f>Q415*H415</f>
        <v>0</v>
      </c>
      <c r="S415" s="220">
        <v>0</v>
      </c>
      <c r="T415" s="221">
        <f>S415*H415</f>
        <v>0</v>
      </c>
      <c r="AR415" s="222" t="s">
        <v>128</v>
      </c>
      <c r="AT415" s="222" t="s">
        <v>123</v>
      </c>
      <c r="AU415" s="222" t="s">
        <v>82</v>
      </c>
      <c r="AY415" s="17" t="s">
        <v>121</v>
      </c>
      <c r="BE415" s="223">
        <f>IF(N415="základní",J415,0)</f>
        <v>0</v>
      </c>
      <c r="BF415" s="223">
        <f>IF(N415="snížená",J415,0)</f>
        <v>0</v>
      </c>
      <c r="BG415" s="223">
        <f>IF(N415="zákl. přenesená",J415,0)</f>
        <v>0</v>
      </c>
      <c r="BH415" s="223">
        <f>IF(N415="sníž. přenesená",J415,0)</f>
        <v>0</v>
      </c>
      <c r="BI415" s="223">
        <f>IF(N415="nulová",J415,0)</f>
        <v>0</v>
      </c>
      <c r="BJ415" s="17" t="s">
        <v>80</v>
      </c>
      <c r="BK415" s="223">
        <f>ROUND(I415*H415,2)</f>
        <v>0</v>
      </c>
      <c r="BL415" s="17" t="s">
        <v>128</v>
      </c>
      <c r="BM415" s="222" t="s">
        <v>750</v>
      </c>
    </row>
    <row r="416" s="1" customFormat="1">
      <c r="B416" s="38"/>
      <c r="C416" s="39"/>
      <c r="D416" s="224" t="s">
        <v>130</v>
      </c>
      <c r="E416" s="39"/>
      <c r="F416" s="225" t="s">
        <v>358</v>
      </c>
      <c r="G416" s="39"/>
      <c r="H416" s="39"/>
      <c r="I416" s="135"/>
      <c r="J416" s="39"/>
      <c r="K416" s="39"/>
      <c r="L416" s="43"/>
      <c r="M416" s="226"/>
      <c r="N416" s="83"/>
      <c r="O416" s="83"/>
      <c r="P416" s="83"/>
      <c r="Q416" s="83"/>
      <c r="R416" s="83"/>
      <c r="S416" s="83"/>
      <c r="T416" s="84"/>
      <c r="AT416" s="17" t="s">
        <v>130</v>
      </c>
      <c r="AU416" s="17" t="s">
        <v>82</v>
      </c>
    </row>
    <row r="417" s="12" customFormat="1">
      <c r="B417" s="227"/>
      <c r="C417" s="228"/>
      <c r="D417" s="224" t="s">
        <v>132</v>
      </c>
      <c r="E417" s="229" t="s">
        <v>19</v>
      </c>
      <c r="F417" s="230" t="s">
        <v>739</v>
      </c>
      <c r="G417" s="228"/>
      <c r="H417" s="231">
        <v>15</v>
      </c>
      <c r="I417" s="232"/>
      <c r="J417" s="228"/>
      <c r="K417" s="228"/>
      <c r="L417" s="233"/>
      <c r="M417" s="234"/>
      <c r="N417" s="235"/>
      <c r="O417" s="235"/>
      <c r="P417" s="235"/>
      <c r="Q417" s="235"/>
      <c r="R417" s="235"/>
      <c r="S417" s="235"/>
      <c r="T417" s="236"/>
      <c r="AT417" s="237" t="s">
        <v>132</v>
      </c>
      <c r="AU417" s="237" t="s">
        <v>82</v>
      </c>
      <c r="AV417" s="12" t="s">
        <v>82</v>
      </c>
      <c r="AW417" s="12" t="s">
        <v>33</v>
      </c>
      <c r="AX417" s="12" t="s">
        <v>72</v>
      </c>
      <c r="AY417" s="237" t="s">
        <v>121</v>
      </c>
    </row>
    <row r="418" s="12" customFormat="1">
      <c r="B418" s="227"/>
      <c r="C418" s="228"/>
      <c r="D418" s="224" t="s">
        <v>132</v>
      </c>
      <c r="E418" s="229" t="s">
        <v>19</v>
      </c>
      <c r="F418" s="230" t="s">
        <v>740</v>
      </c>
      <c r="G418" s="228"/>
      <c r="H418" s="231">
        <v>29.056000000000001</v>
      </c>
      <c r="I418" s="232"/>
      <c r="J418" s="228"/>
      <c r="K418" s="228"/>
      <c r="L418" s="233"/>
      <c r="M418" s="234"/>
      <c r="N418" s="235"/>
      <c r="O418" s="235"/>
      <c r="P418" s="235"/>
      <c r="Q418" s="235"/>
      <c r="R418" s="235"/>
      <c r="S418" s="235"/>
      <c r="T418" s="236"/>
      <c r="AT418" s="237" t="s">
        <v>132</v>
      </c>
      <c r="AU418" s="237" t="s">
        <v>82</v>
      </c>
      <c r="AV418" s="12" t="s">
        <v>82</v>
      </c>
      <c r="AW418" s="12" t="s">
        <v>33</v>
      </c>
      <c r="AX418" s="12" t="s">
        <v>72</v>
      </c>
      <c r="AY418" s="237" t="s">
        <v>121</v>
      </c>
    </row>
    <row r="419" s="13" customFormat="1">
      <c r="B419" s="238"/>
      <c r="C419" s="239"/>
      <c r="D419" s="224" t="s">
        <v>132</v>
      </c>
      <c r="E419" s="240" t="s">
        <v>19</v>
      </c>
      <c r="F419" s="241" t="s">
        <v>234</v>
      </c>
      <c r="G419" s="239"/>
      <c r="H419" s="242">
        <v>44.055999999999997</v>
      </c>
      <c r="I419" s="243"/>
      <c r="J419" s="239"/>
      <c r="K419" s="239"/>
      <c r="L419" s="244"/>
      <c r="M419" s="245"/>
      <c r="N419" s="246"/>
      <c r="O419" s="246"/>
      <c r="P419" s="246"/>
      <c r="Q419" s="246"/>
      <c r="R419" s="246"/>
      <c r="S419" s="246"/>
      <c r="T419" s="247"/>
      <c r="AT419" s="248" t="s">
        <v>132</v>
      </c>
      <c r="AU419" s="248" t="s">
        <v>82</v>
      </c>
      <c r="AV419" s="13" t="s">
        <v>128</v>
      </c>
      <c r="AW419" s="13" t="s">
        <v>33</v>
      </c>
      <c r="AX419" s="13" t="s">
        <v>80</v>
      </c>
      <c r="AY419" s="248" t="s">
        <v>121</v>
      </c>
    </row>
    <row r="420" s="1" customFormat="1" ht="24" customHeight="1">
      <c r="B420" s="38"/>
      <c r="C420" s="211" t="s">
        <v>751</v>
      </c>
      <c r="D420" s="211" t="s">
        <v>123</v>
      </c>
      <c r="E420" s="212" t="s">
        <v>752</v>
      </c>
      <c r="F420" s="213" t="s">
        <v>753</v>
      </c>
      <c r="G420" s="214" t="s">
        <v>356</v>
      </c>
      <c r="H420" s="215">
        <v>37.801000000000002</v>
      </c>
      <c r="I420" s="216"/>
      <c r="J420" s="217">
        <f>ROUND(I420*H420,2)</f>
        <v>0</v>
      </c>
      <c r="K420" s="213" t="s">
        <v>127</v>
      </c>
      <c r="L420" s="43"/>
      <c r="M420" s="218" t="s">
        <v>19</v>
      </c>
      <c r="N420" s="219" t="s">
        <v>43</v>
      </c>
      <c r="O420" s="83"/>
      <c r="P420" s="220">
        <f>O420*H420</f>
        <v>0</v>
      </c>
      <c r="Q420" s="220">
        <v>0</v>
      </c>
      <c r="R420" s="220">
        <f>Q420*H420</f>
        <v>0</v>
      </c>
      <c r="S420" s="220">
        <v>0</v>
      </c>
      <c r="T420" s="221">
        <f>S420*H420</f>
        <v>0</v>
      </c>
      <c r="AR420" s="222" t="s">
        <v>128</v>
      </c>
      <c r="AT420" s="222" t="s">
        <v>123</v>
      </c>
      <c r="AU420" s="222" t="s">
        <v>82</v>
      </c>
      <c r="AY420" s="17" t="s">
        <v>121</v>
      </c>
      <c r="BE420" s="223">
        <f>IF(N420="základní",J420,0)</f>
        <v>0</v>
      </c>
      <c r="BF420" s="223">
        <f>IF(N420="snížená",J420,0)</f>
        <v>0</v>
      </c>
      <c r="BG420" s="223">
        <f>IF(N420="zákl. přenesená",J420,0)</f>
        <v>0</v>
      </c>
      <c r="BH420" s="223">
        <f>IF(N420="sníž. přenesená",J420,0)</f>
        <v>0</v>
      </c>
      <c r="BI420" s="223">
        <f>IF(N420="nulová",J420,0)</f>
        <v>0</v>
      </c>
      <c r="BJ420" s="17" t="s">
        <v>80</v>
      </c>
      <c r="BK420" s="223">
        <f>ROUND(I420*H420,2)</f>
        <v>0</v>
      </c>
      <c r="BL420" s="17" t="s">
        <v>128</v>
      </c>
      <c r="BM420" s="222" t="s">
        <v>754</v>
      </c>
    </row>
    <row r="421" s="1" customFormat="1">
      <c r="B421" s="38"/>
      <c r="C421" s="39"/>
      <c r="D421" s="224" t="s">
        <v>130</v>
      </c>
      <c r="E421" s="39"/>
      <c r="F421" s="225" t="s">
        <v>755</v>
      </c>
      <c r="G421" s="39"/>
      <c r="H421" s="39"/>
      <c r="I421" s="135"/>
      <c r="J421" s="39"/>
      <c r="K421" s="39"/>
      <c r="L421" s="43"/>
      <c r="M421" s="226"/>
      <c r="N421" s="83"/>
      <c r="O421" s="83"/>
      <c r="P421" s="83"/>
      <c r="Q421" s="83"/>
      <c r="R421" s="83"/>
      <c r="S421" s="83"/>
      <c r="T421" s="84"/>
      <c r="AT421" s="17" t="s">
        <v>130</v>
      </c>
      <c r="AU421" s="17" t="s">
        <v>82</v>
      </c>
    </row>
    <row r="422" s="12" customFormat="1">
      <c r="B422" s="227"/>
      <c r="C422" s="228"/>
      <c r="D422" s="224" t="s">
        <v>132</v>
      </c>
      <c r="E422" s="229" t="s">
        <v>19</v>
      </c>
      <c r="F422" s="230" t="s">
        <v>756</v>
      </c>
      <c r="G422" s="228"/>
      <c r="H422" s="231">
        <v>37.801000000000002</v>
      </c>
      <c r="I422" s="232"/>
      <c r="J422" s="228"/>
      <c r="K422" s="228"/>
      <c r="L422" s="233"/>
      <c r="M422" s="234"/>
      <c r="N422" s="235"/>
      <c r="O422" s="235"/>
      <c r="P422" s="235"/>
      <c r="Q422" s="235"/>
      <c r="R422" s="235"/>
      <c r="S422" s="235"/>
      <c r="T422" s="236"/>
      <c r="AT422" s="237" t="s">
        <v>132</v>
      </c>
      <c r="AU422" s="237" t="s">
        <v>82</v>
      </c>
      <c r="AV422" s="12" t="s">
        <v>82</v>
      </c>
      <c r="AW422" s="12" t="s">
        <v>33</v>
      </c>
      <c r="AX422" s="12" t="s">
        <v>72</v>
      </c>
      <c r="AY422" s="237" t="s">
        <v>121</v>
      </c>
    </row>
    <row r="423" s="13" customFormat="1">
      <c r="B423" s="238"/>
      <c r="C423" s="239"/>
      <c r="D423" s="224" t="s">
        <v>132</v>
      </c>
      <c r="E423" s="240" t="s">
        <v>19</v>
      </c>
      <c r="F423" s="241" t="s">
        <v>234</v>
      </c>
      <c r="G423" s="239"/>
      <c r="H423" s="242">
        <v>37.801000000000002</v>
      </c>
      <c r="I423" s="243"/>
      <c r="J423" s="239"/>
      <c r="K423" s="239"/>
      <c r="L423" s="244"/>
      <c r="M423" s="245"/>
      <c r="N423" s="246"/>
      <c r="O423" s="246"/>
      <c r="P423" s="246"/>
      <c r="Q423" s="246"/>
      <c r="R423" s="246"/>
      <c r="S423" s="246"/>
      <c r="T423" s="247"/>
      <c r="AT423" s="248" t="s">
        <v>132</v>
      </c>
      <c r="AU423" s="248" t="s">
        <v>82</v>
      </c>
      <c r="AV423" s="13" t="s">
        <v>128</v>
      </c>
      <c r="AW423" s="13" t="s">
        <v>33</v>
      </c>
      <c r="AX423" s="13" t="s">
        <v>80</v>
      </c>
      <c r="AY423" s="248" t="s">
        <v>121</v>
      </c>
    </row>
    <row r="424" s="1" customFormat="1" ht="24" customHeight="1">
      <c r="B424" s="38"/>
      <c r="C424" s="211" t="s">
        <v>757</v>
      </c>
      <c r="D424" s="211" t="s">
        <v>123</v>
      </c>
      <c r="E424" s="212" t="s">
        <v>758</v>
      </c>
      <c r="F424" s="213" t="s">
        <v>759</v>
      </c>
      <c r="G424" s="214" t="s">
        <v>356</v>
      </c>
      <c r="H424" s="215">
        <v>718.21900000000005</v>
      </c>
      <c r="I424" s="216"/>
      <c r="J424" s="217">
        <f>ROUND(I424*H424,2)</f>
        <v>0</v>
      </c>
      <c r="K424" s="213" t="s">
        <v>127</v>
      </c>
      <c r="L424" s="43"/>
      <c r="M424" s="218" t="s">
        <v>19</v>
      </c>
      <c r="N424" s="219" t="s">
        <v>43</v>
      </c>
      <c r="O424" s="83"/>
      <c r="P424" s="220">
        <f>O424*H424</f>
        <v>0</v>
      </c>
      <c r="Q424" s="220">
        <v>0</v>
      </c>
      <c r="R424" s="220">
        <f>Q424*H424</f>
        <v>0</v>
      </c>
      <c r="S424" s="220">
        <v>0</v>
      </c>
      <c r="T424" s="221">
        <f>S424*H424</f>
        <v>0</v>
      </c>
      <c r="AR424" s="222" t="s">
        <v>128</v>
      </c>
      <c r="AT424" s="222" t="s">
        <v>123</v>
      </c>
      <c r="AU424" s="222" t="s">
        <v>82</v>
      </c>
      <c r="AY424" s="17" t="s">
        <v>121</v>
      </c>
      <c r="BE424" s="223">
        <f>IF(N424="základní",J424,0)</f>
        <v>0</v>
      </c>
      <c r="BF424" s="223">
        <f>IF(N424="snížená",J424,0)</f>
        <v>0</v>
      </c>
      <c r="BG424" s="223">
        <f>IF(N424="zákl. přenesená",J424,0)</f>
        <v>0</v>
      </c>
      <c r="BH424" s="223">
        <f>IF(N424="sníž. přenesená",J424,0)</f>
        <v>0</v>
      </c>
      <c r="BI424" s="223">
        <f>IF(N424="nulová",J424,0)</f>
        <v>0</v>
      </c>
      <c r="BJ424" s="17" t="s">
        <v>80</v>
      </c>
      <c r="BK424" s="223">
        <f>ROUND(I424*H424,2)</f>
        <v>0</v>
      </c>
      <c r="BL424" s="17" t="s">
        <v>128</v>
      </c>
      <c r="BM424" s="222" t="s">
        <v>760</v>
      </c>
    </row>
    <row r="425" s="1" customFormat="1">
      <c r="B425" s="38"/>
      <c r="C425" s="39"/>
      <c r="D425" s="224" t="s">
        <v>130</v>
      </c>
      <c r="E425" s="39"/>
      <c r="F425" s="225" t="s">
        <v>755</v>
      </c>
      <c r="G425" s="39"/>
      <c r="H425" s="39"/>
      <c r="I425" s="135"/>
      <c r="J425" s="39"/>
      <c r="K425" s="39"/>
      <c r="L425" s="43"/>
      <c r="M425" s="226"/>
      <c r="N425" s="83"/>
      <c r="O425" s="83"/>
      <c r="P425" s="83"/>
      <c r="Q425" s="83"/>
      <c r="R425" s="83"/>
      <c r="S425" s="83"/>
      <c r="T425" s="84"/>
      <c r="AT425" s="17" t="s">
        <v>130</v>
      </c>
      <c r="AU425" s="17" t="s">
        <v>82</v>
      </c>
    </row>
    <row r="426" s="12" customFormat="1">
      <c r="B426" s="227"/>
      <c r="C426" s="228"/>
      <c r="D426" s="224" t="s">
        <v>132</v>
      </c>
      <c r="E426" s="228"/>
      <c r="F426" s="230" t="s">
        <v>761</v>
      </c>
      <c r="G426" s="228"/>
      <c r="H426" s="231">
        <v>718.21900000000005</v>
      </c>
      <c r="I426" s="232"/>
      <c r="J426" s="228"/>
      <c r="K426" s="228"/>
      <c r="L426" s="233"/>
      <c r="M426" s="234"/>
      <c r="N426" s="235"/>
      <c r="O426" s="235"/>
      <c r="P426" s="235"/>
      <c r="Q426" s="235"/>
      <c r="R426" s="235"/>
      <c r="S426" s="235"/>
      <c r="T426" s="236"/>
      <c r="AT426" s="237" t="s">
        <v>132</v>
      </c>
      <c r="AU426" s="237" t="s">
        <v>82</v>
      </c>
      <c r="AV426" s="12" t="s">
        <v>82</v>
      </c>
      <c r="AW426" s="12" t="s">
        <v>4</v>
      </c>
      <c r="AX426" s="12" t="s">
        <v>80</v>
      </c>
      <c r="AY426" s="237" t="s">
        <v>121</v>
      </c>
    </row>
    <row r="427" s="1" customFormat="1" ht="24" customHeight="1">
      <c r="B427" s="38"/>
      <c r="C427" s="211" t="s">
        <v>762</v>
      </c>
      <c r="D427" s="211" t="s">
        <v>123</v>
      </c>
      <c r="E427" s="212" t="s">
        <v>763</v>
      </c>
      <c r="F427" s="213" t="s">
        <v>764</v>
      </c>
      <c r="G427" s="214" t="s">
        <v>356</v>
      </c>
      <c r="H427" s="215">
        <v>116.43000000000001</v>
      </c>
      <c r="I427" s="216"/>
      <c r="J427" s="217">
        <f>ROUND(I427*H427,2)</f>
        <v>0</v>
      </c>
      <c r="K427" s="213" t="s">
        <v>127</v>
      </c>
      <c r="L427" s="43"/>
      <c r="M427" s="218" t="s">
        <v>19</v>
      </c>
      <c r="N427" s="219" t="s">
        <v>43</v>
      </c>
      <c r="O427" s="83"/>
      <c r="P427" s="220">
        <f>O427*H427</f>
        <v>0</v>
      </c>
      <c r="Q427" s="220">
        <v>0</v>
      </c>
      <c r="R427" s="220">
        <f>Q427*H427</f>
        <v>0</v>
      </c>
      <c r="S427" s="220">
        <v>0</v>
      </c>
      <c r="T427" s="221">
        <f>S427*H427</f>
        <v>0</v>
      </c>
      <c r="AR427" s="222" t="s">
        <v>128</v>
      </c>
      <c r="AT427" s="222" t="s">
        <v>123</v>
      </c>
      <c r="AU427" s="222" t="s">
        <v>82</v>
      </c>
      <c r="AY427" s="17" t="s">
        <v>121</v>
      </c>
      <c r="BE427" s="223">
        <f>IF(N427="základní",J427,0)</f>
        <v>0</v>
      </c>
      <c r="BF427" s="223">
        <f>IF(N427="snížená",J427,0)</f>
        <v>0</v>
      </c>
      <c r="BG427" s="223">
        <f>IF(N427="zákl. přenesená",J427,0)</f>
        <v>0</v>
      </c>
      <c r="BH427" s="223">
        <f>IF(N427="sníž. přenesená",J427,0)</f>
        <v>0</v>
      </c>
      <c r="BI427" s="223">
        <f>IF(N427="nulová",J427,0)</f>
        <v>0</v>
      </c>
      <c r="BJ427" s="17" t="s">
        <v>80</v>
      </c>
      <c r="BK427" s="223">
        <f>ROUND(I427*H427,2)</f>
        <v>0</v>
      </c>
      <c r="BL427" s="17" t="s">
        <v>128</v>
      </c>
      <c r="BM427" s="222" t="s">
        <v>765</v>
      </c>
    </row>
    <row r="428" s="1" customFormat="1">
      <c r="B428" s="38"/>
      <c r="C428" s="39"/>
      <c r="D428" s="224" t="s">
        <v>130</v>
      </c>
      <c r="E428" s="39"/>
      <c r="F428" s="225" t="s">
        <v>755</v>
      </c>
      <c r="G428" s="39"/>
      <c r="H428" s="39"/>
      <c r="I428" s="135"/>
      <c r="J428" s="39"/>
      <c r="K428" s="39"/>
      <c r="L428" s="43"/>
      <c r="M428" s="226"/>
      <c r="N428" s="83"/>
      <c r="O428" s="83"/>
      <c r="P428" s="83"/>
      <c r="Q428" s="83"/>
      <c r="R428" s="83"/>
      <c r="S428" s="83"/>
      <c r="T428" s="84"/>
      <c r="AT428" s="17" t="s">
        <v>130</v>
      </c>
      <c r="AU428" s="17" t="s">
        <v>82</v>
      </c>
    </row>
    <row r="429" s="12" customFormat="1">
      <c r="B429" s="227"/>
      <c r="C429" s="228"/>
      <c r="D429" s="224" t="s">
        <v>132</v>
      </c>
      <c r="E429" s="229" t="s">
        <v>19</v>
      </c>
      <c r="F429" s="230" t="s">
        <v>766</v>
      </c>
      <c r="G429" s="228"/>
      <c r="H429" s="231">
        <v>108.90000000000001</v>
      </c>
      <c r="I429" s="232"/>
      <c r="J429" s="228"/>
      <c r="K429" s="228"/>
      <c r="L429" s="233"/>
      <c r="M429" s="234"/>
      <c r="N429" s="235"/>
      <c r="O429" s="235"/>
      <c r="P429" s="235"/>
      <c r="Q429" s="235"/>
      <c r="R429" s="235"/>
      <c r="S429" s="235"/>
      <c r="T429" s="236"/>
      <c r="AT429" s="237" t="s">
        <v>132</v>
      </c>
      <c r="AU429" s="237" t="s">
        <v>82</v>
      </c>
      <c r="AV429" s="12" t="s">
        <v>82</v>
      </c>
      <c r="AW429" s="12" t="s">
        <v>33</v>
      </c>
      <c r="AX429" s="12" t="s">
        <v>72</v>
      </c>
      <c r="AY429" s="237" t="s">
        <v>121</v>
      </c>
    </row>
    <row r="430" s="12" customFormat="1">
      <c r="B430" s="227"/>
      <c r="C430" s="228"/>
      <c r="D430" s="224" t="s">
        <v>132</v>
      </c>
      <c r="E430" s="229" t="s">
        <v>19</v>
      </c>
      <c r="F430" s="230" t="s">
        <v>767</v>
      </c>
      <c r="G430" s="228"/>
      <c r="H430" s="231">
        <v>7.5300000000000002</v>
      </c>
      <c r="I430" s="232"/>
      <c r="J430" s="228"/>
      <c r="K430" s="228"/>
      <c r="L430" s="233"/>
      <c r="M430" s="234"/>
      <c r="N430" s="235"/>
      <c r="O430" s="235"/>
      <c r="P430" s="235"/>
      <c r="Q430" s="235"/>
      <c r="R430" s="235"/>
      <c r="S430" s="235"/>
      <c r="T430" s="236"/>
      <c r="AT430" s="237" t="s">
        <v>132</v>
      </c>
      <c r="AU430" s="237" t="s">
        <v>82</v>
      </c>
      <c r="AV430" s="12" t="s">
        <v>82</v>
      </c>
      <c r="AW430" s="12" t="s">
        <v>33</v>
      </c>
      <c r="AX430" s="12" t="s">
        <v>72</v>
      </c>
      <c r="AY430" s="237" t="s">
        <v>121</v>
      </c>
    </row>
    <row r="431" s="13" customFormat="1">
      <c r="B431" s="238"/>
      <c r="C431" s="239"/>
      <c r="D431" s="224" t="s">
        <v>132</v>
      </c>
      <c r="E431" s="240" t="s">
        <v>19</v>
      </c>
      <c r="F431" s="241" t="s">
        <v>234</v>
      </c>
      <c r="G431" s="239"/>
      <c r="H431" s="242">
        <v>116.43000000000001</v>
      </c>
      <c r="I431" s="243"/>
      <c r="J431" s="239"/>
      <c r="K431" s="239"/>
      <c r="L431" s="244"/>
      <c r="M431" s="245"/>
      <c r="N431" s="246"/>
      <c r="O431" s="246"/>
      <c r="P431" s="246"/>
      <c r="Q431" s="246"/>
      <c r="R431" s="246"/>
      <c r="S431" s="246"/>
      <c r="T431" s="247"/>
      <c r="AT431" s="248" t="s">
        <v>132</v>
      </c>
      <c r="AU431" s="248" t="s">
        <v>82</v>
      </c>
      <c r="AV431" s="13" t="s">
        <v>128</v>
      </c>
      <c r="AW431" s="13" t="s">
        <v>33</v>
      </c>
      <c r="AX431" s="13" t="s">
        <v>80</v>
      </c>
      <c r="AY431" s="248" t="s">
        <v>121</v>
      </c>
    </row>
    <row r="432" s="1" customFormat="1" ht="24" customHeight="1">
      <c r="B432" s="38"/>
      <c r="C432" s="211" t="s">
        <v>768</v>
      </c>
      <c r="D432" s="211" t="s">
        <v>123</v>
      </c>
      <c r="E432" s="212" t="s">
        <v>769</v>
      </c>
      <c r="F432" s="213" t="s">
        <v>759</v>
      </c>
      <c r="G432" s="214" t="s">
        <v>356</v>
      </c>
      <c r="H432" s="215">
        <v>2212.1700000000001</v>
      </c>
      <c r="I432" s="216"/>
      <c r="J432" s="217">
        <f>ROUND(I432*H432,2)</f>
        <v>0</v>
      </c>
      <c r="K432" s="213" t="s">
        <v>127</v>
      </c>
      <c r="L432" s="43"/>
      <c r="M432" s="218" t="s">
        <v>19</v>
      </c>
      <c r="N432" s="219" t="s">
        <v>43</v>
      </c>
      <c r="O432" s="83"/>
      <c r="P432" s="220">
        <f>O432*H432</f>
        <v>0</v>
      </c>
      <c r="Q432" s="220">
        <v>0</v>
      </c>
      <c r="R432" s="220">
        <f>Q432*H432</f>
        <v>0</v>
      </c>
      <c r="S432" s="220">
        <v>0</v>
      </c>
      <c r="T432" s="221">
        <f>S432*H432</f>
        <v>0</v>
      </c>
      <c r="AR432" s="222" t="s">
        <v>128</v>
      </c>
      <c r="AT432" s="222" t="s">
        <v>123</v>
      </c>
      <c r="AU432" s="222" t="s">
        <v>82</v>
      </c>
      <c r="AY432" s="17" t="s">
        <v>121</v>
      </c>
      <c r="BE432" s="223">
        <f>IF(N432="základní",J432,0)</f>
        <v>0</v>
      </c>
      <c r="BF432" s="223">
        <f>IF(N432="snížená",J432,0)</f>
        <v>0</v>
      </c>
      <c r="BG432" s="223">
        <f>IF(N432="zákl. přenesená",J432,0)</f>
        <v>0</v>
      </c>
      <c r="BH432" s="223">
        <f>IF(N432="sníž. přenesená",J432,0)</f>
        <v>0</v>
      </c>
      <c r="BI432" s="223">
        <f>IF(N432="nulová",J432,0)</f>
        <v>0</v>
      </c>
      <c r="BJ432" s="17" t="s">
        <v>80</v>
      </c>
      <c r="BK432" s="223">
        <f>ROUND(I432*H432,2)</f>
        <v>0</v>
      </c>
      <c r="BL432" s="17" t="s">
        <v>128</v>
      </c>
      <c r="BM432" s="222" t="s">
        <v>770</v>
      </c>
    </row>
    <row r="433" s="1" customFormat="1">
      <c r="B433" s="38"/>
      <c r="C433" s="39"/>
      <c r="D433" s="224" t="s">
        <v>130</v>
      </c>
      <c r="E433" s="39"/>
      <c r="F433" s="225" t="s">
        <v>755</v>
      </c>
      <c r="G433" s="39"/>
      <c r="H433" s="39"/>
      <c r="I433" s="135"/>
      <c r="J433" s="39"/>
      <c r="K433" s="39"/>
      <c r="L433" s="43"/>
      <c r="M433" s="226"/>
      <c r="N433" s="83"/>
      <c r="O433" s="83"/>
      <c r="P433" s="83"/>
      <c r="Q433" s="83"/>
      <c r="R433" s="83"/>
      <c r="S433" s="83"/>
      <c r="T433" s="84"/>
      <c r="AT433" s="17" t="s">
        <v>130</v>
      </c>
      <c r="AU433" s="17" t="s">
        <v>82</v>
      </c>
    </row>
    <row r="434" s="12" customFormat="1">
      <c r="B434" s="227"/>
      <c r="C434" s="228"/>
      <c r="D434" s="224" t="s">
        <v>132</v>
      </c>
      <c r="E434" s="228"/>
      <c r="F434" s="230" t="s">
        <v>771</v>
      </c>
      <c r="G434" s="228"/>
      <c r="H434" s="231">
        <v>2212.1700000000001</v>
      </c>
      <c r="I434" s="232"/>
      <c r="J434" s="228"/>
      <c r="K434" s="228"/>
      <c r="L434" s="233"/>
      <c r="M434" s="234"/>
      <c r="N434" s="235"/>
      <c r="O434" s="235"/>
      <c r="P434" s="235"/>
      <c r="Q434" s="235"/>
      <c r="R434" s="235"/>
      <c r="S434" s="235"/>
      <c r="T434" s="236"/>
      <c r="AT434" s="237" t="s">
        <v>132</v>
      </c>
      <c r="AU434" s="237" t="s">
        <v>82</v>
      </c>
      <c r="AV434" s="12" t="s">
        <v>82</v>
      </c>
      <c r="AW434" s="12" t="s">
        <v>4</v>
      </c>
      <c r="AX434" s="12" t="s">
        <v>80</v>
      </c>
      <c r="AY434" s="237" t="s">
        <v>121</v>
      </c>
    </row>
    <row r="435" s="1" customFormat="1" ht="24" customHeight="1">
      <c r="B435" s="38"/>
      <c r="C435" s="211" t="s">
        <v>772</v>
      </c>
      <c r="D435" s="211" t="s">
        <v>123</v>
      </c>
      <c r="E435" s="212" t="s">
        <v>773</v>
      </c>
      <c r="F435" s="213" t="s">
        <v>774</v>
      </c>
      <c r="G435" s="214" t="s">
        <v>356</v>
      </c>
      <c r="H435" s="215">
        <v>16.890000000000001</v>
      </c>
      <c r="I435" s="216"/>
      <c r="J435" s="217">
        <f>ROUND(I435*H435,2)</f>
        <v>0</v>
      </c>
      <c r="K435" s="213" t="s">
        <v>19</v>
      </c>
      <c r="L435" s="43"/>
      <c r="M435" s="218" t="s">
        <v>19</v>
      </c>
      <c r="N435" s="219" t="s">
        <v>43</v>
      </c>
      <c r="O435" s="83"/>
      <c r="P435" s="220">
        <f>O435*H435</f>
        <v>0</v>
      </c>
      <c r="Q435" s="220">
        <v>0</v>
      </c>
      <c r="R435" s="220">
        <f>Q435*H435</f>
        <v>0</v>
      </c>
      <c r="S435" s="220">
        <v>0</v>
      </c>
      <c r="T435" s="221">
        <f>S435*H435</f>
        <v>0</v>
      </c>
      <c r="AR435" s="222" t="s">
        <v>128</v>
      </c>
      <c r="AT435" s="222" t="s">
        <v>123</v>
      </c>
      <c r="AU435" s="222" t="s">
        <v>82</v>
      </c>
      <c r="AY435" s="17" t="s">
        <v>121</v>
      </c>
      <c r="BE435" s="223">
        <f>IF(N435="základní",J435,0)</f>
        <v>0</v>
      </c>
      <c r="BF435" s="223">
        <f>IF(N435="snížená",J435,0)</f>
        <v>0</v>
      </c>
      <c r="BG435" s="223">
        <f>IF(N435="zákl. přenesená",J435,0)</f>
        <v>0</v>
      </c>
      <c r="BH435" s="223">
        <f>IF(N435="sníž. přenesená",J435,0)</f>
        <v>0</v>
      </c>
      <c r="BI435" s="223">
        <f>IF(N435="nulová",J435,0)</f>
        <v>0</v>
      </c>
      <c r="BJ435" s="17" t="s">
        <v>80</v>
      </c>
      <c r="BK435" s="223">
        <f>ROUND(I435*H435,2)</f>
        <v>0</v>
      </c>
      <c r="BL435" s="17" t="s">
        <v>128</v>
      </c>
      <c r="BM435" s="222" t="s">
        <v>775</v>
      </c>
    </row>
    <row r="436" s="1" customFormat="1">
      <c r="B436" s="38"/>
      <c r="C436" s="39"/>
      <c r="D436" s="224" t="s">
        <v>130</v>
      </c>
      <c r="E436" s="39"/>
      <c r="F436" s="225" t="s">
        <v>776</v>
      </c>
      <c r="G436" s="39"/>
      <c r="H436" s="39"/>
      <c r="I436" s="135"/>
      <c r="J436" s="39"/>
      <c r="K436" s="39"/>
      <c r="L436" s="43"/>
      <c r="M436" s="226"/>
      <c r="N436" s="83"/>
      <c r="O436" s="83"/>
      <c r="P436" s="83"/>
      <c r="Q436" s="83"/>
      <c r="R436" s="83"/>
      <c r="S436" s="83"/>
      <c r="T436" s="84"/>
      <c r="AT436" s="17" t="s">
        <v>130</v>
      </c>
      <c r="AU436" s="17" t="s">
        <v>82</v>
      </c>
    </row>
    <row r="437" s="12" customFormat="1">
      <c r="B437" s="227"/>
      <c r="C437" s="228"/>
      <c r="D437" s="224" t="s">
        <v>132</v>
      </c>
      <c r="E437" s="229" t="s">
        <v>19</v>
      </c>
      <c r="F437" s="230" t="s">
        <v>741</v>
      </c>
      <c r="G437" s="228"/>
      <c r="H437" s="231">
        <v>9.3599999999999994</v>
      </c>
      <c r="I437" s="232"/>
      <c r="J437" s="228"/>
      <c r="K437" s="228"/>
      <c r="L437" s="233"/>
      <c r="M437" s="234"/>
      <c r="N437" s="235"/>
      <c r="O437" s="235"/>
      <c r="P437" s="235"/>
      <c r="Q437" s="235"/>
      <c r="R437" s="235"/>
      <c r="S437" s="235"/>
      <c r="T437" s="236"/>
      <c r="AT437" s="237" t="s">
        <v>132</v>
      </c>
      <c r="AU437" s="237" t="s">
        <v>82</v>
      </c>
      <c r="AV437" s="12" t="s">
        <v>82</v>
      </c>
      <c r="AW437" s="12" t="s">
        <v>33</v>
      </c>
      <c r="AX437" s="12" t="s">
        <v>72</v>
      </c>
      <c r="AY437" s="237" t="s">
        <v>121</v>
      </c>
    </row>
    <row r="438" s="12" customFormat="1">
      <c r="B438" s="227"/>
      <c r="C438" s="228"/>
      <c r="D438" s="224" t="s">
        <v>132</v>
      </c>
      <c r="E438" s="229" t="s">
        <v>19</v>
      </c>
      <c r="F438" s="230" t="s">
        <v>767</v>
      </c>
      <c r="G438" s="228"/>
      <c r="H438" s="231">
        <v>7.5300000000000002</v>
      </c>
      <c r="I438" s="232"/>
      <c r="J438" s="228"/>
      <c r="K438" s="228"/>
      <c r="L438" s="233"/>
      <c r="M438" s="234"/>
      <c r="N438" s="235"/>
      <c r="O438" s="235"/>
      <c r="P438" s="235"/>
      <c r="Q438" s="235"/>
      <c r="R438" s="235"/>
      <c r="S438" s="235"/>
      <c r="T438" s="236"/>
      <c r="AT438" s="237" t="s">
        <v>132</v>
      </c>
      <c r="AU438" s="237" t="s">
        <v>82</v>
      </c>
      <c r="AV438" s="12" t="s">
        <v>82</v>
      </c>
      <c r="AW438" s="12" t="s">
        <v>33</v>
      </c>
      <c r="AX438" s="12" t="s">
        <v>72</v>
      </c>
      <c r="AY438" s="237" t="s">
        <v>121</v>
      </c>
    </row>
    <row r="439" s="13" customFormat="1">
      <c r="B439" s="238"/>
      <c r="C439" s="239"/>
      <c r="D439" s="224" t="s">
        <v>132</v>
      </c>
      <c r="E439" s="240" t="s">
        <v>19</v>
      </c>
      <c r="F439" s="241" t="s">
        <v>234</v>
      </c>
      <c r="G439" s="239"/>
      <c r="H439" s="242">
        <v>16.890000000000001</v>
      </c>
      <c r="I439" s="243"/>
      <c r="J439" s="239"/>
      <c r="K439" s="239"/>
      <c r="L439" s="244"/>
      <c r="M439" s="245"/>
      <c r="N439" s="246"/>
      <c r="O439" s="246"/>
      <c r="P439" s="246"/>
      <c r="Q439" s="246"/>
      <c r="R439" s="246"/>
      <c r="S439" s="246"/>
      <c r="T439" s="247"/>
      <c r="AT439" s="248" t="s">
        <v>132</v>
      </c>
      <c r="AU439" s="248" t="s">
        <v>82</v>
      </c>
      <c r="AV439" s="13" t="s">
        <v>128</v>
      </c>
      <c r="AW439" s="13" t="s">
        <v>33</v>
      </c>
      <c r="AX439" s="13" t="s">
        <v>80</v>
      </c>
      <c r="AY439" s="248" t="s">
        <v>121</v>
      </c>
    </row>
    <row r="440" s="1" customFormat="1" ht="24" customHeight="1">
      <c r="B440" s="38"/>
      <c r="C440" s="211" t="s">
        <v>777</v>
      </c>
      <c r="D440" s="211" t="s">
        <v>123</v>
      </c>
      <c r="E440" s="212" t="s">
        <v>778</v>
      </c>
      <c r="F440" s="213" t="s">
        <v>779</v>
      </c>
      <c r="G440" s="214" t="s">
        <v>356</v>
      </c>
      <c r="H440" s="215">
        <v>146.70099999999999</v>
      </c>
      <c r="I440" s="216"/>
      <c r="J440" s="217">
        <f>ROUND(I440*H440,2)</f>
        <v>0</v>
      </c>
      <c r="K440" s="213" t="s">
        <v>19</v>
      </c>
      <c r="L440" s="43"/>
      <c r="M440" s="218" t="s">
        <v>19</v>
      </c>
      <c r="N440" s="219" t="s">
        <v>43</v>
      </c>
      <c r="O440" s="83"/>
      <c r="P440" s="220">
        <f>O440*H440</f>
        <v>0</v>
      </c>
      <c r="Q440" s="220">
        <v>0</v>
      </c>
      <c r="R440" s="220">
        <f>Q440*H440</f>
        <v>0</v>
      </c>
      <c r="S440" s="220">
        <v>0</v>
      </c>
      <c r="T440" s="221">
        <f>S440*H440</f>
        <v>0</v>
      </c>
      <c r="AR440" s="222" t="s">
        <v>128</v>
      </c>
      <c r="AT440" s="222" t="s">
        <v>123</v>
      </c>
      <c r="AU440" s="222" t="s">
        <v>82</v>
      </c>
      <c r="AY440" s="17" t="s">
        <v>121</v>
      </c>
      <c r="BE440" s="223">
        <f>IF(N440="základní",J440,0)</f>
        <v>0</v>
      </c>
      <c r="BF440" s="223">
        <f>IF(N440="snížená",J440,0)</f>
        <v>0</v>
      </c>
      <c r="BG440" s="223">
        <f>IF(N440="zákl. přenesená",J440,0)</f>
        <v>0</v>
      </c>
      <c r="BH440" s="223">
        <f>IF(N440="sníž. přenesená",J440,0)</f>
        <v>0</v>
      </c>
      <c r="BI440" s="223">
        <f>IF(N440="nulová",J440,0)</f>
        <v>0</v>
      </c>
      <c r="BJ440" s="17" t="s">
        <v>80</v>
      </c>
      <c r="BK440" s="223">
        <f>ROUND(I440*H440,2)</f>
        <v>0</v>
      </c>
      <c r="BL440" s="17" t="s">
        <v>128</v>
      </c>
      <c r="BM440" s="222" t="s">
        <v>780</v>
      </c>
    </row>
    <row r="441" s="1" customFormat="1">
      <c r="B441" s="38"/>
      <c r="C441" s="39"/>
      <c r="D441" s="224" t="s">
        <v>130</v>
      </c>
      <c r="E441" s="39"/>
      <c r="F441" s="225" t="s">
        <v>776</v>
      </c>
      <c r="G441" s="39"/>
      <c r="H441" s="39"/>
      <c r="I441" s="135"/>
      <c r="J441" s="39"/>
      <c r="K441" s="39"/>
      <c r="L441" s="43"/>
      <c r="M441" s="226"/>
      <c r="N441" s="83"/>
      <c r="O441" s="83"/>
      <c r="P441" s="83"/>
      <c r="Q441" s="83"/>
      <c r="R441" s="83"/>
      <c r="S441" s="83"/>
      <c r="T441" s="84"/>
      <c r="AT441" s="17" t="s">
        <v>130</v>
      </c>
      <c r="AU441" s="17" t="s">
        <v>82</v>
      </c>
    </row>
    <row r="442" s="12" customFormat="1">
      <c r="B442" s="227"/>
      <c r="C442" s="228"/>
      <c r="D442" s="224" t="s">
        <v>132</v>
      </c>
      <c r="E442" s="229" t="s">
        <v>19</v>
      </c>
      <c r="F442" s="230" t="s">
        <v>756</v>
      </c>
      <c r="G442" s="228"/>
      <c r="H442" s="231">
        <v>37.801000000000002</v>
      </c>
      <c r="I442" s="232"/>
      <c r="J442" s="228"/>
      <c r="K442" s="228"/>
      <c r="L442" s="233"/>
      <c r="M442" s="234"/>
      <c r="N442" s="235"/>
      <c r="O442" s="235"/>
      <c r="P442" s="235"/>
      <c r="Q442" s="235"/>
      <c r="R442" s="235"/>
      <c r="S442" s="235"/>
      <c r="T442" s="236"/>
      <c r="AT442" s="237" t="s">
        <v>132</v>
      </c>
      <c r="AU442" s="237" t="s">
        <v>82</v>
      </c>
      <c r="AV442" s="12" t="s">
        <v>82</v>
      </c>
      <c r="AW442" s="12" t="s">
        <v>33</v>
      </c>
      <c r="AX442" s="12" t="s">
        <v>72</v>
      </c>
      <c r="AY442" s="237" t="s">
        <v>121</v>
      </c>
    </row>
    <row r="443" s="12" customFormat="1">
      <c r="B443" s="227"/>
      <c r="C443" s="228"/>
      <c r="D443" s="224" t="s">
        <v>132</v>
      </c>
      <c r="E443" s="229" t="s">
        <v>19</v>
      </c>
      <c r="F443" s="230" t="s">
        <v>766</v>
      </c>
      <c r="G443" s="228"/>
      <c r="H443" s="231">
        <v>108.90000000000001</v>
      </c>
      <c r="I443" s="232"/>
      <c r="J443" s="228"/>
      <c r="K443" s="228"/>
      <c r="L443" s="233"/>
      <c r="M443" s="234"/>
      <c r="N443" s="235"/>
      <c r="O443" s="235"/>
      <c r="P443" s="235"/>
      <c r="Q443" s="235"/>
      <c r="R443" s="235"/>
      <c r="S443" s="235"/>
      <c r="T443" s="236"/>
      <c r="AT443" s="237" t="s">
        <v>132</v>
      </c>
      <c r="AU443" s="237" t="s">
        <v>82</v>
      </c>
      <c r="AV443" s="12" t="s">
        <v>82</v>
      </c>
      <c r="AW443" s="12" t="s">
        <v>33</v>
      </c>
      <c r="AX443" s="12" t="s">
        <v>72</v>
      </c>
      <c r="AY443" s="237" t="s">
        <v>121</v>
      </c>
    </row>
    <row r="444" s="13" customFormat="1">
      <c r="B444" s="238"/>
      <c r="C444" s="239"/>
      <c r="D444" s="224" t="s">
        <v>132</v>
      </c>
      <c r="E444" s="240" t="s">
        <v>19</v>
      </c>
      <c r="F444" s="241" t="s">
        <v>234</v>
      </c>
      <c r="G444" s="239"/>
      <c r="H444" s="242">
        <v>146.70099999999999</v>
      </c>
      <c r="I444" s="243"/>
      <c r="J444" s="239"/>
      <c r="K444" s="239"/>
      <c r="L444" s="244"/>
      <c r="M444" s="245"/>
      <c r="N444" s="246"/>
      <c r="O444" s="246"/>
      <c r="P444" s="246"/>
      <c r="Q444" s="246"/>
      <c r="R444" s="246"/>
      <c r="S444" s="246"/>
      <c r="T444" s="247"/>
      <c r="AT444" s="248" t="s">
        <v>132</v>
      </c>
      <c r="AU444" s="248" t="s">
        <v>82</v>
      </c>
      <c r="AV444" s="13" t="s">
        <v>128</v>
      </c>
      <c r="AW444" s="13" t="s">
        <v>33</v>
      </c>
      <c r="AX444" s="13" t="s">
        <v>80</v>
      </c>
      <c r="AY444" s="248" t="s">
        <v>121</v>
      </c>
    </row>
    <row r="445" s="11" customFormat="1" ht="22.8" customHeight="1">
      <c r="B445" s="195"/>
      <c r="C445" s="196"/>
      <c r="D445" s="197" t="s">
        <v>71</v>
      </c>
      <c r="E445" s="209" t="s">
        <v>781</v>
      </c>
      <c r="F445" s="209" t="s">
        <v>782</v>
      </c>
      <c r="G445" s="196"/>
      <c r="H445" s="196"/>
      <c r="I445" s="199"/>
      <c r="J445" s="210">
        <f>BK445</f>
        <v>0</v>
      </c>
      <c r="K445" s="196"/>
      <c r="L445" s="201"/>
      <c r="M445" s="202"/>
      <c r="N445" s="203"/>
      <c r="O445" s="203"/>
      <c r="P445" s="204">
        <f>SUM(P446:P447)</f>
        <v>0</v>
      </c>
      <c r="Q445" s="203"/>
      <c r="R445" s="204">
        <f>SUM(R446:R447)</f>
        <v>0</v>
      </c>
      <c r="S445" s="203"/>
      <c r="T445" s="205">
        <f>SUM(T446:T447)</f>
        <v>0</v>
      </c>
      <c r="AR445" s="206" t="s">
        <v>80</v>
      </c>
      <c r="AT445" s="207" t="s">
        <v>71</v>
      </c>
      <c r="AU445" s="207" t="s">
        <v>80</v>
      </c>
      <c r="AY445" s="206" t="s">
        <v>121</v>
      </c>
      <c r="BK445" s="208">
        <f>SUM(BK446:BK447)</f>
        <v>0</v>
      </c>
    </row>
    <row r="446" s="1" customFormat="1" ht="24" customHeight="1">
      <c r="B446" s="38"/>
      <c r="C446" s="211" t="s">
        <v>783</v>
      </c>
      <c r="D446" s="211" t="s">
        <v>123</v>
      </c>
      <c r="E446" s="212" t="s">
        <v>784</v>
      </c>
      <c r="F446" s="213" t="s">
        <v>785</v>
      </c>
      <c r="G446" s="214" t="s">
        <v>356</v>
      </c>
      <c r="H446" s="215">
        <v>357.18200000000002</v>
      </c>
      <c r="I446" s="216"/>
      <c r="J446" s="217">
        <f>ROUND(I446*H446,2)</f>
        <v>0</v>
      </c>
      <c r="K446" s="213" t="s">
        <v>127</v>
      </c>
      <c r="L446" s="43"/>
      <c r="M446" s="218" t="s">
        <v>19</v>
      </c>
      <c r="N446" s="219" t="s">
        <v>43</v>
      </c>
      <c r="O446" s="83"/>
      <c r="P446" s="220">
        <f>O446*H446</f>
        <v>0</v>
      </c>
      <c r="Q446" s="220">
        <v>0</v>
      </c>
      <c r="R446" s="220">
        <f>Q446*H446</f>
        <v>0</v>
      </c>
      <c r="S446" s="220">
        <v>0</v>
      </c>
      <c r="T446" s="221">
        <f>S446*H446</f>
        <v>0</v>
      </c>
      <c r="AR446" s="222" t="s">
        <v>128</v>
      </c>
      <c r="AT446" s="222" t="s">
        <v>123</v>
      </c>
      <c r="AU446" s="222" t="s">
        <v>82</v>
      </c>
      <c r="AY446" s="17" t="s">
        <v>121</v>
      </c>
      <c r="BE446" s="223">
        <f>IF(N446="základní",J446,0)</f>
        <v>0</v>
      </c>
      <c r="BF446" s="223">
        <f>IF(N446="snížená",J446,0)</f>
        <v>0</v>
      </c>
      <c r="BG446" s="223">
        <f>IF(N446="zákl. přenesená",J446,0)</f>
        <v>0</v>
      </c>
      <c r="BH446" s="223">
        <f>IF(N446="sníž. přenesená",J446,0)</f>
        <v>0</v>
      </c>
      <c r="BI446" s="223">
        <f>IF(N446="nulová",J446,0)</f>
        <v>0</v>
      </c>
      <c r="BJ446" s="17" t="s">
        <v>80</v>
      </c>
      <c r="BK446" s="223">
        <f>ROUND(I446*H446,2)</f>
        <v>0</v>
      </c>
      <c r="BL446" s="17" t="s">
        <v>128</v>
      </c>
      <c r="BM446" s="222" t="s">
        <v>786</v>
      </c>
    </row>
    <row r="447" s="1" customFormat="1">
      <c r="B447" s="38"/>
      <c r="C447" s="39"/>
      <c r="D447" s="224" t="s">
        <v>130</v>
      </c>
      <c r="E447" s="39"/>
      <c r="F447" s="225" t="s">
        <v>787</v>
      </c>
      <c r="G447" s="39"/>
      <c r="H447" s="39"/>
      <c r="I447" s="135"/>
      <c r="J447" s="39"/>
      <c r="K447" s="39"/>
      <c r="L447" s="43"/>
      <c r="M447" s="269"/>
      <c r="N447" s="270"/>
      <c r="O447" s="270"/>
      <c r="P447" s="270"/>
      <c r="Q447" s="270"/>
      <c r="R447" s="270"/>
      <c r="S447" s="270"/>
      <c r="T447" s="271"/>
      <c r="AT447" s="17" t="s">
        <v>130</v>
      </c>
      <c r="AU447" s="17" t="s">
        <v>82</v>
      </c>
    </row>
    <row r="448" s="1" customFormat="1" ht="6.96" customHeight="1">
      <c r="B448" s="58"/>
      <c r="C448" s="59"/>
      <c r="D448" s="59"/>
      <c r="E448" s="59"/>
      <c r="F448" s="59"/>
      <c r="G448" s="59"/>
      <c r="H448" s="59"/>
      <c r="I448" s="161"/>
      <c r="J448" s="59"/>
      <c r="K448" s="59"/>
      <c r="L448" s="43"/>
    </row>
  </sheetData>
  <sheetProtection sheet="1" autoFilter="0" formatColumns="0" formatRows="0" objects="1" scenarios="1" spinCount="100000" saltValue="vAGGlU9sqkt7lOc6AeC6DlXK6V7remNj4XU1TCEbGXeaY/pVHh30zLIF/Af/TJdRr12y0rIkhofPbG+XyGdU1A==" hashValue="00QJG1LqxCrfGjLTJeYigiWTiYJgrBaoBf6ogxG2EpuJ6G19BaG29Shtb/bYAK5dRX0Nmi37GcEQhNSDM5wWsQ==" algorithmName="SHA-512" password="CC35"/>
  <autoFilter ref="C88:K447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82</v>
      </c>
    </row>
    <row r="4" ht="24.96" customHeight="1">
      <c r="B4" s="20"/>
      <c r="D4" s="131" t="s">
        <v>89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Tisá - chodník podél komunikace II/528</v>
      </c>
      <c r="F7" s="133"/>
      <c r="G7" s="133"/>
      <c r="H7" s="133"/>
      <c r="L7" s="20"/>
    </row>
    <row r="8" s="1" customFormat="1" ht="12" customHeight="1">
      <c r="B8" s="43"/>
      <c r="D8" s="133" t="s">
        <v>90</v>
      </c>
      <c r="I8" s="135"/>
      <c r="L8" s="43"/>
    </row>
    <row r="9" s="1" customFormat="1" ht="36.96" customHeight="1">
      <c r="B9" s="43"/>
      <c r="E9" s="136" t="s">
        <v>788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16. 10. 2018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27</v>
      </c>
      <c r="I15" s="138" t="s">
        <v>28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29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28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31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</v>
      </c>
      <c r="I21" s="138" t="s">
        <v>28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34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35</v>
      </c>
      <c r="I24" s="138" t="s">
        <v>28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36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38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40</v>
      </c>
      <c r="I32" s="147" t="s">
        <v>39</v>
      </c>
      <c r="J32" s="146" t="s">
        <v>41</v>
      </c>
      <c r="L32" s="43"/>
    </row>
    <row r="33" s="1" customFormat="1" ht="14.4" customHeight="1">
      <c r="B33" s="43"/>
      <c r="D33" s="148" t="s">
        <v>42</v>
      </c>
      <c r="E33" s="133" t="s">
        <v>43</v>
      </c>
      <c r="F33" s="149">
        <f>ROUND((SUM(BE86:BE251)),  2)</f>
        <v>0</v>
      </c>
      <c r="I33" s="150">
        <v>0.20999999999999999</v>
      </c>
      <c r="J33" s="149">
        <f>ROUND(((SUM(BE86:BE251))*I33),  2)</f>
        <v>0</v>
      </c>
      <c r="L33" s="43"/>
    </row>
    <row r="34" s="1" customFormat="1" ht="14.4" customHeight="1">
      <c r="B34" s="43"/>
      <c r="E34" s="133" t="s">
        <v>44</v>
      </c>
      <c r="F34" s="149">
        <f>ROUND((SUM(BF86:BF251)),  2)</f>
        <v>0</v>
      </c>
      <c r="I34" s="150">
        <v>0.14999999999999999</v>
      </c>
      <c r="J34" s="149">
        <f>ROUND(((SUM(BF86:BF251))*I34),  2)</f>
        <v>0</v>
      </c>
      <c r="L34" s="43"/>
    </row>
    <row r="35" hidden="1" s="1" customFormat="1" ht="14.4" customHeight="1">
      <c r="B35" s="43"/>
      <c r="E35" s="133" t="s">
        <v>45</v>
      </c>
      <c r="F35" s="149">
        <f>ROUND((SUM(BG86:BG251)),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46</v>
      </c>
      <c r="F36" s="149">
        <f>ROUND((SUM(BH86:BH251)),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47</v>
      </c>
      <c r="F37" s="149">
        <f>ROUND((SUM(BI86:BI251)),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92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Tisá - chodník podél komunikace II/528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90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101_V - Chodníky - vedlejší výdaje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Tisá</v>
      </c>
      <c r="G52" s="39"/>
      <c r="H52" s="39"/>
      <c r="I52" s="138" t="s">
        <v>23</v>
      </c>
      <c r="J52" s="71" t="str">
        <f>IF(J12="","",J12)</f>
        <v>16. 10. 2018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Obec Tisá</v>
      </c>
      <c r="G54" s="39"/>
      <c r="H54" s="39"/>
      <c r="I54" s="138" t="s">
        <v>31</v>
      </c>
      <c r="J54" s="36" t="str">
        <f>E21</f>
        <v>AZ Consult spol. s r.o.</v>
      </c>
      <c r="K54" s="39"/>
      <c r="L54" s="43"/>
    </row>
    <row r="55" s="1" customFormat="1" ht="15.15" customHeight="1">
      <c r="B55" s="38"/>
      <c r="C55" s="32" t="s">
        <v>29</v>
      </c>
      <c r="D55" s="39"/>
      <c r="E55" s="39"/>
      <c r="F55" s="27" t="str">
        <f>IF(E18="","",E18)</f>
        <v>Vyplň údaj</v>
      </c>
      <c r="G55" s="39"/>
      <c r="H55" s="39"/>
      <c r="I55" s="138" t="s">
        <v>34</v>
      </c>
      <c r="J55" s="36" t="str">
        <f>E24</f>
        <v>Lucie Wojčiková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93</v>
      </c>
      <c r="D57" s="167"/>
      <c r="E57" s="167"/>
      <c r="F57" s="167"/>
      <c r="G57" s="167"/>
      <c r="H57" s="167"/>
      <c r="I57" s="168"/>
      <c r="J57" s="169" t="s">
        <v>94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70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95</v>
      </c>
    </row>
    <row r="60" s="8" customFormat="1" ht="24.96" customHeight="1">
      <c r="B60" s="171"/>
      <c r="C60" s="172"/>
      <c r="D60" s="173" t="s">
        <v>96</v>
      </c>
      <c r="E60" s="174"/>
      <c r="F60" s="174"/>
      <c r="G60" s="174"/>
      <c r="H60" s="174"/>
      <c r="I60" s="175"/>
      <c r="J60" s="176">
        <f>J87</f>
        <v>0</v>
      </c>
      <c r="K60" s="172"/>
      <c r="L60" s="177"/>
    </row>
    <row r="61" s="9" customFormat="1" ht="19.92" customHeight="1">
      <c r="B61" s="178"/>
      <c r="C61" s="179"/>
      <c r="D61" s="180" t="s">
        <v>97</v>
      </c>
      <c r="E61" s="181"/>
      <c r="F61" s="181"/>
      <c r="G61" s="181"/>
      <c r="H61" s="181"/>
      <c r="I61" s="182"/>
      <c r="J61" s="183">
        <f>J88</f>
        <v>0</v>
      </c>
      <c r="K61" s="179"/>
      <c r="L61" s="184"/>
    </row>
    <row r="62" s="9" customFormat="1" ht="19.92" customHeight="1">
      <c r="B62" s="178"/>
      <c r="C62" s="179"/>
      <c r="D62" s="180" t="s">
        <v>98</v>
      </c>
      <c r="E62" s="181"/>
      <c r="F62" s="181"/>
      <c r="G62" s="181"/>
      <c r="H62" s="181"/>
      <c r="I62" s="182"/>
      <c r="J62" s="183">
        <f>J168</f>
        <v>0</v>
      </c>
      <c r="K62" s="179"/>
      <c r="L62" s="184"/>
    </row>
    <row r="63" s="9" customFormat="1" ht="19.92" customHeight="1">
      <c r="B63" s="178"/>
      <c r="C63" s="179"/>
      <c r="D63" s="180" t="s">
        <v>101</v>
      </c>
      <c r="E63" s="181"/>
      <c r="F63" s="181"/>
      <c r="G63" s="181"/>
      <c r="H63" s="181"/>
      <c r="I63" s="182"/>
      <c r="J63" s="183">
        <f>J177</f>
        <v>0</v>
      </c>
      <c r="K63" s="179"/>
      <c r="L63" s="184"/>
    </row>
    <row r="64" s="9" customFormat="1" ht="19.92" customHeight="1">
      <c r="B64" s="178"/>
      <c r="C64" s="179"/>
      <c r="D64" s="180" t="s">
        <v>103</v>
      </c>
      <c r="E64" s="181"/>
      <c r="F64" s="181"/>
      <c r="G64" s="181"/>
      <c r="H64" s="181"/>
      <c r="I64" s="182"/>
      <c r="J64" s="183">
        <f>J197</f>
        <v>0</v>
      </c>
      <c r="K64" s="179"/>
      <c r="L64" s="184"/>
    </row>
    <row r="65" s="9" customFormat="1" ht="19.92" customHeight="1">
      <c r="B65" s="178"/>
      <c r="C65" s="179"/>
      <c r="D65" s="180" t="s">
        <v>104</v>
      </c>
      <c r="E65" s="181"/>
      <c r="F65" s="181"/>
      <c r="G65" s="181"/>
      <c r="H65" s="181"/>
      <c r="I65" s="182"/>
      <c r="J65" s="183">
        <f>J221</f>
        <v>0</v>
      </c>
      <c r="K65" s="179"/>
      <c r="L65" s="184"/>
    </row>
    <row r="66" s="9" customFormat="1" ht="19.92" customHeight="1">
      <c r="B66" s="178"/>
      <c r="C66" s="179"/>
      <c r="D66" s="180" t="s">
        <v>105</v>
      </c>
      <c r="E66" s="181"/>
      <c r="F66" s="181"/>
      <c r="G66" s="181"/>
      <c r="H66" s="181"/>
      <c r="I66" s="182"/>
      <c r="J66" s="183">
        <f>J249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106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Tisá - chodník podél komunikace II/528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90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SO 101_V - Chodníky - vedlejší výdaje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Tisá</v>
      </c>
      <c r="G80" s="39"/>
      <c r="H80" s="39"/>
      <c r="I80" s="138" t="s">
        <v>23</v>
      </c>
      <c r="J80" s="71" t="str">
        <f>IF(J12="","",J12)</f>
        <v>16. 10. 2018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27.9" customHeight="1">
      <c r="B82" s="38"/>
      <c r="C82" s="32" t="s">
        <v>25</v>
      </c>
      <c r="D82" s="39"/>
      <c r="E82" s="39"/>
      <c r="F82" s="27" t="str">
        <f>E15</f>
        <v>Obec Tisá</v>
      </c>
      <c r="G82" s="39"/>
      <c r="H82" s="39"/>
      <c r="I82" s="138" t="s">
        <v>31</v>
      </c>
      <c r="J82" s="36" t="str">
        <f>E21</f>
        <v>AZ Consult spol. s r.o.</v>
      </c>
      <c r="K82" s="39"/>
      <c r="L82" s="43"/>
    </row>
    <row r="83" s="1" customFormat="1" ht="15.15" customHeight="1">
      <c r="B83" s="38"/>
      <c r="C83" s="32" t="s">
        <v>29</v>
      </c>
      <c r="D83" s="39"/>
      <c r="E83" s="39"/>
      <c r="F83" s="27" t="str">
        <f>IF(E18="","",E18)</f>
        <v>Vyplň údaj</v>
      </c>
      <c r="G83" s="39"/>
      <c r="H83" s="39"/>
      <c r="I83" s="138" t="s">
        <v>34</v>
      </c>
      <c r="J83" s="36" t="str">
        <f>E24</f>
        <v>Lucie Wojčiková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107</v>
      </c>
      <c r="D85" s="187" t="s">
        <v>57</v>
      </c>
      <c r="E85" s="187" t="s">
        <v>53</v>
      </c>
      <c r="F85" s="187" t="s">
        <v>54</v>
      </c>
      <c r="G85" s="187" t="s">
        <v>108</v>
      </c>
      <c r="H85" s="187" t="s">
        <v>109</v>
      </c>
      <c r="I85" s="188" t="s">
        <v>110</v>
      </c>
      <c r="J85" s="187" t="s">
        <v>94</v>
      </c>
      <c r="K85" s="189" t="s">
        <v>111</v>
      </c>
      <c r="L85" s="190"/>
      <c r="M85" s="91" t="s">
        <v>19</v>
      </c>
      <c r="N85" s="92" t="s">
        <v>42</v>
      </c>
      <c r="O85" s="92" t="s">
        <v>112</v>
      </c>
      <c r="P85" s="92" t="s">
        <v>113</v>
      </c>
      <c r="Q85" s="92" t="s">
        <v>114</v>
      </c>
      <c r="R85" s="92" t="s">
        <v>115</v>
      </c>
      <c r="S85" s="92" t="s">
        <v>116</v>
      </c>
      <c r="T85" s="93" t="s">
        <v>117</v>
      </c>
    </row>
    <row r="86" s="1" customFormat="1" ht="22.8" customHeight="1">
      <c r="B86" s="38"/>
      <c r="C86" s="98" t="s">
        <v>118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</f>
        <v>0</v>
      </c>
      <c r="Q86" s="95"/>
      <c r="R86" s="192">
        <f>R87</f>
        <v>89.353257959999993</v>
      </c>
      <c r="S86" s="95"/>
      <c r="T86" s="193">
        <f>T87</f>
        <v>148.00399999999996</v>
      </c>
      <c r="AT86" s="17" t="s">
        <v>71</v>
      </c>
      <c r="AU86" s="17" t="s">
        <v>95</v>
      </c>
      <c r="BK86" s="194">
        <f>BK87</f>
        <v>0</v>
      </c>
    </row>
    <row r="87" s="11" customFormat="1" ht="25.92" customHeight="1">
      <c r="B87" s="195"/>
      <c r="C87" s="196"/>
      <c r="D87" s="197" t="s">
        <v>71</v>
      </c>
      <c r="E87" s="198" t="s">
        <v>119</v>
      </c>
      <c r="F87" s="198" t="s">
        <v>120</v>
      </c>
      <c r="G87" s="196"/>
      <c r="H87" s="196"/>
      <c r="I87" s="199"/>
      <c r="J87" s="200">
        <f>BK87</f>
        <v>0</v>
      </c>
      <c r="K87" s="196"/>
      <c r="L87" s="201"/>
      <c r="M87" s="202"/>
      <c r="N87" s="203"/>
      <c r="O87" s="203"/>
      <c r="P87" s="204">
        <f>P88+P168+P177+P197+P221+P249</f>
        <v>0</v>
      </c>
      <c r="Q87" s="203"/>
      <c r="R87" s="204">
        <f>R88+R168+R177+R197+R221+R249</f>
        <v>89.353257959999993</v>
      </c>
      <c r="S87" s="203"/>
      <c r="T87" s="205">
        <f>T88+T168+T177+T197+T221+T249</f>
        <v>148.00399999999996</v>
      </c>
      <c r="AR87" s="206" t="s">
        <v>80</v>
      </c>
      <c r="AT87" s="207" t="s">
        <v>71</v>
      </c>
      <c r="AU87" s="207" t="s">
        <v>72</v>
      </c>
      <c r="AY87" s="206" t="s">
        <v>121</v>
      </c>
      <c r="BK87" s="208">
        <f>BK88+BK168+BK177+BK197+BK221+BK249</f>
        <v>0</v>
      </c>
    </row>
    <row r="88" s="11" customFormat="1" ht="22.8" customHeight="1">
      <c r="B88" s="195"/>
      <c r="C88" s="196"/>
      <c r="D88" s="197" t="s">
        <v>71</v>
      </c>
      <c r="E88" s="209" t="s">
        <v>80</v>
      </c>
      <c r="F88" s="209" t="s">
        <v>122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SUM(P89:P167)</f>
        <v>0</v>
      </c>
      <c r="Q88" s="203"/>
      <c r="R88" s="204">
        <f>SUM(R89:R167)</f>
        <v>0.01274</v>
      </c>
      <c r="S88" s="203"/>
      <c r="T88" s="205">
        <f>SUM(T89:T167)</f>
        <v>147.83999999999998</v>
      </c>
      <c r="AR88" s="206" t="s">
        <v>80</v>
      </c>
      <c r="AT88" s="207" t="s">
        <v>71</v>
      </c>
      <c r="AU88" s="207" t="s">
        <v>80</v>
      </c>
      <c r="AY88" s="206" t="s">
        <v>121</v>
      </c>
      <c r="BK88" s="208">
        <f>SUM(BK89:BK167)</f>
        <v>0</v>
      </c>
    </row>
    <row r="89" s="1" customFormat="1" ht="24" customHeight="1">
      <c r="B89" s="38"/>
      <c r="C89" s="211" t="s">
        <v>80</v>
      </c>
      <c r="D89" s="211" t="s">
        <v>123</v>
      </c>
      <c r="E89" s="212" t="s">
        <v>124</v>
      </c>
      <c r="F89" s="213" t="s">
        <v>125</v>
      </c>
      <c r="G89" s="214" t="s">
        <v>126</v>
      </c>
      <c r="H89" s="215">
        <v>10</v>
      </c>
      <c r="I89" s="216"/>
      <c r="J89" s="217">
        <f>ROUND(I89*H89,2)</f>
        <v>0</v>
      </c>
      <c r="K89" s="213" t="s">
        <v>127</v>
      </c>
      <c r="L89" s="43"/>
      <c r="M89" s="218" t="s">
        <v>19</v>
      </c>
      <c r="N89" s="219" t="s">
        <v>43</v>
      </c>
      <c r="O89" s="83"/>
      <c r="P89" s="220">
        <f>O89*H89</f>
        <v>0</v>
      </c>
      <c r="Q89" s="220">
        <v>0</v>
      </c>
      <c r="R89" s="220">
        <f>Q89*H89</f>
        <v>0</v>
      </c>
      <c r="S89" s="220">
        <v>0</v>
      </c>
      <c r="T89" s="221">
        <f>S89*H89</f>
        <v>0</v>
      </c>
      <c r="AR89" s="222" t="s">
        <v>128</v>
      </c>
      <c r="AT89" s="222" t="s">
        <v>123</v>
      </c>
      <c r="AU89" s="222" t="s">
        <v>82</v>
      </c>
      <c r="AY89" s="17" t="s">
        <v>121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17" t="s">
        <v>80</v>
      </c>
      <c r="BK89" s="223">
        <f>ROUND(I89*H89,2)</f>
        <v>0</v>
      </c>
      <c r="BL89" s="17" t="s">
        <v>128</v>
      </c>
      <c r="BM89" s="222" t="s">
        <v>129</v>
      </c>
    </row>
    <row r="90" s="1" customFormat="1">
      <c r="B90" s="38"/>
      <c r="C90" s="39"/>
      <c r="D90" s="224" t="s">
        <v>130</v>
      </c>
      <c r="E90" s="39"/>
      <c r="F90" s="225" t="s">
        <v>131</v>
      </c>
      <c r="G90" s="39"/>
      <c r="H90" s="39"/>
      <c r="I90" s="135"/>
      <c r="J90" s="39"/>
      <c r="K90" s="39"/>
      <c r="L90" s="43"/>
      <c r="M90" s="226"/>
      <c r="N90" s="83"/>
      <c r="O90" s="83"/>
      <c r="P90" s="83"/>
      <c r="Q90" s="83"/>
      <c r="R90" s="83"/>
      <c r="S90" s="83"/>
      <c r="T90" s="84"/>
      <c r="AT90" s="17" t="s">
        <v>130</v>
      </c>
      <c r="AU90" s="17" t="s">
        <v>82</v>
      </c>
    </row>
    <row r="91" s="12" customFormat="1">
      <c r="B91" s="227"/>
      <c r="C91" s="228"/>
      <c r="D91" s="224" t="s">
        <v>132</v>
      </c>
      <c r="E91" s="229" t="s">
        <v>19</v>
      </c>
      <c r="F91" s="230" t="s">
        <v>789</v>
      </c>
      <c r="G91" s="228"/>
      <c r="H91" s="231">
        <v>10</v>
      </c>
      <c r="I91" s="232"/>
      <c r="J91" s="228"/>
      <c r="K91" s="228"/>
      <c r="L91" s="233"/>
      <c r="M91" s="234"/>
      <c r="N91" s="235"/>
      <c r="O91" s="235"/>
      <c r="P91" s="235"/>
      <c r="Q91" s="235"/>
      <c r="R91" s="235"/>
      <c r="S91" s="235"/>
      <c r="T91" s="236"/>
      <c r="AT91" s="237" t="s">
        <v>132</v>
      </c>
      <c r="AU91" s="237" t="s">
        <v>82</v>
      </c>
      <c r="AV91" s="12" t="s">
        <v>82</v>
      </c>
      <c r="AW91" s="12" t="s">
        <v>33</v>
      </c>
      <c r="AX91" s="12" t="s">
        <v>80</v>
      </c>
      <c r="AY91" s="237" t="s">
        <v>121</v>
      </c>
    </row>
    <row r="92" s="1" customFormat="1" ht="24" customHeight="1">
      <c r="B92" s="38"/>
      <c r="C92" s="211" t="s">
        <v>148</v>
      </c>
      <c r="D92" s="211" t="s">
        <v>123</v>
      </c>
      <c r="E92" s="212" t="s">
        <v>149</v>
      </c>
      <c r="F92" s="213" t="s">
        <v>150</v>
      </c>
      <c r="G92" s="214" t="s">
        <v>142</v>
      </c>
      <c r="H92" s="215">
        <v>1</v>
      </c>
      <c r="I92" s="216"/>
      <c r="J92" s="217">
        <f>ROUND(I92*H92,2)</f>
        <v>0</v>
      </c>
      <c r="K92" s="213" t="s">
        <v>127</v>
      </c>
      <c r="L92" s="43"/>
      <c r="M92" s="218" t="s">
        <v>19</v>
      </c>
      <c r="N92" s="219" t="s">
        <v>43</v>
      </c>
      <c r="O92" s="83"/>
      <c r="P92" s="220">
        <f>O92*H92</f>
        <v>0</v>
      </c>
      <c r="Q92" s="220">
        <v>0</v>
      </c>
      <c r="R92" s="220">
        <f>Q92*H92</f>
        <v>0</v>
      </c>
      <c r="S92" s="220">
        <v>0</v>
      </c>
      <c r="T92" s="221">
        <f>S92*H92</f>
        <v>0</v>
      </c>
      <c r="AR92" s="222" t="s">
        <v>128</v>
      </c>
      <c r="AT92" s="222" t="s">
        <v>123</v>
      </c>
      <c r="AU92" s="222" t="s">
        <v>82</v>
      </c>
      <c r="AY92" s="17" t="s">
        <v>121</v>
      </c>
      <c r="BE92" s="223">
        <f>IF(N92="základní",J92,0)</f>
        <v>0</v>
      </c>
      <c r="BF92" s="223">
        <f>IF(N92="snížená",J92,0)</f>
        <v>0</v>
      </c>
      <c r="BG92" s="223">
        <f>IF(N92="zákl. přenesená",J92,0)</f>
        <v>0</v>
      </c>
      <c r="BH92" s="223">
        <f>IF(N92="sníž. přenesená",J92,0)</f>
        <v>0</v>
      </c>
      <c r="BI92" s="223">
        <f>IF(N92="nulová",J92,0)</f>
        <v>0</v>
      </c>
      <c r="BJ92" s="17" t="s">
        <v>80</v>
      </c>
      <c r="BK92" s="223">
        <f>ROUND(I92*H92,2)</f>
        <v>0</v>
      </c>
      <c r="BL92" s="17" t="s">
        <v>128</v>
      </c>
      <c r="BM92" s="222" t="s">
        <v>151</v>
      </c>
    </row>
    <row r="93" s="1" customFormat="1">
      <c r="B93" s="38"/>
      <c r="C93" s="39"/>
      <c r="D93" s="224" t="s">
        <v>130</v>
      </c>
      <c r="E93" s="39"/>
      <c r="F93" s="225" t="s">
        <v>144</v>
      </c>
      <c r="G93" s="39"/>
      <c r="H93" s="39"/>
      <c r="I93" s="135"/>
      <c r="J93" s="39"/>
      <c r="K93" s="39"/>
      <c r="L93" s="43"/>
      <c r="M93" s="226"/>
      <c r="N93" s="83"/>
      <c r="O93" s="83"/>
      <c r="P93" s="83"/>
      <c r="Q93" s="83"/>
      <c r="R93" s="83"/>
      <c r="S93" s="83"/>
      <c r="T93" s="84"/>
      <c r="AT93" s="17" t="s">
        <v>130</v>
      </c>
      <c r="AU93" s="17" t="s">
        <v>82</v>
      </c>
    </row>
    <row r="94" s="1" customFormat="1" ht="24" customHeight="1">
      <c r="B94" s="38"/>
      <c r="C94" s="211" t="s">
        <v>152</v>
      </c>
      <c r="D94" s="211" t="s">
        <v>123</v>
      </c>
      <c r="E94" s="212" t="s">
        <v>153</v>
      </c>
      <c r="F94" s="213" t="s">
        <v>154</v>
      </c>
      <c r="G94" s="214" t="s">
        <v>142</v>
      </c>
      <c r="H94" s="215">
        <v>1</v>
      </c>
      <c r="I94" s="216"/>
      <c r="J94" s="217">
        <f>ROUND(I94*H94,2)</f>
        <v>0</v>
      </c>
      <c r="K94" s="213" t="s">
        <v>127</v>
      </c>
      <c r="L94" s="43"/>
      <c r="M94" s="218" t="s">
        <v>19</v>
      </c>
      <c r="N94" s="219" t="s">
        <v>43</v>
      </c>
      <c r="O94" s="83"/>
      <c r="P94" s="220">
        <f>O94*H94</f>
        <v>0</v>
      </c>
      <c r="Q94" s="220">
        <v>0</v>
      </c>
      <c r="R94" s="220">
        <f>Q94*H94</f>
        <v>0</v>
      </c>
      <c r="S94" s="220">
        <v>0</v>
      </c>
      <c r="T94" s="221">
        <f>S94*H94</f>
        <v>0</v>
      </c>
      <c r="AR94" s="222" t="s">
        <v>128</v>
      </c>
      <c r="AT94" s="222" t="s">
        <v>123</v>
      </c>
      <c r="AU94" s="222" t="s">
        <v>82</v>
      </c>
      <c r="AY94" s="17" t="s">
        <v>121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17" t="s">
        <v>80</v>
      </c>
      <c r="BK94" s="223">
        <f>ROUND(I94*H94,2)</f>
        <v>0</v>
      </c>
      <c r="BL94" s="17" t="s">
        <v>128</v>
      </c>
      <c r="BM94" s="222" t="s">
        <v>155</v>
      </c>
    </row>
    <row r="95" s="1" customFormat="1">
      <c r="B95" s="38"/>
      <c r="C95" s="39"/>
      <c r="D95" s="224" t="s">
        <v>130</v>
      </c>
      <c r="E95" s="39"/>
      <c r="F95" s="225" t="s">
        <v>144</v>
      </c>
      <c r="G95" s="39"/>
      <c r="H95" s="39"/>
      <c r="I95" s="135"/>
      <c r="J95" s="39"/>
      <c r="K95" s="39"/>
      <c r="L95" s="43"/>
      <c r="M95" s="226"/>
      <c r="N95" s="83"/>
      <c r="O95" s="83"/>
      <c r="P95" s="83"/>
      <c r="Q95" s="83"/>
      <c r="R95" s="83"/>
      <c r="S95" s="83"/>
      <c r="T95" s="84"/>
      <c r="AT95" s="17" t="s">
        <v>130</v>
      </c>
      <c r="AU95" s="17" t="s">
        <v>82</v>
      </c>
    </row>
    <row r="96" s="1" customFormat="1" ht="24" customHeight="1">
      <c r="B96" s="38"/>
      <c r="C96" s="211" t="s">
        <v>165</v>
      </c>
      <c r="D96" s="211" t="s">
        <v>123</v>
      </c>
      <c r="E96" s="212" t="s">
        <v>166</v>
      </c>
      <c r="F96" s="213" t="s">
        <v>167</v>
      </c>
      <c r="G96" s="214" t="s">
        <v>142</v>
      </c>
      <c r="H96" s="215">
        <v>1</v>
      </c>
      <c r="I96" s="216"/>
      <c r="J96" s="217">
        <f>ROUND(I96*H96,2)</f>
        <v>0</v>
      </c>
      <c r="K96" s="213" t="s">
        <v>127</v>
      </c>
      <c r="L96" s="43"/>
      <c r="M96" s="218" t="s">
        <v>19</v>
      </c>
      <c r="N96" s="219" t="s">
        <v>43</v>
      </c>
      <c r="O96" s="83"/>
      <c r="P96" s="220">
        <f>O96*H96</f>
        <v>0</v>
      </c>
      <c r="Q96" s="220">
        <v>5.0000000000000002E-05</v>
      </c>
      <c r="R96" s="220">
        <f>Q96*H96</f>
        <v>5.0000000000000002E-05</v>
      </c>
      <c r="S96" s="220">
        <v>0</v>
      </c>
      <c r="T96" s="221">
        <f>S96*H96</f>
        <v>0</v>
      </c>
      <c r="AR96" s="222" t="s">
        <v>128</v>
      </c>
      <c r="AT96" s="222" t="s">
        <v>123</v>
      </c>
      <c r="AU96" s="222" t="s">
        <v>82</v>
      </c>
      <c r="AY96" s="17" t="s">
        <v>121</v>
      </c>
      <c r="BE96" s="223">
        <f>IF(N96="základní",J96,0)</f>
        <v>0</v>
      </c>
      <c r="BF96" s="223">
        <f>IF(N96="snížená",J96,0)</f>
        <v>0</v>
      </c>
      <c r="BG96" s="223">
        <f>IF(N96="zákl. přenesená",J96,0)</f>
        <v>0</v>
      </c>
      <c r="BH96" s="223">
        <f>IF(N96="sníž. přenesená",J96,0)</f>
        <v>0</v>
      </c>
      <c r="BI96" s="223">
        <f>IF(N96="nulová",J96,0)</f>
        <v>0</v>
      </c>
      <c r="BJ96" s="17" t="s">
        <v>80</v>
      </c>
      <c r="BK96" s="223">
        <f>ROUND(I96*H96,2)</f>
        <v>0</v>
      </c>
      <c r="BL96" s="17" t="s">
        <v>128</v>
      </c>
      <c r="BM96" s="222" t="s">
        <v>168</v>
      </c>
    </row>
    <row r="97" s="1" customFormat="1">
      <c r="B97" s="38"/>
      <c r="C97" s="39"/>
      <c r="D97" s="224" t="s">
        <v>130</v>
      </c>
      <c r="E97" s="39"/>
      <c r="F97" s="225" t="s">
        <v>164</v>
      </c>
      <c r="G97" s="39"/>
      <c r="H97" s="39"/>
      <c r="I97" s="135"/>
      <c r="J97" s="39"/>
      <c r="K97" s="39"/>
      <c r="L97" s="43"/>
      <c r="M97" s="226"/>
      <c r="N97" s="83"/>
      <c r="O97" s="83"/>
      <c r="P97" s="83"/>
      <c r="Q97" s="83"/>
      <c r="R97" s="83"/>
      <c r="S97" s="83"/>
      <c r="T97" s="84"/>
      <c r="AT97" s="17" t="s">
        <v>130</v>
      </c>
      <c r="AU97" s="17" t="s">
        <v>82</v>
      </c>
    </row>
    <row r="98" s="1" customFormat="1" ht="24" customHeight="1">
      <c r="B98" s="38"/>
      <c r="C98" s="211" t="s">
        <v>169</v>
      </c>
      <c r="D98" s="211" t="s">
        <v>123</v>
      </c>
      <c r="E98" s="212" t="s">
        <v>170</v>
      </c>
      <c r="F98" s="213" t="s">
        <v>171</v>
      </c>
      <c r="G98" s="214" t="s">
        <v>142</v>
      </c>
      <c r="H98" s="215">
        <v>1</v>
      </c>
      <c r="I98" s="216"/>
      <c r="J98" s="217">
        <f>ROUND(I98*H98,2)</f>
        <v>0</v>
      </c>
      <c r="K98" s="213" t="s">
        <v>127</v>
      </c>
      <c r="L98" s="43"/>
      <c r="M98" s="218" t="s">
        <v>19</v>
      </c>
      <c r="N98" s="219" t="s">
        <v>43</v>
      </c>
      <c r="O98" s="83"/>
      <c r="P98" s="220">
        <f>O98*H98</f>
        <v>0</v>
      </c>
      <c r="Q98" s="220">
        <v>9.0000000000000006E-05</v>
      </c>
      <c r="R98" s="220">
        <f>Q98*H98</f>
        <v>9.0000000000000006E-05</v>
      </c>
      <c r="S98" s="220">
        <v>0</v>
      </c>
      <c r="T98" s="221">
        <f>S98*H98</f>
        <v>0</v>
      </c>
      <c r="AR98" s="222" t="s">
        <v>128</v>
      </c>
      <c r="AT98" s="222" t="s">
        <v>123</v>
      </c>
      <c r="AU98" s="222" t="s">
        <v>82</v>
      </c>
      <c r="AY98" s="17" t="s">
        <v>121</v>
      </c>
      <c r="BE98" s="223">
        <f>IF(N98="základní",J98,0)</f>
        <v>0</v>
      </c>
      <c r="BF98" s="223">
        <f>IF(N98="snížená",J98,0)</f>
        <v>0</v>
      </c>
      <c r="BG98" s="223">
        <f>IF(N98="zákl. přenesená",J98,0)</f>
        <v>0</v>
      </c>
      <c r="BH98" s="223">
        <f>IF(N98="sníž. přenesená",J98,0)</f>
        <v>0</v>
      </c>
      <c r="BI98" s="223">
        <f>IF(N98="nulová",J98,0)</f>
        <v>0</v>
      </c>
      <c r="BJ98" s="17" t="s">
        <v>80</v>
      </c>
      <c r="BK98" s="223">
        <f>ROUND(I98*H98,2)</f>
        <v>0</v>
      </c>
      <c r="BL98" s="17" t="s">
        <v>128</v>
      </c>
      <c r="BM98" s="222" t="s">
        <v>172</v>
      </c>
    </row>
    <row r="99" s="1" customFormat="1">
      <c r="B99" s="38"/>
      <c r="C99" s="39"/>
      <c r="D99" s="224" t="s">
        <v>130</v>
      </c>
      <c r="E99" s="39"/>
      <c r="F99" s="225" t="s">
        <v>164</v>
      </c>
      <c r="G99" s="39"/>
      <c r="H99" s="39"/>
      <c r="I99" s="135"/>
      <c r="J99" s="39"/>
      <c r="K99" s="39"/>
      <c r="L99" s="43"/>
      <c r="M99" s="226"/>
      <c r="N99" s="83"/>
      <c r="O99" s="83"/>
      <c r="P99" s="83"/>
      <c r="Q99" s="83"/>
      <c r="R99" s="83"/>
      <c r="S99" s="83"/>
      <c r="T99" s="84"/>
      <c r="AT99" s="17" t="s">
        <v>130</v>
      </c>
      <c r="AU99" s="17" t="s">
        <v>82</v>
      </c>
    </row>
    <row r="100" s="1" customFormat="1" ht="36" customHeight="1">
      <c r="B100" s="38"/>
      <c r="C100" s="211" t="s">
        <v>790</v>
      </c>
      <c r="D100" s="211" t="s">
        <v>123</v>
      </c>
      <c r="E100" s="212" t="s">
        <v>791</v>
      </c>
      <c r="F100" s="213" t="s">
        <v>792</v>
      </c>
      <c r="G100" s="214" t="s">
        <v>126</v>
      </c>
      <c r="H100" s="215">
        <v>140</v>
      </c>
      <c r="I100" s="216"/>
      <c r="J100" s="217">
        <f>ROUND(I100*H100,2)</f>
        <v>0</v>
      </c>
      <c r="K100" s="213" t="s">
        <v>127</v>
      </c>
      <c r="L100" s="43"/>
      <c r="M100" s="218" t="s">
        <v>19</v>
      </c>
      <c r="N100" s="219" t="s">
        <v>43</v>
      </c>
      <c r="O100" s="83"/>
      <c r="P100" s="220">
        <f>O100*H100</f>
        <v>0</v>
      </c>
      <c r="Q100" s="220">
        <v>0</v>
      </c>
      <c r="R100" s="220">
        <f>Q100*H100</f>
        <v>0</v>
      </c>
      <c r="S100" s="220">
        <v>0.57999999999999996</v>
      </c>
      <c r="T100" s="221">
        <f>S100*H100</f>
        <v>81.199999999999989</v>
      </c>
      <c r="AR100" s="222" t="s">
        <v>128</v>
      </c>
      <c r="AT100" s="222" t="s">
        <v>123</v>
      </c>
      <c r="AU100" s="222" t="s">
        <v>82</v>
      </c>
      <c r="AY100" s="17" t="s">
        <v>121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17" t="s">
        <v>80</v>
      </c>
      <c r="BK100" s="223">
        <f>ROUND(I100*H100,2)</f>
        <v>0</v>
      </c>
      <c r="BL100" s="17" t="s">
        <v>128</v>
      </c>
      <c r="BM100" s="222" t="s">
        <v>793</v>
      </c>
    </row>
    <row r="101" s="1" customFormat="1">
      <c r="B101" s="38"/>
      <c r="C101" s="39"/>
      <c r="D101" s="224" t="s">
        <v>130</v>
      </c>
      <c r="E101" s="39"/>
      <c r="F101" s="225" t="s">
        <v>181</v>
      </c>
      <c r="G101" s="39"/>
      <c r="H101" s="39"/>
      <c r="I101" s="135"/>
      <c r="J101" s="39"/>
      <c r="K101" s="39"/>
      <c r="L101" s="43"/>
      <c r="M101" s="226"/>
      <c r="N101" s="83"/>
      <c r="O101" s="83"/>
      <c r="P101" s="83"/>
      <c r="Q101" s="83"/>
      <c r="R101" s="83"/>
      <c r="S101" s="83"/>
      <c r="T101" s="84"/>
      <c r="AT101" s="17" t="s">
        <v>130</v>
      </c>
      <c r="AU101" s="17" t="s">
        <v>82</v>
      </c>
    </row>
    <row r="102" s="12" customFormat="1">
      <c r="B102" s="227"/>
      <c r="C102" s="228"/>
      <c r="D102" s="224" t="s">
        <v>132</v>
      </c>
      <c r="E102" s="229" t="s">
        <v>19</v>
      </c>
      <c r="F102" s="230" t="s">
        <v>794</v>
      </c>
      <c r="G102" s="228"/>
      <c r="H102" s="231">
        <v>140</v>
      </c>
      <c r="I102" s="232"/>
      <c r="J102" s="228"/>
      <c r="K102" s="228"/>
      <c r="L102" s="233"/>
      <c r="M102" s="234"/>
      <c r="N102" s="235"/>
      <c r="O102" s="235"/>
      <c r="P102" s="235"/>
      <c r="Q102" s="235"/>
      <c r="R102" s="235"/>
      <c r="S102" s="235"/>
      <c r="T102" s="236"/>
      <c r="AT102" s="237" t="s">
        <v>132</v>
      </c>
      <c r="AU102" s="237" t="s">
        <v>82</v>
      </c>
      <c r="AV102" s="12" t="s">
        <v>82</v>
      </c>
      <c r="AW102" s="12" t="s">
        <v>33</v>
      </c>
      <c r="AX102" s="12" t="s">
        <v>80</v>
      </c>
      <c r="AY102" s="237" t="s">
        <v>121</v>
      </c>
    </row>
    <row r="103" s="1" customFormat="1" ht="36" customHeight="1">
      <c r="B103" s="38"/>
      <c r="C103" s="211" t="s">
        <v>177</v>
      </c>
      <c r="D103" s="211" t="s">
        <v>123</v>
      </c>
      <c r="E103" s="212" t="s">
        <v>178</v>
      </c>
      <c r="F103" s="213" t="s">
        <v>179</v>
      </c>
      <c r="G103" s="214" t="s">
        <v>126</v>
      </c>
      <c r="H103" s="215">
        <v>140</v>
      </c>
      <c r="I103" s="216"/>
      <c r="J103" s="217">
        <f>ROUND(I103*H103,2)</f>
        <v>0</v>
      </c>
      <c r="K103" s="213" t="s">
        <v>127</v>
      </c>
      <c r="L103" s="43"/>
      <c r="M103" s="218" t="s">
        <v>19</v>
      </c>
      <c r="N103" s="219" t="s">
        <v>43</v>
      </c>
      <c r="O103" s="83"/>
      <c r="P103" s="220">
        <f>O103*H103</f>
        <v>0</v>
      </c>
      <c r="Q103" s="220">
        <v>0</v>
      </c>
      <c r="R103" s="220">
        <f>Q103*H103</f>
        <v>0</v>
      </c>
      <c r="S103" s="220">
        <v>0.22</v>
      </c>
      <c r="T103" s="221">
        <f>S103*H103</f>
        <v>30.800000000000001</v>
      </c>
      <c r="AR103" s="222" t="s">
        <v>128</v>
      </c>
      <c r="AT103" s="222" t="s">
        <v>123</v>
      </c>
      <c r="AU103" s="222" t="s">
        <v>82</v>
      </c>
      <c r="AY103" s="17" t="s">
        <v>121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17" t="s">
        <v>80</v>
      </c>
      <c r="BK103" s="223">
        <f>ROUND(I103*H103,2)</f>
        <v>0</v>
      </c>
      <c r="BL103" s="17" t="s">
        <v>128</v>
      </c>
      <c r="BM103" s="222" t="s">
        <v>180</v>
      </c>
    </row>
    <row r="104" s="1" customFormat="1">
      <c r="B104" s="38"/>
      <c r="C104" s="39"/>
      <c r="D104" s="224" t="s">
        <v>130</v>
      </c>
      <c r="E104" s="39"/>
      <c r="F104" s="225" t="s">
        <v>181</v>
      </c>
      <c r="G104" s="39"/>
      <c r="H104" s="39"/>
      <c r="I104" s="135"/>
      <c r="J104" s="39"/>
      <c r="K104" s="39"/>
      <c r="L104" s="43"/>
      <c r="M104" s="226"/>
      <c r="N104" s="83"/>
      <c r="O104" s="83"/>
      <c r="P104" s="83"/>
      <c r="Q104" s="83"/>
      <c r="R104" s="83"/>
      <c r="S104" s="83"/>
      <c r="T104" s="84"/>
      <c r="AT104" s="17" t="s">
        <v>130</v>
      </c>
      <c r="AU104" s="17" t="s">
        <v>82</v>
      </c>
    </row>
    <row r="105" s="12" customFormat="1">
      <c r="B105" s="227"/>
      <c r="C105" s="228"/>
      <c r="D105" s="224" t="s">
        <v>132</v>
      </c>
      <c r="E105" s="229" t="s">
        <v>19</v>
      </c>
      <c r="F105" s="230" t="s">
        <v>794</v>
      </c>
      <c r="G105" s="228"/>
      <c r="H105" s="231">
        <v>140</v>
      </c>
      <c r="I105" s="232"/>
      <c r="J105" s="228"/>
      <c r="K105" s="228"/>
      <c r="L105" s="233"/>
      <c r="M105" s="234"/>
      <c r="N105" s="235"/>
      <c r="O105" s="235"/>
      <c r="P105" s="235"/>
      <c r="Q105" s="235"/>
      <c r="R105" s="235"/>
      <c r="S105" s="235"/>
      <c r="T105" s="236"/>
      <c r="AT105" s="237" t="s">
        <v>132</v>
      </c>
      <c r="AU105" s="237" t="s">
        <v>82</v>
      </c>
      <c r="AV105" s="12" t="s">
        <v>82</v>
      </c>
      <c r="AW105" s="12" t="s">
        <v>33</v>
      </c>
      <c r="AX105" s="12" t="s">
        <v>80</v>
      </c>
      <c r="AY105" s="237" t="s">
        <v>121</v>
      </c>
    </row>
    <row r="106" s="1" customFormat="1" ht="24" customHeight="1">
      <c r="B106" s="38"/>
      <c r="C106" s="211" t="s">
        <v>795</v>
      </c>
      <c r="D106" s="211" t="s">
        <v>123</v>
      </c>
      <c r="E106" s="212" t="s">
        <v>796</v>
      </c>
      <c r="F106" s="213" t="s">
        <v>797</v>
      </c>
      <c r="G106" s="214" t="s">
        <v>126</v>
      </c>
      <c r="H106" s="215">
        <v>140</v>
      </c>
      <c r="I106" s="216"/>
      <c r="J106" s="217">
        <f>ROUND(I106*H106,2)</f>
        <v>0</v>
      </c>
      <c r="K106" s="213" t="s">
        <v>127</v>
      </c>
      <c r="L106" s="43"/>
      <c r="M106" s="218" t="s">
        <v>19</v>
      </c>
      <c r="N106" s="219" t="s">
        <v>43</v>
      </c>
      <c r="O106" s="83"/>
      <c r="P106" s="220">
        <f>O106*H106</f>
        <v>0</v>
      </c>
      <c r="Q106" s="220">
        <v>9.0000000000000006E-05</v>
      </c>
      <c r="R106" s="220">
        <f>Q106*H106</f>
        <v>0.0126</v>
      </c>
      <c r="S106" s="220">
        <v>0.25600000000000001</v>
      </c>
      <c r="T106" s="221">
        <f>S106*H106</f>
        <v>35.840000000000003</v>
      </c>
      <c r="AR106" s="222" t="s">
        <v>128</v>
      </c>
      <c r="AT106" s="222" t="s">
        <v>123</v>
      </c>
      <c r="AU106" s="222" t="s">
        <v>82</v>
      </c>
      <c r="AY106" s="17" t="s">
        <v>121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17" t="s">
        <v>80</v>
      </c>
      <c r="BK106" s="223">
        <f>ROUND(I106*H106,2)</f>
        <v>0</v>
      </c>
      <c r="BL106" s="17" t="s">
        <v>128</v>
      </c>
      <c r="BM106" s="222" t="s">
        <v>798</v>
      </c>
    </row>
    <row r="107" s="1" customFormat="1">
      <c r="B107" s="38"/>
      <c r="C107" s="39"/>
      <c r="D107" s="224" t="s">
        <v>130</v>
      </c>
      <c r="E107" s="39"/>
      <c r="F107" s="225" t="s">
        <v>191</v>
      </c>
      <c r="G107" s="39"/>
      <c r="H107" s="39"/>
      <c r="I107" s="135"/>
      <c r="J107" s="39"/>
      <c r="K107" s="39"/>
      <c r="L107" s="43"/>
      <c r="M107" s="226"/>
      <c r="N107" s="83"/>
      <c r="O107" s="83"/>
      <c r="P107" s="83"/>
      <c r="Q107" s="83"/>
      <c r="R107" s="83"/>
      <c r="S107" s="83"/>
      <c r="T107" s="84"/>
      <c r="AT107" s="17" t="s">
        <v>130</v>
      </c>
      <c r="AU107" s="17" t="s">
        <v>82</v>
      </c>
    </row>
    <row r="108" s="12" customFormat="1">
      <c r="B108" s="227"/>
      <c r="C108" s="228"/>
      <c r="D108" s="224" t="s">
        <v>132</v>
      </c>
      <c r="E108" s="229" t="s">
        <v>19</v>
      </c>
      <c r="F108" s="230" t="s">
        <v>794</v>
      </c>
      <c r="G108" s="228"/>
      <c r="H108" s="231">
        <v>140</v>
      </c>
      <c r="I108" s="232"/>
      <c r="J108" s="228"/>
      <c r="K108" s="228"/>
      <c r="L108" s="233"/>
      <c r="M108" s="234"/>
      <c r="N108" s="235"/>
      <c r="O108" s="235"/>
      <c r="P108" s="235"/>
      <c r="Q108" s="235"/>
      <c r="R108" s="235"/>
      <c r="S108" s="235"/>
      <c r="T108" s="236"/>
      <c r="AT108" s="237" t="s">
        <v>132</v>
      </c>
      <c r="AU108" s="237" t="s">
        <v>82</v>
      </c>
      <c r="AV108" s="12" t="s">
        <v>82</v>
      </c>
      <c r="AW108" s="12" t="s">
        <v>33</v>
      </c>
      <c r="AX108" s="12" t="s">
        <v>80</v>
      </c>
      <c r="AY108" s="237" t="s">
        <v>121</v>
      </c>
    </row>
    <row r="109" s="1" customFormat="1" ht="24" customHeight="1">
      <c r="B109" s="38"/>
      <c r="C109" s="211" t="s">
        <v>205</v>
      </c>
      <c r="D109" s="211" t="s">
        <v>123</v>
      </c>
      <c r="E109" s="212" t="s">
        <v>206</v>
      </c>
      <c r="F109" s="213" t="s">
        <v>207</v>
      </c>
      <c r="G109" s="214" t="s">
        <v>208</v>
      </c>
      <c r="H109" s="215">
        <v>70</v>
      </c>
      <c r="I109" s="216"/>
      <c r="J109" s="217">
        <f>ROUND(I109*H109,2)</f>
        <v>0</v>
      </c>
      <c r="K109" s="213" t="s">
        <v>127</v>
      </c>
      <c r="L109" s="43"/>
      <c r="M109" s="218" t="s">
        <v>19</v>
      </c>
      <c r="N109" s="219" t="s">
        <v>43</v>
      </c>
      <c r="O109" s="83"/>
      <c r="P109" s="220">
        <f>O109*H109</f>
        <v>0</v>
      </c>
      <c r="Q109" s="220">
        <v>0</v>
      </c>
      <c r="R109" s="220">
        <f>Q109*H109</f>
        <v>0</v>
      </c>
      <c r="S109" s="220">
        <v>0</v>
      </c>
      <c r="T109" s="221">
        <f>S109*H109</f>
        <v>0</v>
      </c>
      <c r="AR109" s="222" t="s">
        <v>128</v>
      </c>
      <c r="AT109" s="222" t="s">
        <v>123</v>
      </c>
      <c r="AU109" s="222" t="s">
        <v>82</v>
      </c>
      <c r="AY109" s="17" t="s">
        <v>121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17" t="s">
        <v>80</v>
      </c>
      <c r="BK109" s="223">
        <f>ROUND(I109*H109,2)</f>
        <v>0</v>
      </c>
      <c r="BL109" s="17" t="s">
        <v>128</v>
      </c>
      <c r="BM109" s="222" t="s">
        <v>209</v>
      </c>
    </row>
    <row r="110" s="1" customFormat="1">
      <c r="B110" s="38"/>
      <c r="C110" s="39"/>
      <c r="D110" s="224" t="s">
        <v>130</v>
      </c>
      <c r="E110" s="39"/>
      <c r="F110" s="225" t="s">
        <v>210</v>
      </c>
      <c r="G110" s="39"/>
      <c r="H110" s="39"/>
      <c r="I110" s="135"/>
      <c r="J110" s="39"/>
      <c r="K110" s="39"/>
      <c r="L110" s="43"/>
      <c r="M110" s="226"/>
      <c r="N110" s="83"/>
      <c r="O110" s="83"/>
      <c r="P110" s="83"/>
      <c r="Q110" s="83"/>
      <c r="R110" s="83"/>
      <c r="S110" s="83"/>
      <c r="T110" s="84"/>
      <c r="AT110" s="17" t="s">
        <v>130</v>
      </c>
      <c r="AU110" s="17" t="s">
        <v>82</v>
      </c>
    </row>
    <row r="111" s="12" customFormat="1">
      <c r="B111" s="227"/>
      <c r="C111" s="228"/>
      <c r="D111" s="224" t="s">
        <v>132</v>
      </c>
      <c r="E111" s="229" t="s">
        <v>19</v>
      </c>
      <c r="F111" s="230" t="s">
        <v>799</v>
      </c>
      <c r="G111" s="228"/>
      <c r="H111" s="231">
        <v>70</v>
      </c>
      <c r="I111" s="232"/>
      <c r="J111" s="228"/>
      <c r="K111" s="228"/>
      <c r="L111" s="233"/>
      <c r="M111" s="234"/>
      <c r="N111" s="235"/>
      <c r="O111" s="235"/>
      <c r="P111" s="235"/>
      <c r="Q111" s="235"/>
      <c r="R111" s="235"/>
      <c r="S111" s="235"/>
      <c r="T111" s="236"/>
      <c r="AT111" s="237" t="s">
        <v>132</v>
      </c>
      <c r="AU111" s="237" t="s">
        <v>82</v>
      </c>
      <c r="AV111" s="12" t="s">
        <v>82</v>
      </c>
      <c r="AW111" s="12" t="s">
        <v>33</v>
      </c>
      <c r="AX111" s="12" t="s">
        <v>80</v>
      </c>
      <c r="AY111" s="237" t="s">
        <v>121</v>
      </c>
    </row>
    <row r="112" s="1" customFormat="1" ht="24" customHeight="1">
      <c r="B112" s="38"/>
      <c r="C112" s="211" t="s">
        <v>212</v>
      </c>
      <c r="D112" s="211" t="s">
        <v>123</v>
      </c>
      <c r="E112" s="212" t="s">
        <v>213</v>
      </c>
      <c r="F112" s="213" t="s">
        <v>214</v>
      </c>
      <c r="G112" s="214" t="s">
        <v>208</v>
      </c>
      <c r="H112" s="215">
        <v>7</v>
      </c>
      <c r="I112" s="216"/>
      <c r="J112" s="217">
        <f>ROUND(I112*H112,2)</f>
        <v>0</v>
      </c>
      <c r="K112" s="213" t="s">
        <v>127</v>
      </c>
      <c r="L112" s="43"/>
      <c r="M112" s="218" t="s">
        <v>19</v>
      </c>
      <c r="N112" s="219" t="s">
        <v>43</v>
      </c>
      <c r="O112" s="83"/>
      <c r="P112" s="220">
        <f>O112*H112</f>
        <v>0</v>
      </c>
      <c r="Q112" s="220">
        <v>0</v>
      </c>
      <c r="R112" s="220">
        <f>Q112*H112</f>
        <v>0</v>
      </c>
      <c r="S112" s="220">
        <v>0</v>
      </c>
      <c r="T112" s="221">
        <f>S112*H112</f>
        <v>0</v>
      </c>
      <c r="AR112" s="222" t="s">
        <v>128</v>
      </c>
      <c r="AT112" s="222" t="s">
        <v>123</v>
      </c>
      <c r="AU112" s="222" t="s">
        <v>82</v>
      </c>
      <c r="AY112" s="17" t="s">
        <v>121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17" t="s">
        <v>80</v>
      </c>
      <c r="BK112" s="223">
        <f>ROUND(I112*H112,2)</f>
        <v>0</v>
      </c>
      <c r="BL112" s="17" t="s">
        <v>128</v>
      </c>
      <c r="BM112" s="222" t="s">
        <v>215</v>
      </c>
    </row>
    <row r="113" s="1" customFormat="1">
      <c r="B113" s="38"/>
      <c r="C113" s="39"/>
      <c r="D113" s="224" t="s">
        <v>130</v>
      </c>
      <c r="E113" s="39"/>
      <c r="F113" s="225" t="s">
        <v>210</v>
      </c>
      <c r="G113" s="39"/>
      <c r="H113" s="39"/>
      <c r="I113" s="135"/>
      <c r="J113" s="39"/>
      <c r="K113" s="39"/>
      <c r="L113" s="43"/>
      <c r="M113" s="226"/>
      <c r="N113" s="83"/>
      <c r="O113" s="83"/>
      <c r="P113" s="83"/>
      <c r="Q113" s="83"/>
      <c r="R113" s="83"/>
      <c r="S113" s="83"/>
      <c r="T113" s="84"/>
      <c r="AT113" s="17" t="s">
        <v>130</v>
      </c>
      <c r="AU113" s="17" t="s">
        <v>82</v>
      </c>
    </row>
    <row r="114" s="12" customFormat="1">
      <c r="B114" s="227"/>
      <c r="C114" s="228"/>
      <c r="D114" s="224" t="s">
        <v>132</v>
      </c>
      <c r="E114" s="228"/>
      <c r="F114" s="230" t="s">
        <v>800</v>
      </c>
      <c r="G114" s="228"/>
      <c r="H114" s="231">
        <v>7</v>
      </c>
      <c r="I114" s="232"/>
      <c r="J114" s="228"/>
      <c r="K114" s="228"/>
      <c r="L114" s="233"/>
      <c r="M114" s="234"/>
      <c r="N114" s="235"/>
      <c r="O114" s="235"/>
      <c r="P114" s="235"/>
      <c r="Q114" s="235"/>
      <c r="R114" s="235"/>
      <c r="S114" s="235"/>
      <c r="T114" s="236"/>
      <c r="AT114" s="237" t="s">
        <v>132</v>
      </c>
      <c r="AU114" s="237" t="s">
        <v>82</v>
      </c>
      <c r="AV114" s="12" t="s">
        <v>82</v>
      </c>
      <c r="AW114" s="12" t="s">
        <v>4</v>
      </c>
      <c r="AX114" s="12" t="s">
        <v>80</v>
      </c>
      <c r="AY114" s="237" t="s">
        <v>121</v>
      </c>
    </row>
    <row r="115" s="1" customFormat="1" ht="24" customHeight="1">
      <c r="B115" s="38"/>
      <c r="C115" s="211" t="s">
        <v>7</v>
      </c>
      <c r="D115" s="211" t="s">
        <v>123</v>
      </c>
      <c r="E115" s="212" t="s">
        <v>217</v>
      </c>
      <c r="F115" s="213" t="s">
        <v>218</v>
      </c>
      <c r="G115" s="214" t="s">
        <v>208</v>
      </c>
      <c r="H115" s="215">
        <v>1.8360000000000001</v>
      </c>
      <c r="I115" s="216"/>
      <c r="J115" s="217">
        <f>ROUND(I115*H115,2)</f>
        <v>0</v>
      </c>
      <c r="K115" s="213" t="s">
        <v>127</v>
      </c>
      <c r="L115" s="43"/>
      <c r="M115" s="218" t="s">
        <v>19</v>
      </c>
      <c r="N115" s="219" t="s">
        <v>43</v>
      </c>
      <c r="O115" s="83"/>
      <c r="P115" s="220">
        <f>O115*H115</f>
        <v>0</v>
      </c>
      <c r="Q115" s="220">
        <v>0</v>
      </c>
      <c r="R115" s="220">
        <f>Q115*H115</f>
        <v>0</v>
      </c>
      <c r="S115" s="220">
        <v>0</v>
      </c>
      <c r="T115" s="221">
        <f>S115*H115</f>
        <v>0</v>
      </c>
      <c r="AR115" s="222" t="s">
        <v>128</v>
      </c>
      <c r="AT115" s="222" t="s">
        <v>123</v>
      </c>
      <c r="AU115" s="222" t="s">
        <v>82</v>
      </c>
      <c r="AY115" s="17" t="s">
        <v>121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17" t="s">
        <v>80</v>
      </c>
      <c r="BK115" s="223">
        <f>ROUND(I115*H115,2)</f>
        <v>0</v>
      </c>
      <c r="BL115" s="17" t="s">
        <v>128</v>
      </c>
      <c r="BM115" s="222" t="s">
        <v>219</v>
      </c>
    </row>
    <row r="116" s="1" customFormat="1">
      <c r="B116" s="38"/>
      <c r="C116" s="39"/>
      <c r="D116" s="224" t="s">
        <v>130</v>
      </c>
      <c r="E116" s="39"/>
      <c r="F116" s="225" t="s">
        <v>220</v>
      </c>
      <c r="G116" s="39"/>
      <c r="H116" s="39"/>
      <c r="I116" s="135"/>
      <c r="J116" s="39"/>
      <c r="K116" s="39"/>
      <c r="L116" s="43"/>
      <c r="M116" s="226"/>
      <c r="N116" s="83"/>
      <c r="O116" s="83"/>
      <c r="P116" s="83"/>
      <c r="Q116" s="83"/>
      <c r="R116" s="83"/>
      <c r="S116" s="83"/>
      <c r="T116" s="84"/>
      <c r="AT116" s="17" t="s">
        <v>130</v>
      </c>
      <c r="AU116" s="17" t="s">
        <v>82</v>
      </c>
    </row>
    <row r="117" s="12" customFormat="1">
      <c r="B117" s="227"/>
      <c r="C117" s="228"/>
      <c r="D117" s="224" t="s">
        <v>132</v>
      </c>
      <c r="E117" s="229" t="s">
        <v>19</v>
      </c>
      <c r="F117" s="230" t="s">
        <v>801</v>
      </c>
      <c r="G117" s="228"/>
      <c r="H117" s="231">
        <v>1.8360000000000001</v>
      </c>
      <c r="I117" s="232"/>
      <c r="J117" s="228"/>
      <c r="K117" s="228"/>
      <c r="L117" s="233"/>
      <c r="M117" s="234"/>
      <c r="N117" s="235"/>
      <c r="O117" s="235"/>
      <c r="P117" s="235"/>
      <c r="Q117" s="235"/>
      <c r="R117" s="235"/>
      <c r="S117" s="235"/>
      <c r="T117" s="236"/>
      <c r="AT117" s="237" t="s">
        <v>132</v>
      </c>
      <c r="AU117" s="237" t="s">
        <v>82</v>
      </c>
      <c r="AV117" s="12" t="s">
        <v>82</v>
      </c>
      <c r="AW117" s="12" t="s">
        <v>33</v>
      </c>
      <c r="AX117" s="12" t="s">
        <v>80</v>
      </c>
      <c r="AY117" s="237" t="s">
        <v>121</v>
      </c>
    </row>
    <row r="118" s="1" customFormat="1" ht="24" customHeight="1">
      <c r="B118" s="38"/>
      <c r="C118" s="211" t="s">
        <v>222</v>
      </c>
      <c r="D118" s="211" t="s">
        <v>123</v>
      </c>
      <c r="E118" s="212" t="s">
        <v>223</v>
      </c>
      <c r="F118" s="213" t="s">
        <v>224</v>
      </c>
      <c r="G118" s="214" t="s">
        <v>208</v>
      </c>
      <c r="H118" s="215">
        <v>0.184</v>
      </c>
      <c r="I118" s="216"/>
      <c r="J118" s="217">
        <f>ROUND(I118*H118,2)</f>
        <v>0</v>
      </c>
      <c r="K118" s="213" t="s">
        <v>127</v>
      </c>
      <c r="L118" s="43"/>
      <c r="M118" s="218" t="s">
        <v>19</v>
      </c>
      <c r="N118" s="219" t="s">
        <v>43</v>
      </c>
      <c r="O118" s="83"/>
      <c r="P118" s="220">
        <f>O118*H118</f>
        <v>0</v>
      </c>
      <c r="Q118" s="220">
        <v>0</v>
      </c>
      <c r="R118" s="220">
        <f>Q118*H118</f>
        <v>0</v>
      </c>
      <c r="S118" s="220">
        <v>0</v>
      </c>
      <c r="T118" s="221">
        <f>S118*H118</f>
        <v>0</v>
      </c>
      <c r="AR118" s="222" t="s">
        <v>128</v>
      </c>
      <c r="AT118" s="222" t="s">
        <v>123</v>
      </c>
      <c r="AU118" s="222" t="s">
        <v>82</v>
      </c>
      <c r="AY118" s="17" t="s">
        <v>121</v>
      </c>
      <c r="BE118" s="223">
        <f>IF(N118="základní",J118,0)</f>
        <v>0</v>
      </c>
      <c r="BF118" s="223">
        <f>IF(N118="snížená",J118,0)</f>
        <v>0</v>
      </c>
      <c r="BG118" s="223">
        <f>IF(N118="zákl. přenesená",J118,0)</f>
        <v>0</v>
      </c>
      <c r="BH118" s="223">
        <f>IF(N118="sníž. přenesená",J118,0)</f>
        <v>0</v>
      </c>
      <c r="BI118" s="223">
        <f>IF(N118="nulová",J118,0)</f>
        <v>0</v>
      </c>
      <c r="BJ118" s="17" t="s">
        <v>80</v>
      </c>
      <c r="BK118" s="223">
        <f>ROUND(I118*H118,2)</f>
        <v>0</v>
      </c>
      <c r="BL118" s="17" t="s">
        <v>128</v>
      </c>
      <c r="BM118" s="222" t="s">
        <v>225</v>
      </c>
    </row>
    <row r="119" s="1" customFormat="1">
      <c r="B119" s="38"/>
      <c r="C119" s="39"/>
      <c r="D119" s="224" t="s">
        <v>130</v>
      </c>
      <c r="E119" s="39"/>
      <c r="F119" s="225" t="s">
        <v>220</v>
      </c>
      <c r="G119" s="39"/>
      <c r="H119" s="39"/>
      <c r="I119" s="135"/>
      <c r="J119" s="39"/>
      <c r="K119" s="39"/>
      <c r="L119" s="43"/>
      <c r="M119" s="226"/>
      <c r="N119" s="83"/>
      <c r="O119" s="83"/>
      <c r="P119" s="83"/>
      <c r="Q119" s="83"/>
      <c r="R119" s="83"/>
      <c r="S119" s="83"/>
      <c r="T119" s="84"/>
      <c r="AT119" s="17" t="s">
        <v>130</v>
      </c>
      <c r="AU119" s="17" t="s">
        <v>82</v>
      </c>
    </row>
    <row r="120" s="12" customFormat="1">
      <c r="B120" s="227"/>
      <c r="C120" s="228"/>
      <c r="D120" s="224" t="s">
        <v>132</v>
      </c>
      <c r="E120" s="228"/>
      <c r="F120" s="230" t="s">
        <v>802</v>
      </c>
      <c r="G120" s="228"/>
      <c r="H120" s="231">
        <v>0.184</v>
      </c>
      <c r="I120" s="232"/>
      <c r="J120" s="228"/>
      <c r="K120" s="228"/>
      <c r="L120" s="233"/>
      <c r="M120" s="234"/>
      <c r="N120" s="235"/>
      <c r="O120" s="235"/>
      <c r="P120" s="235"/>
      <c r="Q120" s="235"/>
      <c r="R120" s="235"/>
      <c r="S120" s="235"/>
      <c r="T120" s="236"/>
      <c r="AT120" s="237" t="s">
        <v>132</v>
      </c>
      <c r="AU120" s="237" t="s">
        <v>82</v>
      </c>
      <c r="AV120" s="12" t="s">
        <v>82</v>
      </c>
      <c r="AW120" s="12" t="s">
        <v>4</v>
      </c>
      <c r="AX120" s="12" t="s">
        <v>80</v>
      </c>
      <c r="AY120" s="237" t="s">
        <v>121</v>
      </c>
    </row>
    <row r="121" s="1" customFormat="1" ht="24" customHeight="1">
      <c r="B121" s="38"/>
      <c r="C121" s="211" t="s">
        <v>256</v>
      </c>
      <c r="D121" s="211" t="s">
        <v>123</v>
      </c>
      <c r="E121" s="212" t="s">
        <v>257</v>
      </c>
      <c r="F121" s="213" t="s">
        <v>258</v>
      </c>
      <c r="G121" s="214" t="s">
        <v>142</v>
      </c>
      <c r="H121" s="215">
        <v>1</v>
      </c>
      <c r="I121" s="216"/>
      <c r="J121" s="217">
        <f>ROUND(I121*H121,2)</f>
        <v>0</v>
      </c>
      <c r="K121" s="213" t="s">
        <v>127</v>
      </c>
      <c r="L121" s="43"/>
      <c r="M121" s="218" t="s">
        <v>19</v>
      </c>
      <c r="N121" s="219" t="s">
        <v>43</v>
      </c>
      <c r="O121" s="83"/>
      <c r="P121" s="220">
        <f>O121*H121</f>
        <v>0</v>
      </c>
      <c r="Q121" s="220">
        <v>0</v>
      </c>
      <c r="R121" s="220">
        <f>Q121*H121</f>
        <v>0</v>
      </c>
      <c r="S121" s="220">
        <v>0</v>
      </c>
      <c r="T121" s="221">
        <f>S121*H121</f>
        <v>0</v>
      </c>
      <c r="AR121" s="222" t="s">
        <v>128</v>
      </c>
      <c r="AT121" s="222" t="s">
        <v>123</v>
      </c>
      <c r="AU121" s="222" t="s">
        <v>82</v>
      </c>
      <c r="AY121" s="17" t="s">
        <v>121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17" t="s">
        <v>80</v>
      </c>
      <c r="BK121" s="223">
        <f>ROUND(I121*H121,2)</f>
        <v>0</v>
      </c>
      <c r="BL121" s="17" t="s">
        <v>128</v>
      </c>
      <c r="BM121" s="222" t="s">
        <v>259</v>
      </c>
    </row>
    <row r="122" s="1" customFormat="1">
      <c r="B122" s="38"/>
      <c r="C122" s="39"/>
      <c r="D122" s="224" t="s">
        <v>130</v>
      </c>
      <c r="E122" s="39"/>
      <c r="F122" s="225" t="s">
        <v>255</v>
      </c>
      <c r="G122" s="39"/>
      <c r="H122" s="39"/>
      <c r="I122" s="135"/>
      <c r="J122" s="39"/>
      <c r="K122" s="39"/>
      <c r="L122" s="43"/>
      <c r="M122" s="226"/>
      <c r="N122" s="83"/>
      <c r="O122" s="83"/>
      <c r="P122" s="83"/>
      <c r="Q122" s="83"/>
      <c r="R122" s="83"/>
      <c r="S122" s="83"/>
      <c r="T122" s="84"/>
      <c r="AT122" s="17" t="s">
        <v>130</v>
      </c>
      <c r="AU122" s="17" t="s">
        <v>82</v>
      </c>
    </row>
    <row r="123" s="1" customFormat="1" ht="24" customHeight="1">
      <c r="B123" s="38"/>
      <c r="C123" s="211" t="s">
        <v>803</v>
      </c>
      <c r="D123" s="211" t="s">
        <v>123</v>
      </c>
      <c r="E123" s="212" t="s">
        <v>804</v>
      </c>
      <c r="F123" s="213" t="s">
        <v>805</v>
      </c>
      <c r="G123" s="214" t="s">
        <v>142</v>
      </c>
      <c r="H123" s="215">
        <v>1</v>
      </c>
      <c r="I123" s="216"/>
      <c r="J123" s="217">
        <f>ROUND(I123*H123,2)</f>
        <v>0</v>
      </c>
      <c r="K123" s="213" t="s">
        <v>127</v>
      </c>
      <c r="L123" s="43"/>
      <c r="M123" s="218" t="s">
        <v>19</v>
      </c>
      <c r="N123" s="219" t="s">
        <v>43</v>
      </c>
      <c r="O123" s="83"/>
      <c r="P123" s="220">
        <f>O123*H123</f>
        <v>0</v>
      </c>
      <c r="Q123" s="220">
        <v>0</v>
      </c>
      <c r="R123" s="220">
        <f>Q123*H123</f>
        <v>0</v>
      </c>
      <c r="S123" s="220">
        <v>0</v>
      </c>
      <c r="T123" s="221">
        <f>S123*H123</f>
        <v>0</v>
      </c>
      <c r="AR123" s="222" t="s">
        <v>128</v>
      </c>
      <c r="AT123" s="222" t="s">
        <v>123</v>
      </c>
      <c r="AU123" s="222" t="s">
        <v>82</v>
      </c>
      <c r="AY123" s="17" t="s">
        <v>121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17" t="s">
        <v>80</v>
      </c>
      <c r="BK123" s="223">
        <f>ROUND(I123*H123,2)</f>
        <v>0</v>
      </c>
      <c r="BL123" s="17" t="s">
        <v>128</v>
      </c>
      <c r="BM123" s="222" t="s">
        <v>806</v>
      </c>
    </row>
    <row r="124" s="1" customFormat="1">
      <c r="B124" s="38"/>
      <c r="C124" s="39"/>
      <c r="D124" s="224" t="s">
        <v>130</v>
      </c>
      <c r="E124" s="39"/>
      <c r="F124" s="225" t="s">
        <v>255</v>
      </c>
      <c r="G124" s="39"/>
      <c r="H124" s="39"/>
      <c r="I124" s="135"/>
      <c r="J124" s="39"/>
      <c r="K124" s="39"/>
      <c r="L124" s="43"/>
      <c r="M124" s="226"/>
      <c r="N124" s="83"/>
      <c r="O124" s="83"/>
      <c r="P124" s="83"/>
      <c r="Q124" s="83"/>
      <c r="R124" s="83"/>
      <c r="S124" s="83"/>
      <c r="T124" s="84"/>
      <c r="AT124" s="17" t="s">
        <v>130</v>
      </c>
      <c r="AU124" s="17" t="s">
        <v>82</v>
      </c>
    </row>
    <row r="125" s="1" customFormat="1" ht="24" customHeight="1">
      <c r="B125" s="38"/>
      <c r="C125" s="211" t="s">
        <v>272</v>
      </c>
      <c r="D125" s="211" t="s">
        <v>123</v>
      </c>
      <c r="E125" s="212" t="s">
        <v>273</v>
      </c>
      <c r="F125" s="213" t="s">
        <v>274</v>
      </c>
      <c r="G125" s="214" t="s">
        <v>142</v>
      </c>
      <c r="H125" s="215">
        <v>1</v>
      </c>
      <c r="I125" s="216"/>
      <c r="J125" s="217">
        <f>ROUND(I125*H125,2)</f>
        <v>0</v>
      </c>
      <c r="K125" s="213" t="s">
        <v>127</v>
      </c>
      <c r="L125" s="43"/>
      <c r="M125" s="218" t="s">
        <v>19</v>
      </c>
      <c r="N125" s="219" t="s">
        <v>43</v>
      </c>
      <c r="O125" s="83"/>
      <c r="P125" s="220">
        <f>O125*H125</f>
        <v>0</v>
      </c>
      <c r="Q125" s="220">
        <v>0</v>
      </c>
      <c r="R125" s="220">
        <f>Q125*H125</f>
        <v>0</v>
      </c>
      <c r="S125" s="220">
        <v>0</v>
      </c>
      <c r="T125" s="221">
        <f>S125*H125</f>
        <v>0</v>
      </c>
      <c r="AR125" s="222" t="s">
        <v>128</v>
      </c>
      <c r="AT125" s="222" t="s">
        <v>123</v>
      </c>
      <c r="AU125" s="222" t="s">
        <v>82</v>
      </c>
      <c r="AY125" s="17" t="s">
        <v>121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17" t="s">
        <v>80</v>
      </c>
      <c r="BK125" s="223">
        <f>ROUND(I125*H125,2)</f>
        <v>0</v>
      </c>
      <c r="BL125" s="17" t="s">
        <v>128</v>
      </c>
      <c r="BM125" s="222" t="s">
        <v>275</v>
      </c>
    </row>
    <row r="126" s="1" customFormat="1">
      <c r="B126" s="38"/>
      <c r="C126" s="39"/>
      <c r="D126" s="224" t="s">
        <v>130</v>
      </c>
      <c r="E126" s="39"/>
      <c r="F126" s="225" t="s">
        <v>255</v>
      </c>
      <c r="G126" s="39"/>
      <c r="H126" s="39"/>
      <c r="I126" s="135"/>
      <c r="J126" s="39"/>
      <c r="K126" s="39"/>
      <c r="L126" s="43"/>
      <c r="M126" s="226"/>
      <c r="N126" s="83"/>
      <c r="O126" s="83"/>
      <c r="P126" s="83"/>
      <c r="Q126" s="83"/>
      <c r="R126" s="83"/>
      <c r="S126" s="83"/>
      <c r="T126" s="84"/>
      <c r="AT126" s="17" t="s">
        <v>130</v>
      </c>
      <c r="AU126" s="17" t="s">
        <v>82</v>
      </c>
    </row>
    <row r="127" s="1" customFormat="1" ht="24" customHeight="1">
      <c r="B127" s="38"/>
      <c r="C127" s="211" t="s">
        <v>807</v>
      </c>
      <c r="D127" s="211" t="s">
        <v>123</v>
      </c>
      <c r="E127" s="212" t="s">
        <v>808</v>
      </c>
      <c r="F127" s="213" t="s">
        <v>809</v>
      </c>
      <c r="G127" s="214" t="s">
        <v>142</v>
      </c>
      <c r="H127" s="215">
        <v>1</v>
      </c>
      <c r="I127" s="216"/>
      <c r="J127" s="217">
        <f>ROUND(I127*H127,2)</f>
        <v>0</v>
      </c>
      <c r="K127" s="213" t="s">
        <v>127</v>
      </c>
      <c r="L127" s="43"/>
      <c r="M127" s="218" t="s">
        <v>19</v>
      </c>
      <c r="N127" s="219" t="s">
        <v>43</v>
      </c>
      <c r="O127" s="83"/>
      <c r="P127" s="220">
        <f>O127*H127</f>
        <v>0</v>
      </c>
      <c r="Q127" s="220">
        <v>0</v>
      </c>
      <c r="R127" s="220">
        <f>Q127*H127</f>
        <v>0</v>
      </c>
      <c r="S127" s="220">
        <v>0</v>
      </c>
      <c r="T127" s="221">
        <f>S127*H127</f>
        <v>0</v>
      </c>
      <c r="AR127" s="222" t="s">
        <v>128</v>
      </c>
      <c r="AT127" s="222" t="s">
        <v>123</v>
      </c>
      <c r="AU127" s="222" t="s">
        <v>82</v>
      </c>
      <c r="AY127" s="17" t="s">
        <v>121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17" t="s">
        <v>80</v>
      </c>
      <c r="BK127" s="223">
        <f>ROUND(I127*H127,2)</f>
        <v>0</v>
      </c>
      <c r="BL127" s="17" t="s">
        <v>128</v>
      </c>
      <c r="BM127" s="222" t="s">
        <v>810</v>
      </c>
    </row>
    <row r="128" s="1" customFormat="1">
      <c r="B128" s="38"/>
      <c r="C128" s="39"/>
      <c r="D128" s="224" t="s">
        <v>130</v>
      </c>
      <c r="E128" s="39"/>
      <c r="F128" s="225" t="s">
        <v>255</v>
      </c>
      <c r="G128" s="39"/>
      <c r="H128" s="39"/>
      <c r="I128" s="135"/>
      <c r="J128" s="39"/>
      <c r="K128" s="39"/>
      <c r="L128" s="43"/>
      <c r="M128" s="226"/>
      <c r="N128" s="83"/>
      <c r="O128" s="83"/>
      <c r="P128" s="83"/>
      <c r="Q128" s="83"/>
      <c r="R128" s="83"/>
      <c r="S128" s="83"/>
      <c r="T128" s="84"/>
      <c r="AT128" s="17" t="s">
        <v>130</v>
      </c>
      <c r="AU128" s="17" t="s">
        <v>82</v>
      </c>
    </row>
    <row r="129" s="1" customFormat="1" ht="24" customHeight="1">
      <c r="B129" s="38"/>
      <c r="C129" s="211" t="s">
        <v>288</v>
      </c>
      <c r="D129" s="211" t="s">
        <v>123</v>
      </c>
      <c r="E129" s="212" t="s">
        <v>289</v>
      </c>
      <c r="F129" s="213" t="s">
        <v>290</v>
      </c>
      <c r="G129" s="214" t="s">
        <v>142</v>
      </c>
      <c r="H129" s="215">
        <v>1</v>
      </c>
      <c r="I129" s="216"/>
      <c r="J129" s="217">
        <f>ROUND(I129*H129,2)</f>
        <v>0</v>
      </c>
      <c r="K129" s="213" t="s">
        <v>127</v>
      </c>
      <c r="L129" s="43"/>
      <c r="M129" s="218" t="s">
        <v>19</v>
      </c>
      <c r="N129" s="219" t="s">
        <v>43</v>
      </c>
      <c r="O129" s="83"/>
      <c r="P129" s="220">
        <f>O129*H129</f>
        <v>0</v>
      </c>
      <c r="Q129" s="220">
        <v>0</v>
      </c>
      <c r="R129" s="220">
        <f>Q129*H129</f>
        <v>0</v>
      </c>
      <c r="S129" s="220">
        <v>0</v>
      </c>
      <c r="T129" s="221">
        <f>S129*H129</f>
        <v>0</v>
      </c>
      <c r="AR129" s="222" t="s">
        <v>128</v>
      </c>
      <c r="AT129" s="222" t="s">
        <v>123</v>
      </c>
      <c r="AU129" s="222" t="s">
        <v>82</v>
      </c>
      <c r="AY129" s="17" t="s">
        <v>121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17" t="s">
        <v>80</v>
      </c>
      <c r="BK129" s="223">
        <f>ROUND(I129*H129,2)</f>
        <v>0</v>
      </c>
      <c r="BL129" s="17" t="s">
        <v>128</v>
      </c>
      <c r="BM129" s="222" t="s">
        <v>291</v>
      </c>
    </row>
    <row r="130" s="1" customFormat="1">
      <c r="B130" s="38"/>
      <c r="C130" s="39"/>
      <c r="D130" s="224" t="s">
        <v>130</v>
      </c>
      <c r="E130" s="39"/>
      <c r="F130" s="225" t="s">
        <v>255</v>
      </c>
      <c r="G130" s="39"/>
      <c r="H130" s="39"/>
      <c r="I130" s="135"/>
      <c r="J130" s="39"/>
      <c r="K130" s="39"/>
      <c r="L130" s="43"/>
      <c r="M130" s="226"/>
      <c r="N130" s="83"/>
      <c r="O130" s="83"/>
      <c r="P130" s="83"/>
      <c r="Q130" s="83"/>
      <c r="R130" s="83"/>
      <c r="S130" s="83"/>
      <c r="T130" s="84"/>
      <c r="AT130" s="17" t="s">
        <v>130</v>
      </c>
      <c r="AU130" s="17" t="s">
        <v>82</v>
      </c>
    </row>
    <row r="131" s="1" customFormat="1" ht="24" customHeight="1">
      <c r="B131" s="38"/>
      <c r="C131" s="211" t="s">
        <v>292</v>
      </c>
      <c r="D131" s="211" t="s">
        <v>123</v>
      </c>
      <c r="E131" s="212" t="s">
        <v>293</v>
      </c>
      <c r="F131" s="213" t="s">
        <v>294</v>
      </c>
      <c r="G131" s="214" t="s">
        <v>142</v>
      </c>
      <c r="H131" s="215">
        <v>1</v>
      </c>
      <c r="I131" s="216"/>
      <c r="J131" s="217">
        <f>ROUND(I131*H131,2)</f>
        <v>0</v>
      </c>
      <c r="K131" s="213" t="s">
        <v>127</v>
      </c>
      <c r="L131" s="43"/>
      <c r="M131" s="218" t="s">
        <v>19</v>
      </c>
      <c r="N131" s="219" t="s">
        <v>43</v>
      </c>
      <c r="O131" s="83"/>
      <c r="P131" s="220">
        <f>O131*H131</f>
        <v>0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AR131" s="222" t="s">
        <v>128</v>
      </c>
      <c r="AT131" s="222" t="s">
        <v>123</v>
      </c>
      <c r="AU131" s="222" t="s">
        <v>82</v>
      </c>
      <c r="AY131" s="17" t="s">
        <v>121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17" t="s">
        <v>80</v>
      </c>
      <c r="BK131" s="223">
        <f>ROUND(I131*H131,2)</f>
        <v>0</v>
      </c>
      <c r="BL131" s="17" t="s">
        <v>128</v>
      </c>
      <c r="BM131" s="222" t="s">
        <v>295</v>
      </c>
    </row>
    <row r="132" s="1" customFormat="1">
      <c r="B132" s="38"/>
      <c r="C132" s="39"/>
      <c r="D132" s="224" t="s">
        <v>130</v>
      </c>
      <c r="E132" s="39"/>
      <c r="F132" s="225" t="s">
        <v>255</v>
      </c>
      <c r="G132" s="39"/>
      <c r="H132" s="39"/>
      <c r="I132" s="135"/>
      <c r="J132" s="39"/>
      <c r="K132" s="39"/>
      <c r="L132" s="43"/>
      <c r="M132" s="226"/>
      <c r="N132" s="83"/>
      <c r="O132" s="83"/>
      <c r="P132" s="83"/>
      <c r="Q132" s="83"/>
      <c r="R132" s="83"/>
      <c r="S132" s="83"/>
      <c r="T132" s="84"/>
      <c r="AT132" s="17" t="s">
        <v>130</v>
      </c>
      <c r="AU132" s="17" t="s">
        <v>82</v>
      </c>
    </row>
    <row r="133" s="1" customFormat="1" ht="16.5" customHeight="1">
      <c r="B133" s="38"/>
      <c r="C133" s="211" t="s">
        <v>300</v>
      </c>
      <c r="D133" s="211" t="s">
        <v>123</v>
      </c>
      <c r="E133" s="212" t="s">
        <v>301</v>
      </c>
      <c r="F133" s="213" t="s">
        <v>302</v>
      </c>
      <c r="G133" s="214" t="s">
        <v>126</v>
      </c>
      <c r="H133" s="215">
        <v>10</v>
      </c>
      <c r="I133" s="216"/>
      <c r="J133" s="217">
        <f>ROUND(I133*H133,2)</f>
        <v>0</v>
      </c>
      <c r="K133" s="213" t="s">
        <v>127</v>
      </c>
      <c r="L133" s="43"/>
      <c r="M133" s="218" t="s">
        <v>19</v>
      </c>
      <c r="N133" s="219" t="s">
        <v>43</v>
      </c>
      <c r="O133" s="83"/>
      <c r="P133" s="220">
        <f>O133*H133</f>
        <v>0</v>
      </c>
      <c r="Q133" s="220">
        <v>0</v>
      </c>
      <c r="R133" s="220">
        <f>Q133*H133</f>
        <v>0</v>
      </c>
      <c r="S133" s="220">
        <v>0</v>
      </c>
      <c r="T133" s="221">
        <f>S133*H133</f>
        <v>0</v>
      </c>
      <c r="AR133" s="222" t="s">
        <v>128</v>
      </c>
      <c r="AT133" s="222" t="s">
        <v>123</v>
      </c>
      <c r="AU133" s="222" t="s">
        <v>82</v>
      </c>
      <c r="AY133" s="17" t="s">
        <v>121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17" t="s">
        <v>80</v>
      </c>
      <c r="BK133" s="223">
        <f>ROUND(I133*H133,2)</f>
        <v>0</v>
      </c>
      <c r="BL133" s="17" t="s">
        <v>128</v>
      </c>
      <c r="BM133" s="222" t="s">
        <v>303</v>
      </c>
    </row>
    <row r="134" s="1" customFormat="1">
      <c r="B134" s="38"/>
      <c r="C134" s="39"/>
      <c r="D134" s="224" t="s">
        <v>130</v>
      </c>
      <c r="E134" s="39"/>
      <c r="F134" s="225" t="s">
        <v>304</v>
      </c>
      <c r="G134" s="39"/>
      <c r="H134" s="39"/>
      <c r="I134" s="135"/>
      <c r="J134" s="39"/>
      <c r="K134" s="39"/>
      <c r="L134" s="43"/>
      <c r="M134" s="226"/>
      <c r="N134" s="83"/>
      <c r="O134" s="83"/>
      <c r="P134" s="83"/>
      <c r="Q134" s="83"/>
      <c r="R134" s="83"/>
      <c r="S134" s="83"/>
      <c r="T134" s="84"/>
      <c r="AT134" s="17" t="s">
        <v>130</v>
      </c>
      <c r="AU134" s="17" t="s">
        <v>82</v>
      </c>
    </row>
    <row r="135" s="1" customFormat="1" ht="36" customHeight="1">
      <c r="B135" s="38"/>
      <c r="C135" s="211" t="s">
        <v>309</v>
      </c>
      <c r="D135" s="211" t="s">
        <v>123</v>
      </c>
      <c r="E135" s="212" t="s">
        <v>310</v>
      </c>
      <c r="F135" s="213" t="s">
        <v>311</v>
      </c>
      <c r="G135" s="214" t="s">
        <v>142</v>
      </c>
      <c r="H135" s="215">
        <v>1</v>
      </c>
      <c r="I135" s="216"/>
      <c r="J135" s="217">
        <f>ROUND(I135*H135,2)</f>
        <v>0</v>
      </c>
      <c r="K135" s="213" t="s">
        <v>127</v>
      </c>
      <c r="L135" s="43"/>
      <c r="M135" s="218" t="s">
        <v>19</v>
      </c>
      <c r="N135" s="219" t="s">
        <v>43</v>
      </c>
      <c r="O135" s="83"/>
      <c r="P135" s="220">
        <f>O135*H135</f>
        <v>0</v>
      </c>
      <c r="Q135" s="220">
        <v>0</v>
      </c>
      <c r="R135" s="220">
        <f>Q135*H135</f>
        <v>0</v>
      </c>
      <c r="S135" s="220">
        <v>0</v>
      </c>
      <c r="T135" s="221">
        <f>S135*H135</f>
        <v>0</v>
      </c>
      <c r="AR135" s="222" t="s">
        <v>128</v>
      </c>
      <c r="AT135" s="222" t="s">
        <v>123</v>
      </c>
      <c r="AU135" s="222" t="s">
        <v>82</v>
      </c>
      <c r="AY135" s="17" t="s">
        <v>121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17" t="s">
        <v>80</v>
      </c>
      <c r="BK135" s="223">
        <f>ROUND(I135*H135,2)</f>
        <v>0</v>
      </c>
      <c r="BL135" s="17" t="s">
        <v>128</v>
      </c>
      <c r="BM135" s="222" t="s">
        <v>312</v>
      </c>
    </row>
    <row r="136" s="1" customFormat="1">
      <c r="B136" s="38"/>
      <c r="C136" s="39"/>
      <c r="D136" s="224" t="s">
        <v>130</v>
      </c>
      <c r="E136" s="39"/>
      <c r="F136" s="225" t="s">
        <v>255</v>
      </c>
      <c r="G136" s="39"/>
      <c r="H136" s="39"/>
      <c r="I136" s="135"/>
      <c r="J136" s="39"/>
      <c r="K136" s="39"/>
      <c r="L136" s="43"/>
      <c r="M136" s="226"/>
      <c r="N136" s="83"/>
      <c r="O136" s="83"/>
      <c r="P136" s="83"/>
      <c r="Q136" s="83"/>
      <c r="R136" s="83"/>
      <c r="S136" s="83"/>
      <c r="T136" s="84"/>
      <c r="AT136" s="17" t="s">
        <v>130</v>
      </c>
      <c r="AU136" s="17" t="s">
        <v>82</v>
      </c>
    </row>
    <row r="137" s="1" customFormat="1" ht="36" customHeight="1">
      <c r="B137" s="38"/>
      <c r="C137" s="211" t="s">
        <v>811</v>
      </c>
      <c r="D137" s="211" t="s">
        <v>123</v>
      </c>
      <c r="E137" s="212" t="s">
        <v>812</v>
      </c>
      <c r="F137" s="213" t="s">
        <v>813</v>
      </c>
      <c r="G137" s="214" t="s">
        <v>142</v>
      </c>
      <c r="H137" s="215">
        <v>1</v>
      </c>
      <c r="I137" s="216"/>
      <c r="J137" s="217">
        <f>ROUND(I137*H137,2)</f>
        <v>0</v>
      </c>
      <c r="K137" s="213" t="s">
        <v>127</v>
      </c>
      <c r="L137" s="43"/>
      <c r="M137" s="218" t="s">
        <v>19</v>
      </c>
      <c r="N137" s="219" t="s">
        <v>43</v>
      </c>
      <c r="O137" s="83"/>
      <c r="P137" s="220">
        <f>O137*H137</f>
        <v>0</v>
      </c>
      <c r="Q137" s="220">
        <v>0</v>
      </c>
      <c r="R137" s="220">
        <f>Q137*H137</f>
        <v>0</v>
      </c>
      <c r="S137" s="220">
        <v>0</v>
      </c>
      <c r="T137" s="221">
        <f>S137*H137</f>
        <v>0</v>
      </c>
      <c r="AR137" s="222" t="s">
        <v>128</v>
      </c>
      <c r="AT137" s="222" t="s">
        <v>123</v>
      </c>
      <c r="AU137" s="222" t="s">
        <v>82</v>
      </c>
      <c r="AY137" s="17" t="s">
        <v>121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17" t="s">
        <v>80</v>
      </c>
      <c r="BK137" s="223">
        <f>ROUND(I137*H137,2)</f>
        <v>0</v>
      </c>
      <c r="BL137" s="17" t="s">
        <v>128</v>
      </c>
      <c r="BM137" s="222" t="s">
        <v>814</v>
      </c>
    </row>
    <row r="138" s="1" customFormat="1">
      <c r="B138" s="38"/>
      <c r="C138" s="39"/>
      <c r="D138" s="224" t="s">
        <v>130</v>
      </c>
      <c r="E138" s="39"/>
      <c r="F138" s="225" t="s">
        <v>255</v>
      </c>
      <c r="G138" s="39"/>
      <c r="H138" s="39"/>
      <c r="I138" s="135"/>
      <c r="J138" s="39"/>
      <c r="K138" s="39"/>
      <c r="L138" s="43"/>
      <c r="M138" s="226"/>
      <c r="N138" s="83"/>
      <c r="O138" s="83"/>
      <c r="P138" s="83"/>
      <c r="Q138" s="83"/>
      <c r="R138" s="83"/>
      <c r="S138" s="83"/>
      <c r="T138" s="84"/>
      <c r="AT138" s="17" t="s">
        <v>130</v>
      </c>
      <c r="AU138" s="17" t="s">
        <v>82</v>
      </c>
    </row>
    <row r="139" s="1" customFormat="1" ht="24" customHeight="1">
      <c r="B139" s="38"/>
      <c r="C139" s="211" t="s">
        <v>325</v>
      </c>
      <c r="D139" s="211" t="s">
        <v>123</v>
      </c>
      <c r="E139" s="212" t="s">
        <v>326</v>
      </c>
      <c r="F139" s="213" t="s">
        <v>327</v>
      </c>
      <c r="G139" s="214" t="s">
        <v>142</v>
      </c>
      <c r="H139" s="215">
        <v>1</v>
      </c>
      <c r="I139" s="216"/>
      <c r="J139" s="217">
        <f>ROUND(I139*H139,2)</f>
        <v>0</v>
      </c>
      <c r="K139" s="213" t="s">
        <v>127</v>
      </c>
      <c r="L139" s="43"/>
      <c r="M139" s="218" t="s">
        <v>19</v>
      </c>
      <c r="N139" s="219" t="s">
        <v>43</v>
      </c>
      <c r="O139" s="83"/>
      <c r="P139" s="220">
        <f>O139*H139</f>
        <v>0</v>
      </c>
      <c r="Q139" s="220">
        <v>0</v>
      </c>
      <c r="R139" s="220">
        <f>Q139*H139</f>
        <v>0</v>
      </c>
      <c r="S139" s="220">
        <v>0</v>
      </c>
      <c r="T139" s="221">
        <f>S139*H139</f>
        <v>0</v>
      </c>
      <c r="AR139" s="222" t="s">
        <v>128</v>
      </c>
      <c r="AT139" s="222" t="s">
        <v>123</v>
      </c>
      <c r="AU139" s="222" t="s">
        <v>82</v>
      </c>
      <c r="AY139" s="17" t="s">
        <v>121</v>
      </c>
      <c r="BE139" s="223">
        <f>IF(N139="základní",J139,0)</f>
        <v>0</v>
      </c>
      <c r="BF139" s="223">
        <f>IF(N139="snížená",J139,0)</f>
        <v>0</v>
      </c>
      <c r="BG139" s="223">
        <f>IF(N139="zákl. přenesená",J139,0)</f>
        <v>0</v>
      </c>
      <c r="BH139" s="223">
        <f>IF(N139="sníž. přenesená",J139,0)</f>
        <v>0</v>
      </c>
      <c r="BI139" s="223">
        <f>IF(N139="nulová",J139,0)</f>
        <v>0</v>
      </c>
      <c r="BJ139" s="17" t="s">
        <v>80</v>
      </c>
      <c r="BK139" s="223">
        <f>ROUND(I139*H139,2)</f>
        <v>0</v>
      </c>
      <c r="BL139" s="17" t="s">
        <v>128</v>
      </c>
      <c r="BM139" s="222" t="s">
        <v>328</v>
      </c>
    </row>
    <row r="140" s="1" customFormat="1">
      <c r="B140" s="38"/>
      <c r="C140" s="39"/>
      <c r="D140" s="224" t="s">
        <v>130</v>
      </c>
      <c r="E140" s="39"/>
      <c r="F140" s="225" t="s">
        <v>255</v>
      </c>
      <c r="G140" s="39"/>
      <c r="H140" s="39"/>
      <c r="I140" s="135"/>
      <c r="J140" s="39"/>
      <c r="K140" s="39"/>
      <c r="L140" s="43"/>
      <c r="M140" s="226"/>
      <c r="N140" s="83"/>
      <c r="O140" s="83"/>
      <c r="P140" s="83"/>
      <c r="Q140" s="83"/>
      <c r="R140" s="83"/>
      <c r="S140" s="83"/>
      <c r="T140" s="84"/>
      <c r="AT140" s="17" t="s">
        <v>130</v>
      </c>
      <c r="AU140" s="17" t="s">
        <v>82</v>
      </c>
    </row>
    <row r="141" s="1" customFormat="1" ht="24" customHeight="1">
      <c r="B141" s="38"/>
      <c r="C141" s="211" t="s">
        <v>815</v>
      </c>
      <c r="D141" s="211" t="s">
        <v>123</v>
      </c>
      <c r="E141" s="212" t="s">
        <v>816</v>
      </c>
      <c r="F141" s="213" t="s">
        <v>817</v>
      </c>
      <c r="G141" s="214" t="s">
        <v>142</v>
      </c>
      <c r="H141" s="215">
        <v>1</v>
      </c>
      <c r="I141" s="216"/>
      <c r="J141" s="217">
        <f>ROUND(I141*H141,2)</f>
        <v>0</v>
      </c>
      <c r="K141" s="213" t="s">
        <v>127</v>
      </c>
      <c r="L141" s="43"/>
      <c r="M141" s="218" t="s">
        <v>19</v>
      </c>
      <c r="N141" s="219" t="s">
        <v>43</v>
      </c>
      <c r="O141" s="83"/>
      <c r="P141" s="220">
        <f>O141*H141</f>
        <v>0</v>
      </c>
      <c r="Q141" s="220">
        <v>0</v>
      </c>
      <c r="R141" s="220">
        <f>Q141*H141</f>
        <v>0</v>
      </c>
      <c r="S141" s="220">
        <v>0</v>
      </c>
      <c r="T141" s="221">
        <f>S141*H141</f>
        <v>0</v>
      </c>
      <c r="AR141" s="222" t="s">
        <v>128</v>
      </c>
      <c r="AT141" s="222" t="s">
        <v>123</v>
      </c>
      <c r="AU141" s="222" t="s">
        <v>82</v>
      </c>
      <c r="AY141" s="17" t="s">
        <v>121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17" t="s">
        <v>80</v>
      </c>
      <c r="BK141" s="223">
        <f>ROUND(I141*H141,2)</f>
        <v>0</v>
      </c>
      <c r="BL141" s="17" t="s">
        <v>128</v>
      </c>
      <c r="BM141" s="222" t="s">
        <v>818</v>
      </c>
    </row>
    <row r="142" s="1" customFormat="1">
      <c r="B142" s="38"/>
      <c r="C142" s="39"/>
      <c r="D142" s="224" t="s">
        <v>130</v>
      </c>
      <c r="E142" s="39"/>
      <c r="F142" s="225" t="s">
        <v>255</v>
      </c>
      <c r="G142" s="39"/>
      <c r="H142" s="39"/>
      <c r="I142" s="135"/>
      <c r="J142" s="39"/>
      <c r="K142" s="39"/>
      <c r="L142" s="43"/>
      <c r="M142" s="226"/>
      <c r="N142" s="83"/>
      <c r="O142" s="83"/>
      <c r="P142" s="83"/>
      <c r="Q142" s="83"/>
      <c r="R142" s="83"/>
      <c r="S142" s="83"/>
      <c r="T142" s="84"/>
      <c r="AT142" s="17" t="s">
        <v>130</v>
      </c>
      <c r="AU142" s="17" t="s">
        <v>82</v>
      </c>
    </row>
    <row r="143" s="1" customFormat="1" ht="24" customHeight="1">
      <c r="B143" s="38"/>
      <c r="C143" s="211" t="s">
        <v>341</v>
      </c>
      <c r="D143" s="211" t="s">
        <v>123</v>
      </c>
      <c r="E143" s="212" t="s">
        <v>342</v>
      </c>
      <c r="F143" s="213" t="s">
        <v>343</v>
      </c>
      <c r="G143" s="214" t="s">
        <v>142</v>
      </c>
      <c r="H143" s="215">
        <v>1</v>
      </c>
      <c r="I143" s="216"/>
      <c r="J143" s="217">
        <f>ROUND(I143*H143,2)</f>
        <v>0</v>
      </c>
      <c r="K143" s="213" t="s">
        <v>127</v>
      </c>
      <c r="L143" s="43"/>
      <c r="M143" s="218" t="s">
        <v>19</v>
      </c>
      <c r="N143" s="219" t="s">
        <v>43</v>
      </c>
      <c r="O143" s="83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AR143" s="222" t="s">
        <v>128</v>
      </c>
      <c r="AT143" s="222" t="s">
        <v>123</v>
      </c>
      <c r="AU143" s="222" t="s">
        <v>82</v>
      </c>
      <c r="AY143" s="17" t="s">
        <v>121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17" t="s">
        <v>80</v>
      </c>
      <c r="BK143" s="223">
        <f>ROUND(I143*H143,2)</f>
        <v>0</v>
      </c>
      <c r="BL143" s="17" t="s">
        <v>128</v>
      </c>
      <c r="BM143" s="222" t="s">
        <v>344</v>
      </c>
    </row>
    <row r="144" s="1" customFormat="1">
      <c r="B144" s="38"/>
      <c r="C144" s="39"/>
      <c r="D144" s="224" t="s">
        <v>130</v>
      </c>
      <c r="E144" s="39"/>
      <c r="F144" s="225" t="s">
        <v>255</v>
      </c>
      <c r="G144" s="39"/>
      <c r="H144" s="39"/>
      <c r="I144" s="135"/>
      <c r="J144" s="39"/>
      <c r="K144" s="39"/>
      <c r="L144" s="43"/>
      <c r="M144" s="226"/>
      <c r="N144" s="83"/>
      <c r="O144" s="83"/>
      <c r="P144" s="83"/>
      <c r="Q144" s="83"/>
      <c r="R144" s="83"/>
      <c r="S144" s="83"/>
      <c r="T144" s="84"/>
      <c r="AT144" s="17" t="s">
        <v>130</v>
      </c>
      <c r="AU144" s="17" t="s">
        <v>82</v>
      </c>
    </row>
    <row r="145" s="1" customFormat="1" ht="24" customHeight="1">
      <c r="B145" s="38"/>
      <c r="C145" s="211" t="s">
        <v>345</v>
      </c>
      <c r="D145" s="211" t="s">
        <v>123</v>
      </c>
      <c r="E145" s="212" t="s">
        <v>346</v>
      </c>
      <c r="F145" s="213" t="s">
        <v>347</v>
      </c>
      <c r="G145" s="214" t="s">
        <v>142</v>
      </c>
      <c r="H145" s="215">
        <v>1</v>
      </c>
      <c r="I145" s="216"/>
      <c r="J145" s="217">
        <f>ROUND(I145*H145,2)</f>
        <v>0</v>
      </c>
      <c r="K145" s="213" t="s">
        <v>127</v>
      </c>
      <c r="L145" s="43"/>
      <c r="M145" s="218" t="s">
        <v>19</v>
      </c>
      <c r="N145" s="219" t="s">
        <v>43</v>
      </c>
      <c r="O145" s="83"/>
      <c r="P145" s="220">
        <f>O145*H145</f>
        <v>0</v>
      </c>
      <c r="Q145" s="220">
        <v>0</v>
      </c>
      <c r="R145" s="220">
        <f>Q145*H145</f>
        <v>0</v>
      </c>
      <c r="S145" s="220">
        <v>0</v>
      </c>
      <c r="T145" s="221">
        <f>S145*H145</f>
        <v>0</v>
      </c>
      <c r="AR145" s="222" t="s">
        <v>128</v>
      </c>
      <c r="AT145" s="222" t="s">
        <v>123</v>
      </c>
      <c r="AU145" s="222" t="s">
        <v>82</v>
      </c>
      <c r="AY145" s="17" t="s">
        <v>121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17" t="s">
        <v>80</v>
      </c>
      <c r="BK145" s="223">
        <f>ROUND(I145*H145,2)</f>
        <v>0</v>
      </c>
      <c r="BL145" s="17" t="s">
        <v>128</v>
      </c>
      <c r="BM145" s="222" t="s">
        <v>348</v>
      </c>
    </row>
    <row r="146" s="1" customFormat="1">
      <c r="B146" s="38"/>
      <c r="C146" s="39"/>
      <c r="D146" s="224" t="s">
        <v>130</v>
      </c>
      <c r="E146" s="39"/>
      <c r="F146" s="225" t="s">
        <v>255</v>
      </c>
      <c r="G146" s="39"/>
      <c r="H146" s="39"/>
      <c r="I146" s="135"/>
      <c r="J146" s="39"/>
      <c r="K146" s="39"/>
      <c r="L146" s="43"/>
      <c r="M146" s="226"/>
      <c r="N146" s="83"/>
      <c r="O146" s="83"/>
      <c r="P146" s="83"/>
      <c r="Q146" s="83"/>
      <c r="R146" s="83"/>
      <c r="S146" s="83"/>
      <c r="T146" s="84"/>
      <c r="AT146" s="17" t="s">
        <v>130</v>
      </c>
      <c r="AU146" s="17" t="s">
        <v>82</v>
      </c>
    </row>
    <row r="147" s="1" customFormat="1" ht="24" customHeight="1">
      <c r="B147" s="38"/>
      <c r="C147" s="211" t="s">
        <v>353</v>
      </c>
      <c r="D147" s="211" t="s">
        <v>123</v>
      </c>
      <c r="E147" s="212" t="s">
        <v>354</v>
      </c>
      <c r="F147" s="213" t="s">
        <v>355</v>
      </c>
      <c r="G147" s="214" t="s">
        <v>356</v>
      </c>
      <c r="H147" s="215">
        <v>7.3499999999999996</v>
      </c>
      <c r="I147" s="216"/>
      <c r="J147" s="217">
        <f>ROUND(I147*H147,2)</f>
        <v>0</v>
      </c>
      <c r="K147" s="213" t="s">
        <v>19</v>
      </c>
      <c r="L147" s="43"/>
      <c r="M147" s="218" t="s">
        <v>19</v>
      </c>
      <c r="N147" s="219" t="s">
        <v>43</v>
      </c>
      <c r="O147" s="83"/>
      <c r="P147" s="220">
        <f>O147*H147</f>
        <v>0</v>
      </c>
      <c r="Q147" s="220">
        <v>0</v>
      </c>
      <c r="R147" s="220">
        <f>Q147*H147</f>
        <v>0</v>
      </c>
      <c r="S147" s="220">
        <v>0</v>
      </c>
      <c r="T147" s="221">
        <f>S147*H147</f>
        <v>0</v>
      </c>
      <c r="AR147" s="222" t="s">
        <v>128</v>
      </c>
      <c r="AT147" s="222" t="s">
        <v>123</v>
      </c>
      <c r="AU147" s="222" t="s">
        <v>82</v>
      </c>
      <c r="AY147" s="17" t="s">
        <v>121</v>
      </c>
      <c r="BE147" s="223">
        <f>IF(N147="základní",J147,0)</f>
        <v>0</v>
      </c>
      <c r="BF147" s="223">
        <f>IF(N147="snížená",J147,0)</f>
        <v>0</v>
      </c>
      <c r="BG147" s="223">
        <f>IF(N147="zákl. přenesená",J147,0)</f>
        <v>0</v>
      </c>
      <c r="BH147" s="223">
        <f>IF(N147="sníž. přenesená",J147,0)</f>
        <v>0</v>
      </c>
      <c r="BI147" s="223">
        <f>IF(N147="nulová",J147,0)</f>
        <v>0</v>
      </c>
      <c r="BJ147" s="17" t="s">
        <v>80</v>
      </c>
      <c r="BK147" s="223">
        <f>ROUND(I147*H147,2)</f>
        <v>0</v>
      </c>
      <c r="BL147" s="17" t="s">
        <v>128</v>
      </c>
      <c r="BM147" s="222" t="s">
        <v>357</v>
      </c>
    </row>
    <row r="148" s="1" customFormat="1">
      <c r="B148" s="38"/>
      <c r="C148" s="39"/>
      <c r="D148" s="224" t="s">
        <v>130</v>
      </c>
      <c r="E148" s="39"/>
      <c r="F148" s="225" t="s">
        <v>358</v>
      </c>
      <c r="G148" s="39"/>
      <c r="H148" s="39"/>
      <c r="I148" s="135"/>
      <c r="J148" s="39"/>
      <c r="K148" s="39"/>
      <c r="L148" s="43"/>
      <c r="M148" s="226"/>
      <c r="N148" s="83"/>
      <c r="O148" s="83"/>
      <c r="P148" s="83"/>
      <c r="Q148" s="83"/>
      <c r="R148" s="83"/>
      <c r="S148" s="83"/>
      <c r="T148" s="84"/>
      <c r="AT148" s="17" t="s">
        <v>130</v>
      </c>
      <c r="AU148" s="17" t="s">
        <v>82</v>
      </c>
    </row>
    <row r="149" s="12" customFormat="1">
      <c r="B149" s="227"/>
      <c r="C149" s="228"/>
      <c r="D149" s="224" t="s">
        <v>132</v>
      </c>
      <c r="E149" s="229" t="s">
        <v>19</v>
      </c>
      <c r="F149" s="230" t="s">
        <v>819</v>
      </c>
      <c r="G149" s="228"/>
      <c r="H149" s="231">
        <v>7.3499999999999996</v>
      </c>
      <c r="I149" s="232"/>
      <c r="J149" s="228"/>
      <c r="K149" s="228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132</v>
      </c>
      <c r="AU149" s="237" t="s">
        <v>82</v>
      </c>
      <c r="AV149" s="12" t="s">
        <v>82</v>
      </c>
      <c r="AW149" s="12" t="s">
        <v>33</v>
      </c>
      <c r="AX149" s="12" t="s">
        <v>80</v>
      </c>
      <c r="AY149" s="237" t="s">
        <v>121</v>
      </c>
    </row>
    <row r="150" s="1" customFormat="1" ht="24" customHeight="1">
      <c r="B150" s="38"/>
      <c r="C150" s="211" t="s">
        <v>360</v>
      </c>
      <c r="D150" s="211" t="s">
        <v>123</v>
      </c>
      <c r="E150" s="212" t="s">
        <v>361</v>
      </c>
      <c r="F150" s="213" t="s">
        <v>362</v>
      </c>
      <c r="G150" s="214" t="s">
        <v>208</v>
      </c>
      <c r="H150" s="215">
        <v>71.835999999999999</v>
      </c>
      <c r="I150" s="216"/>
      <c r="J150" s="217">
        <f>ROUND(I150*H150,2)</f>
        <v>0</v>
      </c>
      <c r="K150" s="213" t="s">
        <v>127</v>
      </c>
      <c r="L150" s="43"/>
      <c r="M150" s="218" t="s">
        <v>19</v>
      </c>
      <c r="N150" s="219" t="s">
        <v>43</v>
      </c>
      <c r="O150" s="83"/>
      <c r="P150" s="220">
        <f>O150*H150</f>
        <v>0</v>
      </c>
      <c r="Q150" s="220">
        <v>0</v>
      </c>
      <c r="R150" s="220">
        <f>Q150*H150</f>
        <v>0</v>
      </c>
      <c r="S150" s="220">
        <v>0</v>
      </c>
      <c r="T150" s="221">
        <f>S150*H150</f>
        <v>0</v>
      </c>
      <c r="AR150" s="222" t="s">
        <v>128</v>
      </c>
      <c r="AT150" s="222" t="s">
        <v>123</v>
      </c>
      <c r="AU150" s="222" t="s">
        <v>82</v>
      </c>
      <c r="AY150" s="17" t="s">
        <v>121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17" t="s">
        <v>80</v>
      </c>
      <c r="BK150" s="223">
        <f>ROUND(I150*H150,2)</f>
        <v>0</v>
      </c>
      <c r="BL150" s="17" t="s">
        <v>128</v>
      </c>
      <c r="BM150" s="222" t="s">
        <v>363</v>
      </c>
    </row>
    <row r="151" s="1" customFormat="1">
      <c r="B151" s="38"/>
      <c r="C151" s="39"/>
      <c r="D151" s="224" t="s">
        <v>130</v>
      </c>
      <c r="E151" s="39"/>
      <c r="F151" s="225" t="s">
        <v>364</v>
      </c>
      <c r="G151" s="39"/>
      <c r="H151" s="39"/>
      <c r="I151" s="135"/>
      <c r="J151" s="39"/>
      <c r="K151" s="39"/>
      <c r="L151" s="43"/>
      <c r="M151" s="226"/>
      <c r="N151" s="83"/>
      <c r="O151" s="83"/>
      <c r="P151" s="83"/>
      <c r="Q151" s="83"/>
      <c r="R151" s="83"/>
      <c r="S151" s="83"/>
      <c r="T151" s="84"/>
      <c r="AT151" s="17" t="s">
        <v>130</v>
      </c>
      <c r="AU151" s="17" t="s">
        <v>82</v>
      </c>
    </row>
    <row r="152" s="14" customFormat="1">
      <c r="B152" s="249"/>
      <c r="C152" s="250"/>
      <c r="D152" s="224" t="s">
        <v>132</v>
      </c>
      <c r="E152" s="251" t="s">
        <v>19</v>
      </c>
      <c r="F152" s="252" t="s">
        <v>820</v>
      </c>
      <c r="G152" s="250"/>
      <c r="H152" s="251" t="s">
        <v>19</v>
      </c>
      <c r="I152" s="253"/>
      <c r="J152" s="250"/>
      <c r="K152" s="250"/>
      <c r="L152" s="254"/>
      <c r="M152" s="255"/>
      <c r="N152" s="256"/>
      <c r="O152" s="256"/>
      <c r="P152" s="256"/>
      <c r="Q152" s="256"/>
      <c r="R152" s="256"/>
      <c r="S152" s="256"/>
      <c r="T152" s="257"/>
      <c r="AT152" s="258" t="s">
        <v>132</v>
      </c>
      <c r="AU152" s="258" t="s">
        <v>82</v>
      </c>
      <c r="AV152" s="14" t="s">
        <v>80</v>
      </c>
      <c r="AW152" s="14" t="s">
        <v>33</v>
      </c>
      <c r="AX152" s="14" t="s">
        <v>72</v>
      </c>
      <c r="AY152" s="258" t="s">
        <v>121</v>
      </c>
    </row>
    <row r="153" s="12" customFormat="1">
      <c r="B153" s="227"/>
      <c r="C153" s="228"/>
      <c r="D153" s="224" t="s">
        <v>132</v>
      </c>
      <c r="E153" s="229" t="s">
        <v>19</v>
      </c>
      <c r="F153" s="230" t="s">
        <v>821</v>
      </c>
      <c r="G153" s="228"/>
      <c r="H153" s="231">
        <v>70</v>
      </c>
      <c r="I153" s="232"/>
      <c r="J153" s="228"/>
      <c r="K153" s="228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132</v>
      </c>
      <c r="AU153" s="237" t="s">
        <v>82</v>
      </c>
      <c r="AV153" s="12" t="s">
        <v>82</v>
      </c>
      <c r="AW153" s="12" t="s">
        <v>33</v>
      </c>
      <c r="AX153" s="12" t="s">
        <v>72</v>
      </c>
      <c r="AY153" s="237" t="s">
        <v>121</v>
      </c>
    </row>
    <row r="154" s="14" customFormat="1">
      <c r="B154" s="249"/>
      <c r="C154" s="250"/>
      <c r="D154" s="224" t="s">
        <v>132</v>
      </c>
      <c r="E154" s="251" t="s">
        <v>19</v>
      </c>
      <c r="F154" s="252" t="s">
        <v>822</v>
      </c>
      <c r="G154" s="250"/>
      <c r="H154" s="251" t="s">
        <v>19</v>
      </c>
      <c r="I154" s="253"/>
      <c r="J154" s="250"/>
      <c r="K154" s="250"/>
      <c r="L154" s="254"/>
      <c r="M154" s="255"/>
      <c r="N154" s="256"/>
      <c r="O154" s="256"/>
      <c r="P154" s="256"/>
      <c r="Q154" s="256"/>
      <c r="R154" s="256"/>
      <c r="S154" s="256"/>
      <c r="T154" s="257"/>
      <c r="AT154" s="258" t="s">
        <v>132</v>
      </c>
      <c r="AU154" s="258" t="s">
        <v>82</v>
      </c>
      <c r="AV154" s="14" t="s">
        <v>80</v>
      </c>
      <c r="AW154" s="14" t="s">
        <v>33</v>
      </c>
      <c r="AX154" s="14" t="s">
        <v>72</v>
      </c>
      <c r="AY154" s="258" t="s">
        <v>121</v>
      </c>
    </row>
    <row r="155" s="12" customFormat="1">
      <c r="B155" s="227"/>
      <c r="C155" s="228"/>
      <c r="D155" s="224" t="s">
        <v>132</v>
      </c>
      <c r="E155" s="229" t="s">
        <v>19</v>
      </c>
      <c r="F155" s="230" t="s">
        <v>823</v>
      </c>
      <c r="G155" s="228"/>
      <c r="H155" s="231">
        <v>1.8360000000000001</v>
      </c>
      <c r="I155" s="232"/>
      <c r="J155" s="228"/>
      <c r="K155" s="228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132</v>
      </c>
      <c r="AU155" s="237" t="s">
        <v>82</v>
      </c>
      <c r="AV155" s="12" t="s">
        <v>82</v>
      </c>
      <c r="AW155" s="12" t="s">
        <v>33</v>
      </c>
      <c r="AX155" s="12" t="s">
        <v>72</v>
      </c>
      <c r="AY155" s="237" t="s">
        <v>121</v>
      </c>
    </row>
    <row r="156" s="13" customFormat="1">
      <c r="B156" s="238"/>
      <c r="C156" s="239"/>
      <c r="D156" s="224" t="s">
        <v>132</v>
      </c>
      <c r="E156" s="240" t="s">
        <v>19</v>
      </c>
      <c r="F156" s="241" t="s">
        <v>234</v>
      </c>
      <c r="G156" s="239"/>
      <c r="H156" s="242">
        <v>71.835999999999999</v>
      </c>
      <c r="I156" s="243"/>
      <c r="J156" s="239"/>
      <c r="K156" s="239"/>
      <c r="L156" s="244"/>
      <c r="M156" s="245"/>
      <c r="N156" s="246"/>
      <c r="O156" s="246"/>
      <c r="P156" s="246"/>
      <c r="Q156" s="246"/>
      <c r="R156" s="246"/>
      <c r="S156" s="246"/>
      <c r="T156" s="247"/>
      <c r="AT156" s="248" t="s">
        <v>132</v>
      </c>
      <c r="AU156" s="248" t="s">
        <v>82</v>
      </c>
      <c r="AV156" s="13" t="s">
        <v>128</v>
      </c>
      <c r="AW156" s="13" t="s">
        <v>33</v>
      </c>
      <c r="AX156" s="13" t="s">
        <v>80</v>
      </c>
      <c r="AY156" s="248" t="s">
        <v>121</v>
      </c>
    </row>
    <row r="157" s="1" customFormat="1" ht="36" customHeight="1">
      <c r="B157" s="38"/>
      <c r="C157" s="211" t="s">
        <v>371</v>
      </c>
      <c r="D157" s="211" t="s">
        <v>123</v>
      </c>
      <c r="E157" s="212" t="s">
        <v>372</v>
      </c>
      <c r="F157" s="213" t="s">
        <v>373</v>
      </c>
      <c r="G157" s="214" t="s">
        <v>208</v>
      </c>
      <c r="H157" s="215">
        <v>718.36000000000001</v>
      </c>
      <c r="I157" s="216"/>
      <c r="J157" s="217">
        <f>ROUND(I157*H157,2)</f>
        <v>0</v>
      </c>
      <c r="K157" s="213" t="s">
        <v>127</v>
      </c>
      <c r="L157" s="43"/>
      <c r="M157" s="218" t="s">
        <v>19</v>
      </c>
      <c r="N157" s="219" t="s">
        <v>43</v>
      </c>
      <c r="O157" s="83"/>
      <c r="P157" s="220">
        <f>O157*H157</f>
        <v>0</v>
      </c>
      <c r="Q157" s="220">
        <v>0</v>
      </c>
      <c r="R157" s="220">
        <f>Q157*H157</f>
        <v>0</v>
      </c>
      <c r="S157" s="220">
        <v>0</v>
      </c>
      <c r="T157" s="221">
        <f>S157*H157</f>
        <v>0</v>
      </c>
      <c r="AR157" s="222" t="s">
        <v>128</v>
      </c>
      <c r="AT157" s="222" t="s">
        <v>123</v>
      </c>
      <c r="AU157" s="222" t="s">
        <v>82</v>
      </c>
      <c r="AY157" s="17" t="s">
        <v>121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17" t="s">
        <v>80</v>
      </c>
      <c r="BK157" s="223">
        <f>ROUND(I157*H157,2)</f>
        <v>0</v>
      </c>
      <c r="BL157" s="17" t="s">
        <v>128</v>
      </c>
      <c r="BM157" s="222" t="s">
        <v>374</v>
      </c>
    </row>
    <row r="158" s="1" customFormat="1">
      <c r="B158" s="38"/>
      <c r="C158" s="39"/>
      <c r="D158" s="224" t="s">
        <v>130</v>
      </c>
      <c r="E158" s="39"/>
      <c r="F158" s="225" t="s">
        <v>364</v>
      </c>
      <c r="G158" s="39"/>
      <c r="H158" s="39"/>
      <c r="I158" s="135"/>
      <c r="J158" s="39"/>
      <c r="K158" s="39"/>
      <c r="L158" s="43"/>
      <c r="M158" s="226"/>
      <c r="N158" s="83"/>
      <c r="O158" s="83"/>
      <c r="P158" s="83"/>
      <c r="Q158" s="83"/>
      <c r="R158" s="83"/>
      <c r="S158" s="83"/>
      <c r="T158" s="84"/>
      <c r="AT158" s="17" t="s">
        <v>130</v>
      </c>
      <c r="AU158" s="17" t="s">
        <v>82</v>
      </c>
    </row>
    <row r="159" s="12" customFormat="1">
      <c r="B159" s="227"/>
      <c r="C159" s="228"/>
      <c r="D159" s="224" t="s">
        <v>132</v>
      </c>
      <c r="E159" s="228"/>
      <c r="F159" s="230" t="s">
        <v>824</v>
      </c>
      <c r="G159" s="228"/>
      <c r="H159" s="231">
        <v>718.36000000000001</v>
      </c>
      <c r="I159" s="232"/>
      <c r="J159" s="228"/>
      <c r="K159" s="228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132</v>
      </c>
      <c r="AU159" s="237" t="s">
        <v>82</v>
      </c>
      <c r="AV159" s="12" t="s">
        <v>82</v>
      </c>
      <c r="AW159" s="12" t="s">
        <v>4</v>
      </c>
      <c r="AX159" s="12" t="s">
        <v>80</v>
      </c>
      <c r="AY159" s="237" t="s">
        <v>121</v>
      </c>
    </row>
    <row r="160" s="1" customFormat="1" ht="24" customHeight="1">
      <c r="B160" s="38"/>
      <c r="C160" s="211" t="s">
        <v>376</v>
      </c>
      <c r="D160" s="211" t="s">
        <v>123</v>
      </c>
      <c r="E160" s="212" t="s">
        <v>377</v>
      </c>
      <c r="F160" s="213" t="s">
        <v>378</v>
      </c>
      <c r="G160" s="214" t="s">
        <v>356</v>
      </c>
      <c r="H160" s="215">
        <v>129.30500000000001</v>
      </c>
      <c r="I160" s="216"/>
      <c r="J160" s="217">
        <f>ROUND(I160*H160,2)</f>
        <v>0</v>
      </c>
      <c r="K160" s="213" t="s">
        <v>19</v>
      </c>
      <c r="L160" s="43"/>
      <c r="M160" s="218" t="s">
        <v>19</v>
      </c>
      <c r="N160" s="219" t="s">
        <v>43</v>
      </c>
      <c r="O160" s="83"/>
      <c r="P160" s="220">
        <f>O160*H160</f>
        <v>0</v>
      </c>
      <c r="Q160" s="220">
        <v>0</v>
      </c>
      <c r="R160" s="220">
        <f>Q160*H160</f>
        <v>0</v>
      </c>
      <c r="S160" s="220">
        <v>0</v>
      </c>
      <c r="T160" s="221">
        <f>S160*H160</f>
        <v>0</v>
      </c>
      <c r="AR160" s="222" t="s">
        <v>128</v>
      </c>
      <c r="AT160" s="222" t="s">
        <v>123</v>
      </c>
      <c r="AU160" s="222" t="s">
        <v>82</v>
      </c>
      <c r="AY160" s="17" t="s">
        <v>121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17" t="s">
        <v>80</v>
      </c>
      <c r="BK160" s="223">
        <f>ROUND(I160*H160,2)</f>
        <v>0</v>
      </c>
      <c r="BL160" s="17" t="s">
        <v>128</v>
      </c>
      <c r="BM160" s="222" t="s">
        <v>379</v>
      </c>
    </row>
    <row r="161" s="1" customFormat="1">
      <c r="B161" s="38"/>
      <c r="C161" s="39"/>
      <c r="D161" s="224" t="s">
        <v>130</v>
      </c>
      <c r="E161" s="39"/>
      <c r="F161" s="225" t="s">
        <v>380</v>
      </c>
      <c r="G161" s="39"/>
      <c r="H161" s="39"/>
      <c r="I161" s="135"/>
      <c r="J161" s="39"/>
      <c r="K161" s="39"/>
      <c r="L161" s="43"/>
      <c r="M161" s="226"/>
      <c r="N161" s="83"/>
      <c r="O161" s="83"/>
      <c r="P161" s="83"/>
      <c r="Q161" s="83"/>
      <c r="R161" s="83"/>
      <c r="S161" s="83"/>
      <c r="T161" s="84"/>
      <c r="AT161" s="17" t="s">
        <v>130</v>
      </c>
      <c r="AU161" s="17" t="s">
        <v>82</v>
      </c>
    </row>
    <row r="162" s="12" customFormat="1">
      <c r="B162" s="227"/>
      <c r="C162" s="228"/>
      <c r="D162" s="224" t="s">
        <v>132</v>
      </c>
      <c r="E162" s="228"/>
      <c r="F162" s="230" t="s">
        <v>825</v>
      </c>
      <c r="G162" s="228"/>
      <c r="H162" s="231">
        <v>129.30500000000001</v>
      </c>
      <c r="I162" s="232"/>
      <c r="J162" s="228"/>
      <c r="K162" s="228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132</v>
      </c>
      <c r="AU162" s="237" t="s">
        <v>82</v>
      </c>
      <c r="AV162" s="12" t="s">
        <v>82</v>
      </c>
      <c r="AW162" s="12" t="s">
        <v>4</v>
      </c>
      <c r="AX162" s="12" t="s">
        <v>80</v>
      </c>
      <c r="AY162" s="237" t="s">
        <v>121</v>
      </c>
    </row>
    <row r="163" s="1" customFormat="1" ht="24" customHeight="1">
      <c r="B163" s="38"/>
      <c r="C163" s="211" t="s">
        <v>826</v>
      </c>
      <c r="D163" s="211" t="s">
        <v>123</v>
      </c>
      <c r="E163" s="212" t="s">
        <v>827</v>
      </c>
      <c r="F163" s="213" t="s">
        <v>828</v>
      </c>
      <c r="G163" s="214" t="s">
        <v>208</v>
      </c>
      <c r="H163" s="215">
        <v>70</v>
      </c>
      <c r="I163" s="216"/>
      <c r="J163" s="217">
        <f>ROUND(I163*H163,2)</f>
        <v>0</v>
      </c>
      <c r="K163" s="213" t="s">
        <v>706</v>
      </c>
      <c r="L163" s="43"/>
      <c r="M163" s="218" t="s">
        <v>19</v>
      </c>
      <c r="N163" s="219" t="s">
        <v>43</v>
      </c>
      <c r="O163" s="83"/>
      <c r="P163" s="220">
        <f>O163*H163</f>
        <v>0</v>
      </c>
      <c r="Q163" s="220">
        <v>0</v>
      </c>
      <c r="R163" s="220">
        <f>Q163*H163</f>
        <v>0</v>
      </c>
      <c r="S163" s="220">
        <v>0</v>
      </c>
      <c r="T163" s="221">
        <f>S163*H163</f>
        <v>0</v>
      </c>
      <c r="AR163" s="222" t="s">
        <v>128</v>
      </c>
      <c r="AT163" s="222" t="s">
        <v>123</v>
      </c>
      <c r="AU163" s="222" t="s">
        <v>82</v>
      </c>
      <c r="AY163" s="17" t="s">
        <v>121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17" t="s">
        <v>80</v>
      </c>
      <c r="BK163" s="223">
        <f>ROUND(I163*H163,2)</f>
        <v>0</v>
      </c>
      <c r="BL163" s="17" t="s">
        <v>128</v>
      </c>
      <c r="BM163" s="222" t="s">
        <v>829</v>
      </c>
    </row>
    <row r="164" s="1" customFormat="1">
      <c r="B164" s="38"/>
      <c r="C164" s="39"/>
      <c r="D164" s="224" t="s">
        <v>130</v>
      </c>
      <c r="E164" s="39"/>
      <c r="F164" s="225" t="s">
        <v>830</v>
      </c>
      <c r="G164" s="39"/>
      <c r="H164" s="39"/>
      <c r="I164" s="135"/>
      <c r="J164" s="39"/>
      <c r="K164" s="39"/>
      <c r="L164" s="43"/>
      <c r="M164" s="226"/>
      <c r="N164" s="83"/>
      <c r="O164" s="83"/>
      <c r="P164" s="83"/>
      <c r="Q164" s="83"/>
      <c r="R164" s="83"/>
      <c r="S164" s="83"/>
      <c r="T164" s="84"/>
      <c r="AT164" s="17" t="s">
        <v>130</v>
      </c>
      <c r="AU164" s="17" t="s">
        <v>82</v>
      </c>
    </row>
    <row r="165" s="12" customFormat="1">
      <c r="B165" s="227"/>
      <c r="C165" s="228"/>
      <c r="D165" s="224" t="s">
        <v>132</v>
      </c>
      <c r="E165" s="229" t="s">
        <v>19</v>
      </c>
      <c r="F165" s="230" t="s">
        <v>831</v>
      </c>
      <c r="G165" s="228"/>
      <c r="H165" s="231">
        <v>70</v>
      </c>
      <c r="I165" s="232"/>
      <c r="J165" s="228"/>
      <c r="K165" s="228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132</v>
      </c>
      <c r="AU165" s="237" t="s">
        <v>82</v>
      </c>
      <c r="AV165" s="12" t="s">
        <v>82</v>
      </c>
      <c r="AW165" s="12" t="s">
        <v>33</v>
      </c>
      <c r="AX165" s="12" t="s">
        <v>80</v>
      </c>
      <c r="AY165" s="237" t="s">
        <v>121</v>
      </c>
    </row>
    <row r="166" s="1" customFormat="1" ht="16.5" customHeight="1">
      <c r="B166" s="38"/>
      <c r="C166" s="259" t="s">
        <v>832</v>
      </c>
      <c r="D166" s="259" t="s">
        <v>394</v>
      </c>
      <c r="E166" s="260" t="s">
        <v>833</v>
      </c>
      <c r="F166" s="261" t="s">
        <v>834</v>
      </c>
      <c r="G166" s="262" t="s">
        <v>356</v>
      </c>
      <c r="H166" s="263">
        <v>126</v>
      </c>
      <c r="I166" s="264"/>
      <c r="J166" s="265">
        <f>ROUND(I166*H166,2)</f>
        <v>0</v>
      </c>
      <c r="K166" s="261" t="s">
        <v>19</v>
      </c>
      <c r="L166" s="266"/>
      <c r="M166" s="267" t="s">
        <v>19</v>
      </c>
      <c r="N166" s="268" t="s">
        <v>43</v>
      </c>
      <c r="O166" s="83"/>
      <c r="P166" s="220">
        <f>O166*H166</f>
        <v>0</v>
      </c>
      <c r="Q166" s="220">
        <v>0</v>
      </c>
      <c r="R166" s="220">
        <f>Q166*H166</f>
        <v>0</v>
      </c>
      <c r="S166" s="220">
        <v>0</v>
      </c>
      <c r="T166" s="221">
        <f>S166*H166</f>
        <v>0</v>
      </c>
      <c r="AR166" s="222" t="s">
        <v>160</v>
      </c>
      <c r="AT166" s="222" t="s">
        <v>394</v>
      </c>
      <c r="AU166" s="222" t="s">
        <v>82</v>
      </c>
      <c r="AY166" s="17" t="s">
        <v>121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17" t="s">
        <v>80</v>
      </c>
      <c r="BK166" s="223">
        <f>ROUND(I166*H166,2)</f>
        <v>0</v>
      </c>
      <c r="BL166" s="17" t="s">
        <v>128</v>
      </c>
      <c r="BM166" s="222" t="s">
        <v>835</v>
      </c>
    </row>
    <row r="167" s="12" customFormat="1">
      <c r="B167" s="227"/>
      <c r="C167" s="228"/>
      <c r="D167" s="224" t="s">
        <v>132</v>
      </c>
      <c r="E167" s="228"/>
      <c r="F167" s="230" t="s">
        <v>836</v>
      </c>
      <c r="G167" s="228"/>
      <c r="H167" s="231">
        <v>126</v>
      </c>
      <c r="I167" s="232"/>
      <c r="J167" s="228"/>
      <c r="K167" s="228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132</v>
      </c>
      <c r="AU167" s="237" t="s">
        <v>82</v>
      </c>
      <c r="AV167" s="12" t="s">
        <v>82</v>
      </c>
      <c r="AW167" s="12" t="s">
        <v>4</v>
      </c>
      <c r="AX167" s="12" t="s">
        <v>80</v>
      </c>
      <c r="AY167" s="237" t="s">
        <v>121</v>
      </c>
    </row>
    <row r="168" s="11" customFormat="1" ht="22.8" customHeight="1">
      <c r="B168" s="195"/>
      <c r="C168" s="196"/>
      <c r="D168" s="197" t="s">
        <v>71</v>
      </c>
      <c r="E168" s="209" t="s">
        <v>82</v>
      </c>
      <c r="F168" s="209" t="s">
        <v>411</v>
      </c>
      <c r="G168" s="196"/>
      <c r="H168" s="196"/>
      <c r="I168" s="199"/>
      <c r="J168" s="210">
        <f>BK168</f>
        <v>0</v>
      </c>
      <c r="K168" s="196"/>
      <c r="L168" s="201"/>
      <c r="M168" s="202"/>
      <c r="N168" s="203"/>
      <c r="O168" s="203"/>
      <c r="P168" s="204">
        <f>SUM(P169:P176)</f>
        <v>0</v>
      </c>
      <c r="Q168" s="203"/>
      <c r="R168" s="204">
        <f>SUM(R169:R176)</f>
        <v>2.52766336</v>
      </c>
      <c r="S168" s="203"/>
      <c r="T168" s="205">
        <f>SUM(T169:T176)</f>
        <v>0</v>
      </c>
      <c r="AR168" s="206" t="s">
        <v>80</v>
      </c>
      <c r="AT168" s="207" t="s">
        <v>71</v>
      </c>
      <c r="AU168" s="207" t="s">
        <v>80</v>
      </c>
      <c r="AY168" s="206" t="s">
        <v>121</v>
      </c>
      <c r="BK168" s="208">
        <f>SUM(BK169:BK176)</f>
        <v>0</v>
      </c>
    </row>
    <row r="169" s="1" customFormat="1" ht="16.5" customHeight="1">
      <c r="B169" s="38"/>
      <c r="C169" s="211" t="s">
        <v>412</v>
      </c>
      <c r="D169" s="211" t="s">
        <v>123</v>
      </c>
      <c r="E169" s="212" t="s">
        <v>413</v>
      </c>
      <c r="F169" s="213" t="s">
        <v>414</v>
      </c>
      <c r="G169" s="214" t="s">
        <v>208</v>
      </c>
      <c r="H169" s="215">
        <v>1.024</v>
      </c>
      <c r="I169" s="216"/>
      <c r="J169" s="217">
        <f>ROUND(I169*H169,2)</f>
        <v>0</v>
      </c>
      <c r="K169" s="213" t="s">
        <v>127</v>
      </c>
      <c r="L169" s="43"/>
      <c r="M169" s="218" t="s">
        <v>19</v>
      </c>
      <c r="N169" s="219" t="s">
        <v>43</v>
      </c>
      <c r="O169" s="83"/>
      <c r="P169" s="220">
        <f>O169*H169</f>
        <v>0</v>
      </c>
      <c r="Q169" s="220">
        <v>2.45329</v>
      </c>
      <c r="R169" s="220">
        <f>Q169*H169</f>
        <v>2.5121689599999999</v>
      </c>
      <c r="S169" s="220">
        <v>0</v>
      </c>
      <c r="T169" s="221">
        <f>S169*H169</f>
        <v>0</v>
      </c>
      <c r="AR169" s="222" t="s">
        <v>128</v>
      </c>
      <c r="AT169" s="222" t="s">
        <v>123</v>
      </c>
      <c r="AU169" s="222" t="s">
        <v>82</v>
      </c>
      <c r="AY169" s="17" t="s">
        <v>121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17" t="s">
        <v>80</v>
      </c>
      <c r="BK169" s="223">
        <f>ROUND(I169*H169,2)</f>
        <v>0</v>
      </c>
      <c r="BL169" s="17" t="s">
        <v>128</v>
      </c>
      <c r="BM169" s="222" t="s">
        <v>415</v>
      </c>
    </row>
    <row r="170" s="1" customFormat="1">
      <c r="B170" s="38"/>
      <c r="C170" s="39"/>
      <c r="D170" s="224" t="s">
        <v>130</v>
      </c>
      <c r="E170" s="39"/>
      <c r="F170" s="225" t="s">
        <v>416</v>
      </c>
      <c r="G170" s="39"/>
      <c r="H170" s="39"/>
      <c r="I170" s="135"/>
      <c r="J170" s="39"/>
      <c r="K170" s="39"/>
      <c r="L170" s="43"/>
      <c r="M170" s="226"/>
      <c r="N170" s="83"/>
      <c r="O170" s="83"/>
      <c r="P170" s="83"/>
      <c r="Q170" s="83"/>
      <c r="R170" s="83"/>
      <c r="S170" s="83"/>
      <c r="T170" s="84"/>
      <c r="AT170" s="17" t="s">
        <v>130</v>
      </c>
      <c r="AU170" s="17" t="s">
        <v>82</v>
      </c>
    </row>
    <row r="171" s="12" customFormat="1">
      <c r="B171" s="227"/>
      <c r="C171" s="228"/>
      <c r="D171" s="224" t="s">
        <v>132</v>
      </c>
      <c r="E171" s="229" t="s">
        <v>19</v>
      </c>
      <c r="F171" s="230" t="s">
        <v>837</v>
      </c>
      <c r="G171" s="228"/>
      <c r="H171" s="231">
        <v>1.024</v>
      </c>
      <c r="I171" s="232"/>
      <c r="J171" s="228"/>
      <c r="K171" s="228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132</v>
      </c>
      <c r="AU171" s="237" t="s">
        <v>82</v>
      </c>
      <c r="AV171" s="12" t="s">
        <v>82</v>
      </c>
      <c r="AW171" s="12" t="s">
        <v>33</v>
      </c>
      <c r="AX171" s="12" t="s">
        <v>80</v>
      </c>
      <c r="AY171" s="237" t="s">
        <v>121</v>
      </c>
    </row>
    <row r="172" s="1" customFormat="1" ht="16.5" customHeight="1">
      <c r="B172" s="38"/>
      <c r="C172" s="211" t="s">
        <v>418</v>
      </c>
      <c r="D172" s="211" t="s">
        <v>123</v>
      </c>
      <c r="E172" s="212" t="s">
        <v>419</v>
      </c>
      <c r="F172" s="213" t="s">
        <v>420</v>
      </c>
      <c r="G172" s="214" t="s">
        <v>126</v>
      </c>
      <c r="H172" s="215">
        <v>5.7599999999999998</v>
      </c>
      <c r="I172" s="216"/>
      <c r="J172" s="217">
        <f>ROUND(I172*H172,2)</f>
        <v>0</v>
      </c>
      <c r="K172" s="213" t="s">
        <v>127</v>
      </c>
      <c r="L172" s="43"/>
      <c r="M172" s="218" t="s">
        <v>19</v>
      </c>
      <c r="N172" s="219" t="s">
        <v>43</v>
      </c>
      <c r="O172" s="83"/>
      <c r="P172" s="220">
        <f>O172*H172</f>
        <v>0</v>
      </c>
      <c r="Q172" s="220">
        <v>0.0026900000000000001</v>
      </c>
      <c r="R172" s="220">
        <f>Q172*H172</f>
        <v>0.0154944</v>
      </c>
      <c r="S172" s="220">
        <v>0</v>
      </c>
      <c r="T172" s="221">
        <f>S172*H172</f>
        <v>0</v>
      </c>
      <c r="AR172" s="222" t="s">
        <v>128</v>
      </c>
      <c r="AT172" s="222" t="s">
        <v>123</v>
      </c>
      <c r="AU172" s="222" t="s">
        <v>82</v>
      </c>
      <c r="AY172" s="17" t="s">
        <v>121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17" t="s">
        <v>80</v>
      </c>
      <c r="BK172" s="223">
        <f>ROUND(I172*H172,2)</f>
        <v>0</v>
      </c>
      <c r="BL172" s="17" t="s">
        <v>128</v>
      </c>
      <c r="BM172" s="222" t="s">
        <v>421</v>
      </c>
    </row>
    <row r="173" s="1" customFormat="1">
      <c r="B173" s="38"/>
      <c r="C173" s="39"/>
      <c r="D173" s="224" t="s">
        <v>130</v>
      </c>
      <c r="E173" s="39"/>
      <c r="F173" s="225" t="s">
        <v>422</v>
      </c>
      <c r="G173" s="39"/>
      <c r="H173" s="39"/>
      <c r="I173" s="135"/>
      <c r="J173" s="39"/>
      <c r="K173" s="39"/>
      <c r="L173" s="43"/>
      <c r="M173" s="226"/>
      <c r="N173" s="83"/>
      <c r="O173" s="83"/>
      <c r="P173" s="83"/>
      <c r="Q173" s="83"/>
      <c r="R173" s="83"/>
      <c r="S173" s="83"/>
      <c r="T173" s="84"/>
      <c r="AT173" s="17" t="s">
        <v>130</v>
      </c>
      <c r="AU173" s="17" t="s">
        <v>82</v>
      </c>
    </row>
    <row r="174" s="12" customFormat="1">
      <c r="B174" s="227"/>
      <c r="C174" s="228"/>
      <c r="D174" s="224" t="s">
        <v>132</v>
      </c>
      <c r="E174" s="229" t="s">
        <v>19</v>
      </c>
      <c r="F174" s="230" t="s">
        <v>838</v>
      </c>
      <c r="G174" s="228"/>
      <c r="H174" s="231">
        <v>5.7599999999999998</v>
      </c>
      <c r="I174" s="232"/>
      <c r="J174" s="228"/>
      <c r="K174" s="228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132</v>
      </c>
      <c r="AU174" s="237" t="s">
        <v>82</v>
      </c>
      <c r="AV174" s="12" t="s">
        <v>82</v>
      </c>
      <c r="AW174" s="12" t="s">
        <v>33</v>
      </c>
      <c r="AX174" s="12" t="s">
        <v>80</v>
      </c>
      <c r="AY174" s="237" t="s">
        <v>121</v>
      </c>
    </row>
    <row r="175" s="1" customFormat="1" ht="16.5" customHeight="1">
      <c r="B175" s="38"/>
      <c r="C175" s="211" t="s">
        <v>424</v>
      </c>
      <c r="D175" s="211" t="s">
        <v>123</v>
      </c>
      <c r="E175" s="212" t="s">
        <v>425</v>
      </c>
      <c r="F175" s="213" t="s">
        <v>426</v>
      </c>
      <c r="G175" s="214" t="s">
        <v>126</v>
      </c>
      <c r="H175" s="215">
        <v>5.7599999999999998</v>
      </c>
      <c r="I175" s="216"/>
      <c r="J175" s="217">
        <f>ROUND(I175*H175,2)</f>
        <v>0</v>
      </c>
      <c r="K175" s="213" t="s">
        <v>127</v>
      </c>
      <c r="L175" s="43"/>
      <c r="M175" s="218" t="s">
        <v>19</v>
      </c>
      <c r="N175" s="219" t="s">
        <v>43</v>
      </c>
      <c r="O175" s="83"/>
      <c r="P175" s="220">
        <f>O175*H175</f>
        <v>0</v>
      </c>
      <c r="Q175" s="220">
        <v>0</v>
      </c>
      <c r="R175" s="220">
        <f>Q175*H175</f>
        <v>0</v>
      </c>
      <c r="S175" s="220">
        <v>0</v>
      </c>
      <c r="T175" s="221">
        <f>S175*H175</f>
        <v>0</v>
      </c>
      <c r="AR175" s="222" t="s">
        <v>128</v>
      </c>
      <c r="AT175" s="222" t="s">
        <v>123</v>
      </c>
      <c r="AU175" s="222" t="s">
        <v>82</v>
      </c>
      <c r="AY175" s="17" t="s">
        <v>121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17" t="s">
        <v>80</v>
      </c>
      <c r="BK175" s="223">
        <f>ROUND(I175*H175,2)</f>
        <v>0</v>
      </c>
      <c r="BL175" s="17" t="s">
        <v>128</v>
      </c>
      <c r="BM175" s="222" t="s">
        <v>427</v>
      </c>
    </row>
    <row r="176" s="1" customFormat="1">
      <c r="B176" s="38"/>
      <c r="C176" s="39"/>
      <c r="D176" s="224" t="s">
        <v>130</v>
      </c>
      <c r="E176" s="39"/>
      <c r="F176" s="225" t="s">
        <v>422</v>
      </c>
      <c r="G176" s="39"/>
      <c r="H176" s="39"/>
      <c r="I176" s="135"/>
      <c r="J176" s="39"/>
      <c r="K176" s="39"/>
      <c r="L176" s="43"/>
      <c r="M176" s="226"/>
      <c r="N176" s="83"/>
      <c r="O176" s="83"/>
      <c r="P176" s="83"/>
      <c r="Q176" s="83"/>
      <c r="R176" s="83"/>
      <c r="S176" s="83"/>
      <c r="T176" s="84"/>
      <c r="AT176" s="17" t="s">
        <v>130</v>
      </c>
      <c r="AU176" s="17" t="s">
        <v>82</v>
      </c>
    </row>
    <row r="177" s="11" customFormat="1" ht="22.8" customHeight="1">
      <c r="B177" s="195"/>
      <c r="C177" s="196"/>
      <c r="D177" s="197" t="s">
        <v>71</v>
      </c>
      <c r="E177" s="209" t="s">
        <v>148</v>
      </c>
      <c r="F177" s="209" t="s">
        <v>474</v>
      </c>
      <c r="G177" s="196"/>
      <c r="H177" s="196"/>
      <c r="I177" s="199"/>
      <c r="J177" s="210">
        <f>BK177</f>
        <v>0</v>
      </c>
      <c r="K177" s="196"/>
      <c r="L177" s="201"/>
      <c r="M177" s="202"/>
      <c r="N177" s="203"/>
      <c r="O177" s="203"/>
      <c r="P177" s="204">
        <f>SUM(P178:P196)</f>
        <v>0</v>
      </c>
      <c r="Q177" s="203"/>
      <c r="R177" s="204">
        <f>SUM(R178:R196)</f>
        <v>86.3142</v>
      </c>
      <c r="S177" s="203"/>
      <c r="T177" s="205">
        <f>SUM(T178:T196)</f>
        <v>0</v>
      </c>
      <c r="AR177" s="206" t="s">
        <v>80</v>
      </c>
      <c r="AT177" s="207" t="s">
        <v>71</v>
      </c>
      <c r="AU177" s="207" t="s">
        <v>80</v>
      </c>
      <c r="AY177" s="206" t="s">
        <v>121</v>
      </c>
      <c r="BK177" s="208">
        <f>SUM(BK178:BK196)</f>
        <v>0</v>
      </c>
    </row>
    <row r="178" s="1" customFormat="1" ht="16.5" customHeight="1">
      <c r="B178" s="38"/>
      <c r="C178" s="211" t="s">
        <v>839</v>
      </c>
      <c r="D178" s="211" t="s">
        <v>123</v>
      </c>
      <c r="E178" s="212" t="s">
        <v>840</v>
      </c>
      <c r="F178" s="213" t="s">
        <v>841</v>
      </c>
      <c r="G178" s="214" t="s">
        <v>126</v>
      </c>
      <c r="H178" s="215">
        <v>140</v>
      </c>
      <c r="I178" s="216"/>
      <c r="J178" s="217">
        <f>ROUND(I178*H178,2)</f>
        <v>0</v>
      </c>
      <c r="K178" s="213" t="s">
        <v>127</v>
      </c>
      <c r="L178" s="43"/>
      <c r="M178" s="218" t="s">
        <v>19</v>
      </c>
      <c r="N178" s="219" t="s">
        <v>43</v>
      </c>
      <c r="O178" s="83"/>
      <c r="P178" s="220">
        <f>O178*H178</f>
        <v>0</v>
      </c>
      <c r="Q178" s="220">
        <v>0</v>
      </c>
      <c r="R178" s="220">
        <f>Q178*H178</f>
        <v>0</v>
      </c>
      <c r="S178" s="220">
        <v>0</v>
      </c>
      <c r="T178" s="221">
        <f>S178*H178</f>
        <v>0</v>
      </c>
      <c r="AR178" s="222" t="s">
        <v>128</v>
      </c>
      <c r="AT178" s="222" t="s">
        <v>123</v>
      </c>
      <c r="AU178" s="222" t="s">
        <v>82</v>
      </c>
      <c r="AY178" s="17" t="s">
        <v>121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17" t="s">
        <v>80</v>
      </c>
      <c r="BK178" s="223">
        <f>ROUND(I178*H178,2)</f>
        <v>0</v>
      </c>
      <c r="BL178" s="17" t="s">
        <v>128</v>
      </c>
      <c r="BM178" s="222" t="s">
        <v>842</v>
      </c>
    </row>
    <row r="179" s="14" customFormat="1">
      <c r="B179" s="249"/>
      <c r="C179" s="250"/>
      <c r="D179" s="224" t="s">
        <v>132</v>
      </c>
      <c r="E179" s="251" t="s">
        <v>19</v>
      </c>
      <c r="F179" s="252" t="s">
        <v>843</v>
      </c>
      <c r="G179" s="250"/>
      <c r="H179" s="251" t="s">
        <v>19</v>
      </c>
      <c r="I179" s="253"/>
      <c r="J179" s="250"/>
      <c r="K179" s="250"/>
      <c r="L179" s="254"/>
      <c r="M179" s="255"/>
      <c r="N179" s="256"/>
      <c r="O179" s="256"/>
      <c r="P179" s="256"/>
      <c r="Q179" s="256"/>
      <c r="R179" s="256"/>
      <c r="S179" s="256"/>
      <c r="T179" s="257"/>
      <c r="AT179" s="258" t="s">
        <v>132</v>
      </c>
      <c r="AU179" s="258" t="s">
        <v>82</v>
      </c>
      <c r="AV179" s="14" t="s">
        <v>80</v>
      </c>
      <c r="AW179" s="14" t="s">
        <v>33</v>
      </c>
      <c r="AX179" s="14" t="s">
        <v>72</v>
      </c>
      <c r="AY179" s="258" t="s">
        <v>121</v>
      </c>
    </row>
    <row r="180" s="12" customFormat="1">
      <c r="B180" s="227"/>
      <c r="C180" s="228"/>
      <c r="D180" s="224" t="s">
        <v>132</v>
      </c>
      <c r="E180" s="229" t="s">
        <v>19</v>
      </c>
      <c r="F180" s="230" t="s">
        <v>844</v>
      </c>
      <c r="G180" s="228"/>
      <c r="H180" s="231">
        <v>140</v>
      </c>
      <c r="I180" s="232"/>
      <c r="J180" s="228"/>
      <c r="K180" s="228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132</v>
      </c>
      <c r="AU180" s="237" t="s">
        <v>82</v>
      </c>
      <c r="AV180" s="12" t="s">
        <v>82</v>
      </c>
      <c r="AW180" s="12" t="s">
        <v>33</v>
      </c>
      <c r="AX180" s="12" t="s">
        <v>72</v>
      </c>
      <c r="AY180" s="237" t="s">
        <v>121</v>
      </c>
    </row>
    <row r="181" s="13" customFormat="1">
      <c r="B181" s="238"/>
      <c r="C181" s="239"/>
      <c r="D181" s="224" t="s">
        <v>132</v>
      </c>
      <c r="E181" s="240" t="s">
        <v>19</v>
      </c>
      <c r="F181" s="241" t="s">
        <v>234</v>
      </c>
      <c r="G181" s="239"/>
      <c r="H181" s="242">
        <v>140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AT181" s="248" t="s">
        <v>132</v>
      </c>
      <c r="AU181" s="248" t="s">
        <v>82</v>
      </c>
      <c r="AV181" s="13" t="s">
        <v>128</v>
      </c>
      <c r="AW181" s="13" t="s">
        <v>33</v>
      </c>
      <c r="AX181" s="13" t="s">
        <v>80</v>
      </c>
      <c r="AY181" s="248" t="s">
        <v>121</v>
      </c>
    </row>
    <row r="182" s="1" customFormat="1" ht="24" customHeight="1">
      <c r="B182" s="38"/>
      <c r="C182" s="211" t="s">
        <v>845</v>
      </c>
      <c r="D182" s="211" t="s">
        <v>123</v>
      </c>
      <c r="E182" s="212" t="s">
        <v>846</v>
      </c>
      <c r="F182" s="213" t="s">
        <v>847</v>
      </c>
      <c r="G182" s="214" t="s">
        <v>126</v>
      </c>
      <c r="H182" s="215">
        <v>140</v>
      </c>
      <c r="I182" s="216"/>
      <c r="J182" s="217">
        <f>ROUND(I182*H182,2)</f>
        <v>0</v>
      </c>
      <c r="K182" s="213" t="s">
        <v>127</v>
      </c>
      <c r="L182" s="43"/>
      <c r="M182" s="218" t="s">
        <v>19</v>
      </c>
      <c r="N182" s="219" t="s">
        <v>43</v>
      </c>
      <c r="O182" s="83"/>
      <c r="P182" s="220">
        <f>O182*H182</f>
        <v>0</v>
      </c>
      <c r="Q182" s="220">
        <v>0</v>
      </c>
      <c r="R182" s="220">
        <f>Q182*H182</f>
        <v>0</v>
      </c>
      <c r="S182" s="220">
        <v>0</v>
      </c>
      <c r="T182" s="221">
        <f>S182*H182</f>
        <v>0</v>
      </c>
      <c r="AR182" s="222" t="s">
        <v>128</v>
      </c>
      <c r="AT182" s="222" t="s">
        <v>123</v>
      </c>
      <c r="AU182" s="222" t="s">
        <v>82</v>
      </c>
      <c r="AY182" s="17" t="s">
        <v>121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17" t="s">
        <v>80</v>
      </c>
      <c r="BK182" s="223">
        <f>ROUND(I182*H182,2)</f>
        <v>0</v>
      </c>
      <c r="BL182" s="17" t="s">
        <v>128</v>
      </c>
      <c r="BM182" s="222" t="s">
        <v>848</v>
      </c>
    </row>
    <row r="183" s="1" customFormat="1">
      <c r="B183" s="38"/>
      <c r="C183" s="39"/>
      <c r="D183" s="224" t="s">
        <v>130</v>
      </c>
      <c r="E183" s="39"/>
      <c r="F183" s="225" t="s">
        <v>849</v>
      </c>
      <c r="G183" s="39"/>
      <c r="H183" s="39"/>
      <c r="I183" s="135"/>
      <c r="J183" s="39"/>
      <c r="K183" s="39"/>
      <c r="L183" s="43"/>
      <c r="M183" s="226"/>
      <c r="N183" s="83"/>
      <c r="O183" s="83"/>
      <c r="P183" s="83"/>
      <c r="Q183" s="83"/>
      <c r="R183" s="83"/>
      <c r="S183" s="83"/>
      <c r="T183" s="84"/>
      <c r="AT183" s="17" t="s">
        <v>130</v>
      </c>
      <c r="AU183" s="17" t="s">
        <v>82</v>
      </c>
    </row>
    <row r="184" s="14" customFormat="1">
      <c r="B184" s="249"/>
      <c r="C184" s="250"/>
      <c r="D184" s="224" t="s">
        <v>132</v>
      </c>
      <c r="E184" s="251" t="s">
        <v>19</v>
      </c>
      <c r="F184" s="252" t="s">
        <v>843</v>
      </c>
      <c r="G184" s="250"/>
      <c r="H184" s="251" t="s">
        <v>19</v>
      </c>
      <c r="I184" s="253"/>
      <c r="J184" s="250"/>
      <c r="K184" s="250"/>
      <c r="L184" s="254"/>
      <c r="M184" s="255"/>
      <c r="N184" s="256"/>
      <c r="O184" s="256"/>
      <c r="P184" s="256"/>
      <c r="Q184" s="256"/>
      <c r="R184" s="256"/>
      <c r="S184" s="256"/>
      <c r="T184" s="257"/>
      <c r="AT184" s="258" t="s">
        <v>132</v>
      </c>
      <c r="AU184" s="258" t="s">
        <v>82</v>
      </c>
      <c r="AV184" s="14" t="s">
        <v>80</v>
      </c>
      <c r="AW184" s="14" t="s">
        <v>33</v>
      </c>
      <c r="AX184" s="14" t="s">
        <v>72</v>
      </c>
      <c r="AY184" s="258" t="s">
        <v>121</v>
      </c>
    </row>
    <row r="185" s="12" customFormat="1">
      <c r="B185" s="227"/>
      <c r="C185" s="228"/>
      <c r="D185" s="224" t="s">
        <v>132</v>
      </c>
      <c r="E185" s="229" t="s">
        <v>19</v>
      </c>
      <c r="F185" s="230" t="s">
        <v>844</v>
      </c>
      <c r="G185" s="228"/>
      <c r="H185" s="231">
        <v>140</v>
      </c>
      <c r="I185" s="232"/>
      <c r="J185" s="228"/>
      <c r="K185" s="228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132</v>
      </c>
      <c r="AU185" s="237" t="s">
        <v>82</v>
      </c>
      <c r="AV185" s="12" t="s">
        <v>82</v>
      </c>
      <c r="AW185" s="12" t="s">
        <v>33</v>
      </c>
      <c r="AX185" s="12" t="s">
        <v>72</v>
      </c>
      <c r="AY185" s="237" t="s">
        <v>121</v>
      </c>
    </row>
    <row r="186" s="13" customFormat="1">
      <c r="B186" s="238"/>
      <c r="C186" s="239"/>
      <c r="D186" s="224" t="s">
        <v>132</v>
      </c>
      <c r="E186" s="240" t="s">
        <v>19</v>
      </c>
      <c r="F186" s="241" t="s">
        <v>234</v>
      </c>
      <c r="G186" s="239"/>
      <c r="H186" s="242">
        <v>140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AT186" s="248" t="s">
        <v>132</v>
      </c>
      <c r="AU186" s="248" t="s">
        <v>82</v>
      </c>
      <c r="AV186" s="13" t="s">
        <v>128</v>
      </c>
      <c r="AW186" s="13" t="s">
        <v>33</v>
      </c>
      <c r="AX186" s="13" t="s">
        <v>80</v>
      </c>
      <c r="AY186" s="248" t="s">
        <v>121</v>
      </c>
    </row>
    <row r="187" s="1" customFormat="1" ht="24" customHeight="1">
      <c r="B187" s="38"/>
      <c r="C187" s="211" t="s">
        <v>850</v>
      </c>
      <c r="D187" s="211" t="s">
        <v>123</v>
      </c>
      <c r="E187" s="212" t="s">
        <v>851</v>
      </c>
      <c r="F187" s="213" t="s">
        <v>852</v>
      </c>
      <c r="G187" s="214" t="s">
        <v>126</v>
      </c>
      <c r="H187" s="215">
        <v>140</v>
      </c>
      <c r="I187" s="216"/>
      <c r="J187" s="217">
        <f>ROUND(I187*H187,2)</f>
        <v>0</v>
      </c>
      <c r="K187" s="213" t="s">
        <v>127</v>
      </c>
      <c r="L187" s="43"/>
      <c r="M187" s="218" t="s">
        <v>19</v>
      </c>
      <c r="N187" s="219" t="s">
        <v>43</v>
      </c>
      <c r="O187" s="83"/>
      <c r="P187" s="220">
        <f>O187*H187</f>
        <v>0</v>
      </c>
      <c r="Q187" s="220">
        <v>0.19536000000000001</v>
      </c>
      <c r="R187" s="220">
        <f>Q187*H187</f>
        <v>27.3504</v>
      </c>
      <c r="S187" s="220">
        <v>0</v>
      </c>
      <c r="T187" s="221">
        <f>S187*H187</f>
        <v>0</v>
      </c>
      <c r="AR187" s="222" t="s">
        <v>128</v>
      </c>
      <c r="AT187" s="222" t="s">
        <v>123</v>
      </c>
      <c r="AU187" s="222" t="s">
        <v>82</v>
      </c>
      <c r="AY187" s="17" t="s">
        <v>121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17" t="s">
        <v>80</v>
      </c>
      <c r="BK187" s="223">
        <f>ROUND(I187*H187,2)</f>
        <v>0</v>
      </c>
      <c r="BL187" s="17" t="s">
        <v>128</v>
      </c>
      <c r="BM187" s="222" t="s">
        <v>853</v>
      </c>
    </row>
    <row r="188" s="1" customFormat="1">
      <c r="B188" s="38"/>
      <c r="C188" s="39"/>
      <c r="D188" s="224" t="s">
        <v>130</v>
      </c>
      <c r="E188" s="39"/>
      <c r="F188" s="225" t="s">
        <v>854</v>
      </c>
      <c r="G188" s="39"/>
      <c r="H188" s="39"/>
      <c r="I188" s="135"/>
      <c r="J188" s="39"/>
      <c r="K188" s="39"/>
      <c r="L188" s="43"/>
      <c r="M188" s="226"/>
      <c r="N188" s="83"/>
      <c r="O188" s="83"/>
      <c r="P188" s="83"/>
      <c r="Q188" s="83"/>
      <c r="R188" s="83"/>
      <c r="S188" s="83"/>
      <c r="T188" s="84"/>
      <c r="AT188" s="17" t="s">
        <v>130</v>
      </c>
      <c r="AU188" s="17" t="s">
        <v>82</v>
      </c>
    </row>
    <row r="189" s="14" customFormat="1">
      <c r="B189" s="249"/>
      <c r="C189" s="250"/>
      <c r="D189" s="224" t="s">
        <v>132</v>
      </c>
      <c r="E189" s="251" t="s">
        <v>19</v>
      </c>
      <c r="F189" s="252" t="s">
        <v>843</v>
      </c>
      <c r="G189" s="250"/>
      <c r="H189" s="251" t="s">
        <v>19</v>
      </c>
      <c r="I189" s="253"/>
      <c r="J189" s="250"/>
      <c r="K189" s="250"/>
      <c r="L189" s="254"/>
      <c r="M189" s="255"/>
      <c r="N189" s="256"/>
      <c r="O189" s="256"/>
      <c r="P189" s="256"/>
      <c r="Q189" s="256"/>
      <c r="R189" s="256"/>
      <c r="S189" s="256"/>
      <c r="T189" s="257"/>
      <c r="AT189" s="258" t="s">
        <v>132</v>
      </c>
      <c r="AU189" s="258" t="s">
        <v>82</v>
      </c>
      <c r="AV189" s="14" t="s">
        <v>80</v>
      </c>
      <c r="AW189" s="14" t="s">
        <v>33</v>
      </c>
      <c r="AX189" s="14" t="s">
        <v>72</v>
      </c>
      <c r="AY189" s="258" t="s">
        <v>121</v>
      </c>
    </row>
    <row r="190" s="12" customFormat="1">
      <c r="B190" s="227"/>
      <c r="C190" s="228"/>
      <c r="D190" s="224" t="s">
        <v>132</v>
      </c>
      <c r="E190" s="229" t="s">
        <v>19</v>
      </c>
      <c r="F190" s="230" t="s">
        <v>844</v>
      </c>
      <c r="G190" s="228"/>
      <c r="H190" s="231">
        <v>140</v>
      </c>
      <c r="I190" s="232"/>
      <c r="J190" s="228"/>
      <c r="K190" s="228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132</v>
      </c>
      <c r="AU190" s="237" t="s">
        <v>82</v>
      </c>
      <c r="AV190" s="12" t="s">
        <v>82</v>
      </c>
      <c r="AW190" s="12" t="s">
        <v>33</v>
      </c>
      <c r="AX190" s="12" t="s">
        <v>72</v>
      </c>
      <c r="AY190" s="237" t="s">
        <v>121</v>
      </c>
    </row>
    <row r="191" s="13" customFormat="1">
      <c r="B191" s="238"/>
      <c r="C191" s="239"/>
      <c r="D191" s="224" t="s">
        <v>132</v>
      </c>
      <c r="E191" s="240" t="s">
        <v>19</v>
      </c>
      <c r="F191" s="241" t="s">
        <v>234</v>
      </c>
      <c r="G191" s="239"/>
      <c r="H191" s="242">
        <v>140</v>
      </c>
      <c r="I191" s="243"/>
      <c r="J191" s="239"/>
      <c r="K191" s="239"/>
      <c r="L191" s="244"/>
      <c r="M191" s="245"/>
      <c r="N191" s="246"/>
      <c r="O191" s="246"/>
      <c r="P191" s="246"/>
      <c r="Q191" s="246"/>
      <c r="R191" s="246"/>
      <c r="S191" s="246"/>
      <c r="T191" s="247"/>
      <c r="AT191" s="248" t="s">
        <v>132</v>
      </c>
      <c r="AU191" s="248" t="s">
        <v>82</v>
      </c>
      <c r="AV191" s="13" t="s">
        <v>128</v>
      </c>
      <c r="AW191" s="13" t="s">
        <v>33</v>
      </c>
      <c r="AX191" s="13" t="s">
        <v>80</v>
      </c>
      <c r="AY191" s="248" t="s">
        <v>121</v>
      </c>
    </row>
    <row r="192" s="1" customFormat="1" ht="16.5" customHeight="1">
      <c r="B192" s="38"/>
      <c r="C192" s="259" t="s">
        <v>855</v>
      </c>
      <c r="D192" s="259" t="s">
        <v>394</v>
      </c>
      <c r="E192" s="260" t="s">
        <v>856</v>
      </c>
      <c r="F192" s="261" t="s">
        <v>857</v>
      </c>
      <c r="G192" s="262" t="s">
        <v>126</v>
      </c>
      <c r="H192" s="263">
        <v>141.40000000000001</v>
      </c>
      <c r="I192" s="264"/>
      <c r="J192" s="265">
        <f>ROUND(I192*H192,2)</f>
        <v>0</v>
      </c>
      <c r="K192" s="261" t="s">
        <v>127</v>
      </c>
      <c r="L192" s="266"/>
      <c r="M192" s="267" t="s">
        <v>19</v>
      </c>
      <c r="N192" s="268" t="s">
        <v>43</v>
      </c>
      <c r="O192" s="83"/>
      <c r="P192" s="220">
        <f>O192*H192</f>
        <v>0</v>
      </c>
      <c r="Q192" s="220">
        <v>0.41699999999999998</v>
      </c>
      <c r="R192" s="220">
        <f>Q192*H192</f>
        <v>58.963799999999999</v>
      </c>
      <c r="S192" s="220">
        <v>0</v>
      </c>
      <c r="T192" s="221">
        <f>S192*H192</f>
        <v>0</v>
      </c>
      <c r="AR192" s="222" t="s">
        <v>160</v>
      </c>
      <c r="AT192" s="222" t="s">
        <v>394</v>
      </c>
      <c r="AU192" s="222" t="s">
        <v>82</v>
      </c>
      <c r="AY192" s="17" t="s">
        <v>121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17" t="s">
        <v>80</v>
      </c>
      <c r="BK192" s="223">
        <f>ROUND(I192*H192,2)</f>
        <v>0</v>
      </c>
      <c r="BL192" s="17" t="s">
        <v>128</v>
      </c>
      <c r="BM192" s="222" t="s">
        <v>858</v>
      </c>
    </row>
    <row r="193" s="14" customFormat="1">
      <c r="B193" s="249"/>
      <c r="C193" s="250"/>
      <c r="D193" s="224" t="s">
        <v>132</v>
      </c>
      <c r="E193" s="251" t="s">
        <v>19</v>
      </c>
      <c r="F193" s="252" t="s">
        <v>843</v>
      </c>
      <c r="G193" s="250"/>
      <c r="H193" s="251" t="s">
        <v>19</v>
      </c>
      <c r="I193" s="253"/>
      <c r="J193" s="250"/>
      <c r="K193" s="250"/>
      <c r="L193" s="254"/>
      <c r="M193" s="255"/>
      <c r="N193" s="256"/>
      <c r="O193" s="256"/>
      <c r="P193" s="256"/>
      <c r="Q193" s="256"/>
      <c r="R193" s="256"/>
      <c r="S193" s="256"/>
      <c r="T193" s="257"/>
      <c r="AT193" s="258" t="s">
        <v>132</v>
      </c>
      <c r="AU193" s="258" t="s">
        <v>82</v>
      </c>
      <c r="AV193" s="14" t="s">
        <v>80</v>
      </c>
      <c r="AW193" s="14" t="s">
        <v>33</v>
      </c>
      <c r="AX193" s="14" t="s">
        <v>72</v>
      </c>
      <c r="AY193" s="258" t="s">
        <v>121</v>
      </c>
    </row>
    <row r="194" s="12" customFormat="1">
      <c r="B194" s="227"/>
      <c r="C194" s="228"/>
      <c r="D194" s="224" t="s">
        <v>132</v>
      </c>
      <c r="E194" s="229" t="s">
        <v>19</v>
      </c>
      <c r="F194" s="230" t="s">
        <v>844</v>
      </c>
      <c r="G194" s="228"/>
      <c r="H194" s="231">
        <v>140</v>
      </c>
      <c r="I194" s="232"/>
      <c r="J194" s="228"/>
      <c r="K194" s="228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132</v>
      </c>
      <c r="AU194" s="237" t="s">
        <v>82</v>
      </c>
      <c r="AV194" s="12" t="s">
        <v>82</v>
      </c>
      <c r="AW194" s="12" t="s">
        <v>33</v>
      </c>
      <c r="AX194" s="12" t="s">
        <v>72</v>
      </c>
      <c r="AY194" s="237" t="s">
        <v>121</v>
      </c>
    </row>
    <row r="195" s="13" customFormat="1">
      <c r="B195" s="238"/>
      <c r="C195" s="239"/>
      <c r="D195" s="224" t="s">
        <v>132</v>
      </c>
      <c r="E195" s="240" t="s">
        <v>19</v>
      </c>
      <c r="F195" s="241" t="s">
        <v>234</v>
      </c>
      <c r="G195" s="239"/>
      <c r="H195" s="242">
        <v>140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7"/>
      <c r="AT195" s="248" t="s">
        <v>132</v>
      </c>
      <c r="AU195" s="248" t="s">
        <v>82</v>
      </c>
      <c r="AV195" s="13" t="s">
        <v>128</v>
      </c>
      <c r="AW195" s="13" t="s">
        <v>33</v>
      </c>
      <c r="AX195" s="13" t="s">
        <v>80</v>
      </c>
      <c r="AY195" s="248" t="s">
        <v>121</v>
      </c>
    </row>
    <row r="196" s="12" customFormat="1">
      <c r="B196" s="227"/>
      <c r="C196" s="228"/>
      <c r="D196" s="224" t="s">
        <v>132</v>
      </c>
      <c r="E196" s="228"/>
      <c r="F196" s="230" t="s">
        <v>859</v>
      </c>
      <c r="G196" s="228"/>
      <c r="H196" s="231">
        <v>141.40000000000001</v>
      </c>
      <c r="I196" s="232"/>
      <c r="J196" s="228"/>
      <c r="K196" s="228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132</v>
      </c>
      <c r="AU196" s="237" t="s">
        <v>82</v>
      </c>
      <c r="AV196" s="12" t="s">
        <v>82</v>
      </c>
      <c r="AW196" s="12" t="s">
        <v>4</v>
      </c>
      <c r="AX196" s="12" t="s">
        <v>80</v>
      </c>
      <c r="AY196" s="237" t="s">
        <v>121</v>
      </c>
    </row>
    <row r="197" s="11" customFormat="1" ht="22.8" customHeight="1">
      <c r="B197" s="195"/>
      <c r="C197" s="196"/>
      <c r="D197" s="197" t="s">
        <v>71</v>
      </c>
      <c r="E197" s="209" t="s">
        <v>165</v>
      </c>
      <c r="F197" s="209" t="s">
        <v>630</v>
      </c>
      <c r="G197" s="196"/>
      <c r="H197" s="196"/>
      <c r="I197" s="199"/>
      <c r="J197" s="210">
        <f>BK197</f>
        <v>0</v>
      </c>
      <c r="K197" s="196"/>
      <c r="L197" s="201"/>
      <c r="M197" s="202"/>
      <c r="N197" s="203"/>
      <c r="O197" s="203"/>
      <c r="P197" s="204">
        <f>SUM(P198:P220)</f>
        <v>0</v>
      </c>
      <c r="Q197" s="203"/>
      <c r="R197" s="204">
        <f>SUM(R198:R220)</f>
        <v>0.49865460000000006</v>
      </c>
      <c r="S197" s="203"/>
      <c r="T197" s="205">
        <f>SUM(T198:T220)</f>
        <v>0.16400000000000001</v>
      </c>
      <c r="AR197" s="206" t="s">
        <v>80</v>
      </c>
      <c r="AT197" s="207" t="s">
        <v>71</v>
      </c>
      <c r="AU197" s="207" t="s">
        <v>80</v>
      </c>
      <c r="AY197" s="206" t="s">
        <v>121</v>
      </c>
      <c r="BK197" s="208">
        <f>SUM(BK198:BK220)</f>
        <v>0</v>
      </c>
    </row>
    <row r="198" s="1" customFormat="1" ht="16.5" customHeight="1">
      <c r="B198" s="38"/>
      <c r="C198" s="211" t="s">
        <v>860</v>
      </c>
      <c r="D198" s="211" t="s">
        <v>123</v>
      </c>
      <c r="E198" s="212" t="s">
        <v>861</v>
      </c>
      <c r="F198" s="213" t="s">
        <v>862</v>
      </c>
      <c r="G198" s="214" t="s">
        <v>142</v>
      </c>
      <c r="H198" s="215">
        <v>2</v>
      </c>
      <c r="I198" s="216"/>
      <c r="J198" s="217">
        <f>ROUND(I198*H198,2)</f>
        <v>0</v>
      </c>
      <c r="K198" s="213" t="s">
        <v>19</v>
      </c>
      <c r="L198" s="43"/>
      <c r="M198" s="218" t="s">
        <v>19</v>
      </c>
      <c r="N198" s="219" t="s">
        <v>43</v>
      </c>
      <c r="O198" s="83"/>
      <c r="P198" s="220">
        <f>O198*H198</f>
        <v>0</v>
      </c>
      <c r="Q198" s="220">
        <v>0.13128600000000001</v>
      </c>
      <c r="R198" s="220">
        <f>Q198*H198</f>
        <v>0.26257200000000003</v>
      </c>
      <c r="S198" s="220">
        <v>0</v>
      </c>
      <c r="T198" s="221">
        <f>S198*H198</f>
        <v>0</v>
      </c>
      <c r="AR198" s="222" t="s">
        <v>128</v>
      </c>
      <c r="AT198" s="222" t="s">
        <v>123</v>
      </c>
      <c r="AU198" s="222" t="s">
        <v>82</v>
      </c>
      <c r="AY198" s="17" t="s">
        <v>121</v>
      </c>
      <c r="BE198" s="223">
        <f>IF(N198="základní",J198,0)</f>
        <v>0</v>
      </c>
      <c r="BF198" s="223">
        <f>IF(N198="snížená",J198,0)</f>
        <v>0</v>
      </c>
      <c r="BG198" s="223">
        <f>IF(N198="zákl. přenesená",J198,0)</f>
        <v>0</v>
      </c>
      <c r="BH198" s="223">
        <f>IF(N198="sníž. přenesená",J198,0)</f>
        <v>0</v>
      </c>
      <c r="BI198" s="223">
        <f>IF(N198="nulová",J198,0)</f>
        <v>0</v>
      </c>
      <c r="BJ198" s="17" t="s">
        <v>80</v>
      </c>
      <c r="BK198" s="223">
        <f>ROUND(I198*H198,2)</f>
        <v>0</v>
      </c>
      <c r="BL198" s="17" t="s">
        <v>128</v>
      </c>
      <c r="BM198" s="222" t="s">
        <v>863</v>
      </c>
    </row>
    <row r="199" s="12" customFormat="1">
      <c r="B199" s="227"/>
      <c r="C199" s="228"/>
      <c r="D199" s="224" t="s">
        <v>132</v>
      </c>
      <c r="E199" s="229" t="s">
        <v>19</v>
      </c>
      <c r="F199" s="230" t="s">
        <v>864</v>
      </c>
      <c r="G199" s="228"/>
      <c r="H199" s="231">
        <v>2</v>
      </c>
      <c r="I199" s="232"/>
      <c r="J199" s="228"/>
      <c r="K199" s="228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132</v>
      </c>
      <c r="AU199" s="237" t="s">
        <v>82</v>
      </c>
      <c r="AV199" s="12" t="s">
        <v>82</v>
      </c>
      <c r="AW199" s="12" t="s">
        <v>33</v>
      </c>
      <c r="AX199" s="12" t="s">
        <v>80</v>
      </c>
      <c r="AY199" s="237" t="s">
        <v>121</v>
      </c>
    </row>
    <row r="200" s="1" customFormat="1" ht="16.5" customHeight="1">
      <c r="B200" s="38"/>
      <c r="C200" s="211" t="s">
        <v>865</v>
      </c>
      <c r="D200" s="211" t="s">
        <v>123</v>
      </c>
      <c r="E200" s="212" t="s">
        <v>866</v>
      </c>
      <c r="F200" s="213" t="s">
        <v>867</v>
      </c>
      <c r="G200" s="214" t="s">
        <v>196</v>
      </c>
      <c r="H200" s="215">
        <v>104.3</v>
      </c>
      <c r="I200" s="216"/>
      <c r="J200" s="217">
        <f>ROUND(I200*H200,2)</f>
        <v>0</v>
      </c>
      <c r="K200" s="213" t="s">
        <v>127</v>
      </c>
      <c r="L200" s="43"/>
      <c r="M200" s="218" t="s">
        <v>19</v>
      </c>
      <c r="N200" s="219" t="s">
        <v>43</v>
      </c>
      <c r="O200" s="83"/>
      <c r="P200" s="220">
        <f>O200*H200</f>
        <v>0</v>
      </c>
      <c r="Q200" s="220">
        <v>0.00033</v>
      </c>
      <c r="R200" s="220">
        <f>Q200*H200</f>
        <v>0.034418999999999998</v>
      </c>
      <c r="S200" s="220">
        <v>0</v>
      </c>
      <c r="T200" s="221">
        <f>S200*H200</f>
        <v>0</v>
      </c>
      <c r="AR200" s="222" t="s">
        <v>128</v>
      </c>
      <c r="AT200" s="222" t="s">
        <v>123</v>
      </c>
      <c r="AU200" s="222" t="s">
        <v>82</v>
      </c>
      <c r="AY200" s="17" t="s">
        <v>121</v>
      </c>
      <c r="BE200" s="223">
        <f>IF(N200="základní",J200,0)</f>
        <v>0</v>
      </c>
      <c r="BF200" s="223">
        <f>IF(N200="snížená",J200,0)</f>
        <v>0</v>
      </c>
      <c r="BG200" s="223">
        <f>IF(N200="zákl. přenesená",J200,0)</f>
        <v>0</v>
      </c>
      <c r="BH200" s="223">
        <f>IF(N200="sníž. přenesená",J200,0)</f>
        <v>0</v>
      </c>
      <c r="BI200" s="223">
        <f>IF(N200="nulová",J200,0)</f>
        <v>0</v>
      </c>
      <c r="BJ200" s="17" t="s">
        <v>80</v>
      </c>
      <c r="BK200" s="223">
        <f>ROUND(I200*H200,2)</f>
        <v>0</v>
      </c>
      <c r="BL200" s="17" t="s">
        <v>128</v>
      </c>
      <c r="BM200" s="222" t="s">
        <v>868</v>
      </c>
    </row>
    <row r="201" s="1" customFormat="1">
      <c r="B201" s="38"/>
      <c r="C201" s="39"/>
      <c r="D201" s="224" t="s">
        <v>130</v>
      </c>
      <c r="E201" s="39"/>
      <c r="F201" s="225" t="s">
        <v>869</v>
      </c>
      <c r="G201" s="39"/>
      <c r="H201" s="39"/>
      <c r="I201" s="135"/>
      <c r="J201" s="39"/>
      <c r="K201" s="39"/>
      <c r="L201" s="43"/>
      <c r="M201" s="226"/>
      <c r="N201" s="83"/>
      <c r="O201" s="83"/>
      <c r="P201" s="83"/>
      <c r="Q201" s="83"/>
      <c r="R201" s="83"/>
      <c r="S201" s="83"/>
      <c r="T201" s="84"/>
      <c r="AT201" s="17" t="s">
        <v>130</v>
      </c>
      <c r="AU201" s="17" t="s">
        <v>82</v>
      </c>
    </row>
    <row r="202" s="12" customFormat="1">
      <c r="B202" s="227"/>
      <c r="C202" s="228"/>
      <c r="D202" s="224" t="s">
        <v>132</v>
      </c>
      <c r="E202" s="229" t="s">
        <v>19</v>
      </c>
      <c r="F202" s="230" t="s">
        <v>870</v>
      </c>
      <c r="G202" s="228"/>
      <c r="H202" s="231">
        <v>104.3</v>
      </c>
      <c r="I202" s="232"/>
      <c r="J202" s="228"/>
      <c r="K202" s="228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132</v>
      </c>
      <c r="AU202" s="237" t="s">
        <v>82</v>
      </c>
      <c r="AV202" s="12" t="s">
        <v>82</v>
      </c>
      <c r="AW202" s="12" t="s">
        <v>33</v>
      </c>
      <c r="AX202" s="12" t="s">
        <v>80</v>
      </c>
      <c r="AY202" s="237" t="s">
        <v>121</v>
      </c>
    </row>
    <row r="203" s="1" customFormat="1" ht="16.5" customHeight="1">
      <c r="B203" s="38"/>
      <c r="C203" s="211" t="s">
        <v>871</v>
      </c>
      <c r="D203" s="211" t="s">
        <v>123</v>
      </c>
      <c r="E203" s="212" t="s">
        <v>872</v>
      </c>
      <c r="F203" s="213" t="s">
        <v>873</v>
      </c>
      <c r="G203" s="214" t="s">
        <v>196</v>
      </c>
      <c r="H203" s="215">
        <v>257</v>
      </c>
      <c r="I203" s="216"/>
      <c r="J203" s="217">
        <f>ROUND(I203*H203,2)</f>
        <v>0</v>
      </c>
      <c r="K203" s="213" t="s">
        <v>127</v>
      </c>
      <c r="L203" s="43"/>
      <c r="M203" s="218" t="s">
        <v>19</v>
      </c>
      <c r="N203" s="219" t="s">
        <v>43</v>
      </c>
      <c r="O203" s="83"/>
      <c r="P203" s="220">
        <f>O203*H203</f>
        <v>0</v>
      </c>
      <c r="Q203" s="220">
        <v>0.00064999999999999997</v>
      </c>
      <c r="R203" s="220">
        <f>Q203*H203</f>
        <v>0.16705</v>
      </c>
      <c r="S203" s="220">
        <v>0</v>
      </c>
      <c r="T203" s="221">
        <f>S203*H203</f>
        <v>0</v>
      </c>
      <c r="AR203" s="222" t="s">
        <v>128</v>
      </c>
      <c r="AT203" s="222" t="s">
        <v>123</v>
      </c>
      <c r="AU203" s="222" t="s">
        <v>82</v>
      </c>
      <c r="AY203" s="17" t="s">
        <v>121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17" t="s">
        <v>80</v>
      </c>
      <c r="BK203" s="223">
        <f>ROUND(I203*H203,2)</f>
        <v>0</v>
      </c>
      <c r="BL203" s="17" t="s">
        <v>128</v>
      </c>
      <c r="BM203" s="222" t="s">
        <v>874</v>
      </c>
    </row>
    <row r="204" s="1" customFormat="1">
      <c r="B204" s="38"/>
      <c r="C204" s="39"/>
      <c r="D204" s="224" t="s">
        <v>130</v>
      </c>
      <c r="E204" s="39"/>
      <c r="F204" s="225" t="s">
        <v>869</v>
      </c>
      <c r="G204" s="39"/>
      <c r="H204" s="39"/>
      <c r="I204" s="135"/>
      <c r="J204" s="39"/>
      <c r="K204" s="39"/>
      <c r="L204" s="43"/>
      <c r="M204" s="226"/>
      <c r="N204" s="83"/>
      <c r="O204" s="83"/>
      <c r="P204" s="83"/>
      <c r="Q204" s="83"/>
      <c r="R204" s="83"/>
      <c r="S204" s="83"/>
      <c r="T204" s="84"/>
      <c r="AT204" s="17" t="s">
        <v>130</v>
      </c>
      <c r="AU204" s="17" t="s">
        <v>82</v>
      </c>
    </row>
    <row r="205" s="1" customFormat="1" ht="16.5" customHeight="1">
      <c r="B205" s="38"/>
      <c r="C205" s="211" t="s">
        <v>875</v>
      </c>
      <c r="D205" s="211" t="s">
        <v>123</v>
      </c>
      <c r="E205" s="212" t="s">
        <v>876</v>
      </c>
      <c r="F205" s="213" t="s">
        <v>877</v>
      </c>
      <c r="G205" s="214" t="s">
        <v>196</v>
      </c>
      <c r="H205" s="215">
        <v>79</v>
      </c>
      <c r="I205" s="216"/>
      <c r="J205" s="217">
        <f>ROUND(I205*H205,2)</f>
        <v>0</v>
      </c>
      <c r="K205" s="213" t="s">
        <v>127</v>
      </c>
      <c r="L205" s="43"/>
      <c r="M205" s="218" t="s">
        <v>19</v>
      </c>
      <c r="N205" s="219" t="s">
        <v>43</v>
      </c>
      <c r="O205" s="83"/>
      <c r="P205" s="220">
        <f>O205*H205</f>
        <v>0</v>
      </c>
      <c r="Q205" s="220">
        <v>0.00038000000000000002</v>
      </c>
      <c r="R205" s="220">
        <f>Q205*H205</f>
        <v>0.030020000000000002</v>
      </c>
      <c r="S205" s="220">
        <v>0</v>
      </c>
      <c r="T205" s="221">
        <f>S205*H205</f>
        <v>0</v>
      </c>
      <c r="AR205" s="222" t="s">
        <v>128</v>
      </c>
      <c r="AT205" s="222" t="s">
        <v>123</v>
      </c>
      <c r="AU205" s="222" t="s">
        <v>82</v>
      </c>
      <c r="AY205" s="17" t="s">
        <v>121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17" t="s">
        <v>80</v>
      </c>
      <c r="BK205" s="223">
        <f>ROUND(I205*H205,2)</f>
        <v>0</v>
      </c>
      <c r="BL205" s="17" t="s">
        <v>128</v>
      </c>
      <c r="BM205" s="222" t="s">
        <v>878</v>
      </c>
    </row>
    <row r="206" s="1" customFormat="1">
      <c r="B206" s="38"/>
      <c r="C206" s="39"/>
      <c r="D206" s="224" t="s">
        <v>130</v>
      </c>
      <c r="E206" s="39"/>
      <c r="F206" s="225" t="s">
        <v>869</v>
      </c>
      <c r="G206" s="39"/>
      <c r="H206" s="39"/>
      <c r="I206" s="135"/>
      <c r="J206" s="39"/>
      <c r="K206" s="39"/>
      <c r="L206" s="43"/>
      <c r="M206" s="226"/>
      <c r="N206" s="83"/>
      <c r="O206" s="83"/>
      <c r="P206" s="83"/>
      <c r="Q206" s="83"/>
      <c r="R206" s="83"/>
      <c r="S206" s="83"/>
      <c r="T206" s="84"/>
      <c r="AT206" s="17" t="s">
        <v>130</v>
      </c>
      <c r="AU206" s="17" t="s">
        <v>82</v>
      </c>
    </row>
    <row r="207" s="1" customFormat="1" ht="16.5" customHeight="1">
      <c r="B207" s="38"/>
      <c r="C207" s="211" t="s">
        <v>879</v>
      </c>
      <c r="D207" s="211" t="s">
        <v>123</v>
      </c>
      <c r="E207" s="212" t="s">
        <v>880</v>
      </c>
      <c r="F207" s="213" t="s">
        <v>881</v>
      </c>
      <c r="G207" s="214" t="s">
        <v>126</v>
      </c>
      <c r="H207" s="215">
        <v>1.76</v>
      </c>
      <c r="I207" s="216"/>
      <c r="J207" s="217">
        <f>ROUND(I207*H207,2)</f>
        <v>0</v>
      </c>
      <c r="K207" s="213" t="s">
        <v>127</v>
      </c>
      <c r="L207" s="43"/>
      <c r="M207" s="218" t="s">
        <v>19</v>
      </c>
      <c r="N207" s="219" t="s">
        <v>43</v>
      </c>
      <c r="O207" s="83"/>
      <c r="P207" s="220">
        <f>O207*H207</f>
        <v>0</v>
      </c>
      <c r="Q207" s="220">
        <v>0.0025999999999999999</v>
      </c>
      <c r="R207" s="220">
        <f>Q207*H207</f>
        <v>0.0045760000000000002</v>
      </c>
      <c r="S207" s="220">
        <v>0</v>
      </c>
      <c r="T207" s="221">
        <f>S207*H207</f>
        <v>0</v>
      </c>
      <c r="AR207" s="222" t="s">
        <v>128</v>
      </c>
      <c r="AT207" s="222" t="s">
        <v>123</v>
      </c>
      <c r="AU207" s="222" t="s">
        <v>82</v>
      </c>
      <c r="AY207" s="17" t="s">
        <v>121</v>
      </c>
      <c r="BE207" s="223">
        <f>IF(N207="základní",J207,0)</f>
        <v>0</v>
      </c>
      <c r="BF207" s="223">
        <f>IF(N207="snížená",J207,0)</f>
        <v>0</v>
      </c>
      <c r="BG207" s="223">
        <f>IF(N207="zákl. přenesená",J207,0)</f>
        <v>0</v>
      </c>
      <c r="BH207" s="223">
        <f>IF(N207="sníž. přenesená",J207,0)</f>
        <v>0</v>
      </c>
      <c r="BI207" s="223">
        <f>IF(N207="nulová",J207,0)</f>
        <v>0</v>
      </c>
      <c r="BJ207" s="17" t="s">
        <v>80</v>
      </c>
      <c r="BK207" s="223">
        <f>ROUND(I207*H207,2)</f>
        <v>0</v>
      </c>
      <c r="BL207" s="17" t="s">
        <v>128</v>
      </c>
      <c r="BM207" s="222" t="s">
        <v>882</v>
      </c>
    </row>
    <row r="208" s="1" customFormat="1">
      <c r="B208" s="38"/>
      <c r="C208" s="39"/>
      <c r="D208" s="224" t="s">
        <v>130</v>
      </c>
      <c r="E208" s="39"/>
      <c r="F208" s="225" t="s">
        <v>869</v>
      </c>
      <c r="G208" s="39"/>
      <c r="H208" s="39"/>
      <c r="I208" s="135"/>
      <c r="J208" s="39"/>
      <c r="K208" s="39"/>
      <c r="L208" s="43"/>
      <c r="M208" s="226"/>
      <c r="N208" s="83"/>
      <c r="O208" s="83"/>
      <c r="P208" s="83"/>
      <c r="Q208" s="83"/>
      <c r="R208" s="83"/>
      <c r="S208" s="83"/>
      <c r="T208" s="84"/>
      <c r="AT208" s="17" t="s">
        <v>130</v>
      </c>
      <c r="AU208" s="17" t="s">
        <v>82</v>
      </c>
    </row>
    <row r="209" s="12" customFormat="1">
      <c r="B209" s="227"/>
      <c r="C209" s="228"/>
      <c r="D209" s="224" t="s">
        <v>132</v>
      </c>
      <c r="E209" s="229" t="s">
        <v>19</v>
      </c>
      <c r="F209" s="230" t="s">
        <v>883</v>
      </c>
      <c r="G209" s="228"/>
      <c r="H209" s="231">
        <v>1.76</v>
      </c>
      <c r="I209" s="232"/>
      <c r="J209" s="228"/>
      <c r="K209" s="228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132</v>
      </c>
      <c r="AU209" s="237" t="s">
        <v>82</v>
      </c>
      <c r="AV209" s="12" t="s">
        <v>82</v>
      </c>
      <c r="AW209" s="12" t="s">
        <v>33</v>
      </c>
      <c r="AX209" s="12" t="s">
        <v>80</v>
      </c>
      <c r="AY209" s="237" t="s">
        <v>121</v>
      </c>
    </row>
    <row r="210" s="1" customFormat="1" ht="24" customHeight="1">
      <c r="B210" s="38"/>
      <c r="C210" s="211" t="s">
        <v>884</v>
      </c>
      <c r="D210" s="211" t="s">
        <v>123</v>
      </c>
      <c r="E210" s="212" t="s">
        <v>885</v>
      </c>
      <c r="F210" s="213" t="s">
        <v>886</v>
      </c>
      <c r="G210" s="214" t="s">
        <v>196</v>
      </c>
      <c r="H210" s="215">
        <v>440.30000000000001</v>
      </c>
      <c r="I210" s="216"/>
      <c r="J210" s="217">
        <f>ROUND(I210*H210,2)</f>
        <v>0</v>
      </c>
      <c r="K210" s="213" t="s">
        <v>127</v>
      </c>
      <c r="L210" s="43"/>
      <c r="M210" s="218" t="s">
        <v>19</v>
      </c>
      <c r="N210" s="219" t="s">
        <v>43</v>
      </c>
      <c r="O210" s="83"/>
      <c r="P210" s="220">
        <f>O210*H210</f>
        <v>0</v>
      </c>
      <c r="Q210" s="220">
        <v>0</v>
      </c>
      <c r="R210" s="220">
        <f>Q210*H210</f>
        <v>0</v>
      </c>
      <c r="S210" s="220">
        <v>0</v>
      </c>
      <c r="T210" s="221">
        <f>S210*H210</f>
        <v>0</v>
      </c>
      <c r="AR210" s="222" t="s">
        <v>128</v>
      </c>
      <c r="AT210" s="222" t="s">
        <v>123</v>
      </c>
      <c r="AU210" s="222" t="s">
        <v>82</v>
      </c>
      <c r="AY210" s="17" t="s">
        <v>121</v>
      </c>
      <c r="BE210" s="223">
        <f>IF(N210="základní",J210,0)</f>
        <v>0</v>
      </c>
      <c r="BF210" s="223">
        <f>IF(N210="snížená",J210,0)</f>
        <v>0</v>
      </c>
      <c r="BG210" s="223">
        <f>IF(N210="zákl. přenesená",J210,0)</f>
        <v>0</v>
      </c>
      <c r="BH210" s="223">
        <f>IF(N210="sníž. přenesená",J210,0)</f>
        <v>0</v>
      </c>
      <c r="BI210" s="223">
        <f>IF(N210="nulová",J210,0)</f>
        <v>0</v>
      </c>
      <c r="BJ210" s="17" t="s">
        <v>80</v>
      </c>
      <c r="BK210" s="223">
        <f>ROUND(I210*H210,2)</f>
        <v>0</v>
      </c>
      <c r="BL210" s="17" t="s">
        <v>128</v>
      </c>
      <c r="BM210" s="222" t="s">
        <v>887</v>
      </c>
    </row>
    <row r="211" s="1" customFormat="1">
      <c r="B211" s="38"/>
      <c r="C211" s="39"/>
      <c r="D211" s="224" t="s">
        <v>130</v>
      </c>
      <c r="E211" s="39"/>
      <c r="F211" s="225" t="s">
        <v>888</v>
      </c>
      <c r="G211" s="39"/>
      <c r="H211" s="39"/>
      <c r="I211" s="135"/>
      <c r="J211" s="39"/>
      <c r="K211" s="39"/>
      <c r="L211" s="43"/>
      <c r="M211" s="226"/>
      <c r="N211" s="83"/>
      <c r="O211" s="83"/>
      <c r="P211" s="83"/>
      <c r="Q211" s="83"/>
      <c r="R211" s="83"/>
      <c r="S211" s="83"/>
      <c r="T211" s="84"/>
      <c r="AT211" s="17" t="s">
        <v>130</v>
      </c>
      <c r="AU211" s="17" t="s">
        <v>82</v>
      </c>
    </row>
    <row r="212" s="12" customFormat="1">
      <c r="B212" s="227"/>
      <c r="C212" s="228"/>
      <c r="D212" s="224" t="s">
        <v>132</v>
      </c>
      <c r="E212" s="229" t="s">
        <v>19</v>
      </c>
      <c r="F212" s="230" t="s">
        <v>889</v>
      </c>
      <c r="G212" s="228"/>
      <c r="H212" s="231">
        <v>440.30000000000001</v>
      </c>
      <c r="I212" s="232"/>
      <c r="J212" s="228"/>
      <c r="K212" s="228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132</v>
      </c>
      <c r="AU212" s="237" t="s">
        <v>82</v>
      </c>
      <c r="AV212" s="12" t="s">
        <v>82</v>
      </c>
      <c r="AW212" s="12" t="s">
        <v>33</v>
      </c>
      <c r="AX212" s="12" t="s">
        <v>80</v>
      </c>
      <c r="AY212" s="237" t="s">
        <v>121</v>
      </c>
    </row>
    <row r="213" s="1" customFormat="1" ht="24" customHeight="1">
      <c r="B213" s="38"/>
      <c r="C213" s="211" t="s">
        <v>890</v>
      </c>
      <c r="D213" s="211" t="s">
        <v>123</v>
      </c>
      <c r="E213" s="212" t="s">
        <v>891</v>
      </c>
      <c r="F213" s="213" t="s">
        <v>892</v>
      </c>
      <c r="G213" s="214" t="s">
        <v>126</v>
      </c>
      <c r="H213" s="215">
        <v>1.76</v>
      </c>
      <c r="I213" s="216"/>
      <c r="J213" s="217">
        <f>ROUND(I213*H213,2)</f>
        <v>0</v>
      </c>
      <c r="K213" s="213" t="s">
        <v>127</v>
      </c>
      <c r="L213" s="43"/>
      <c r="M213" s="218" t="s">
        <v>19</v>
      </c>
      <c r="N213" s="219" t="s">
        <v>43</v>
      </c>
      <c r="O213" s="83"/>
      <c r="P213" s="220">
        <f>O213*H213</f>
        <v>0</v>
      </c>
      <c r="Q213" s="220">
        <v>1.0000000000000001E-05</v>
      </c>
      <c r="R213" s="220">
        <f>Q213*H213</f>
        <v>1.7600000000000001E-05</v>
      </c>
      <c r="S213" s="220">
        <v>0</v>
      </c>
      <c r="T213" s="221">
        <f>S213*H213</f>
        <v>0</v>
      </c>
      <c r="AR213" s="222" t="s">
        <v>128</v>
      </c>
      <c r="AT213" s="222" t="s">
        <v>123</v>
      </c>
      <c r="AU213" s="222" t="s">
        <v>82</v>
      </c>
      <c r="AY213" s="17" t="s">
        <v>121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17" t="s">
        <v>80</v>
      </c>
      <c r="BK213" s="223">
        <f>ROUND(I213*H213,2)</f>
        <v>0</v>
      </c>
      <c r="BL213" s="17" t="s">
        <v>128</v>
      </c>
      <c r="BM213" s="222" t="s">
        <v>893</v>
      </c>
    </row>
    <row r="214" s="1" customFormat="1">
      <c r="B214" s="38"/>
      <c r="C214" s="39"/>
      <c r="D214" s="224" t="s">
        <v>130</v>
      </c>
      <c r="E214" s="39"/>
      <c r="F214" s="225" t="s">
        <v>888</v>
      </c>
      <c r="G214" s="39"/>
      <c r="H214" s="39"/>
      <c r="I214" s="135"/>
      <c r="J214" s="39"/>
      <c r="K214" s="39"/>
      <c r="L214" s="43"/>
      <c r="M214" s="226"/>
      <c r="N214" s="83"/>
      <c r="O214" s="83"/>
      <c r="P214" s="83"/>
      <c r="Q214" s="83"/>
      <c r="R214" s="83"/>
      <c r="S214" s="83"/>
      <c r="T214" s="84"/>
      <c r="AT214" s="17" t="s">
        <v>130</v>
      </c>
      <c r="AU214" s="17" t="s">
        <v>82</v>
      </c>
    </row>
    <row r="215" s="1" customFormat="1" ht="16.5" customHeight="1">
      <c r="B215" s="38"/>
      <c r="C215" s="211" t="s">
        <v>710</v>
      </c>
      <c r="D215" s="211" t="s">
        <v>123</v>
      </c>
      <c r="E215" s="212" t="s">
        <v>711</v>
      </c>
      <c r="F215" s="213" t="s">
        <v>712</v>
      </c>
      <c r="G215" s="214" t="s">
        <v>196</v>
      </c>
      <c r="H215" s="215">
        <v>67</v>
      </c>
      <c r="I215" s="216"/>
      <c r="J215" s="217">
        <f>ROUND(I215*H215,2)</f>
        <v>0</v>
      </c>
      <c r="K215" s="213" t="s">
        <v>127</v>
      </c>
      <c r="L215" s="43"/>
      <c r="M215" s="218" t="s">
        <v>19</v>
      </c>
      <c r="N215" s="219" t="s">
        <v>43</v>
      </c>
      <c r="O215" s="83"/>
      <c r="P215" s="220">
        <f>O215*H215</f>
        <v>0</v>
      </c>
      <c r="Q215" s="220">
        <v>0</v>
      </c>
      <c r="R215" s="220">
        <f>Q215*H215</f>
        <v>0</v>
      </c>
      <c r="S215" s="220">
        <v>0</v>
      </c>
      <c r="T215" s="221">
        <f>S215*H215</f>
        <v>0</v>
      </c>
      <c r="AR215" s="222" t="s">
        <v>128</v>
      </c>
      <c r="AT215" s="222" t="s">
        <v>123</v>
      </c>
      <c r="AU215" s="222" t="s">
        <v>82</v>
      </c>
      <c r="AY215" s="17" t="s">
        <v>121</v>
      </c>
      <c r="BE215" s="223">
        <f>IF(N215="základní",J215,0)</f>
        <v>0</v>
      </c>
      <c r="BF215" s="223">
        <f>IF(N215="snížená",J215,0)</f>
        <v>0</v>
      </c>
      <c r="BG215" s="223">
        <f>IF(N215="zákl. přenesená",J215,0)</f>
        <v>0</v>
      </c>
      <c r="BH215" s="223">
        <f>IF(N215="sníž. přenesená",J215,0)</f>
        <v>0</v>
      </c>
      <c r="BI215" s="223">
        <f>IF(N215="nulová",J215,0)</f>
        <v>0</v>
      </c>
      <c r="BJ215" s="17" t="s">
        <v>80</v>
      </c>
      <c r="BK215" s="223">
        <f>ROUND(I215*H215,2)</f>
        <v>0</v>
      </c>
      <c r="BL215" s="17" t="s">
        <v>128</v>
      </c>
      <c r="BM215" s="222" t="s">
        <v>713</v>
      </c>
    </row>
    <row r="216" s="1" customFormat="1">
      <c r="B216" s="38"/>
      <c r="C216" s="39"/>
      <c r="D216" s="224" t="s">
        <v>130</v>
      </c>
      <c r="E216" s="39"/>
      <c r="F216" s="225" t="s">
        <v>714</v>
      </c>
      <c r="G216" s="39"/>
      <c r="H216" s="39"/>
      <c r="I216" s="135"/>
      <c r="J216" s="39"/>
      <c r="K216" s="39"/>
      <c r="L216" s="43"/>
      <c r="M216" s="226"/>
      <c r="N216" s="83"/>
      <c r="O216" s="83"/>
      <c r="P216" s="83"/>
      <c r="Q216" s="83"/>
      <c r="R216" s="83"/>
      <c r="S216" s="83"/>
      <c r="T216" s="84"/>
      <c r="AT216" s="17" t="s">
        <v>130</v>
      </c>
      <c r="AU216" s="17" t="s">
        <v>82</v>
      </c>
    </row>
    <row r="217" s="12" customFormat="1">
      <c r="B217" s="227"/>
      <c r="C217" s="228"/>
      <c r="D217" s="224" t="s">
        <v>132</v>
      </c>
      <c r="E217" s="229" t="s">
        <v>19</v>
      </c>
      <c r="F217" s="230" t="s">
        <v>894</v>
      </c>
      <c r="G217" s="228"/>
      <c r="H217" s="231">
        <v>67</v>
      </c>
      <c r="I217" s="232"/>
      <c r="J217" s="228"/>
      <c r="K217" s="228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132</v>
      </c>
      <c r="AU217" s="237" t="s">
        <v>82</v>
      </c>
      <c r="AV217" s="12" t="s">
        <v>82</v>
      </c>
      <c r="AW217" s="12" t="s">
        <v>33</v>
      </c>
      <c r="AX217" s="12" t="s">
        <v>80</v>
      </c>
      <c r="AY217" s="237" t="s">
        <v>121</v>
      </c>
    </row>
    <row r="218" s="1" customFormat="1" ht="24" customHeight="1">
      <c r="B218" s="38"/>
      <c r="C218" s="211" t="s">
        <v>895</v>
      </c>
      <c r="D218" s="211" t="s">
        <v>123</v>
      </c>
      <c r="E218" s="212" t="s">
        <v>896</v>
      </c>
      <c r="F218" s="213" t="s">
        <v>897</v>
      </c>
      <c r="G218" s="214" t="s">
        <v>142</v>
      </c>
      <c r="H218" s="215">
        <v>2</v>
      </c>
      <c r="I218" s="216"/>
      <c r="J218" s="217">
        <f>ROUND(I218*H218,2)</f>
        <v>0</v>
      </c>
      <c r="K218" s="213" t="s">
        <v>19</v>
      </c>
      <c r="L218" s="43"/>
      <c r="M218" s="218" t="s">
        <v>19</v>
      </c>
      <c r="N218" s="219" t="s">
        <v>43</v>
      </c>
      <c r="O218" s="83"/>
      <c r="P218" s="220">
        <f>O218*H218</f>
        <v>0</v>
      </c>
      <c r="Q218" s="220">
        <v>0</v>
      </c>
      <c r="R218" s="220">
        <f>Q218*H218</f>
        <v>0</v>
      </c>
      <c r="S218" s="220">
        <v>0.082000000000000003</v>
      </c>
      <c r="T218" s="221">
        <f>S218*H218</f>
        <v>0.16400000000000001</v>
      </c>
      <c r="AR218" s="222" t="s">
        <v>128</v>
      </c>
      <c r="AT218" s="222" t="s">
        <v>123</v>
      </c>
      <c r="AU218" s="222" t="s">
        <v>82</v>
      </c>
      <c r="AY218" s="17" t="s">
        <v>121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17" t="s">
        <v>80</v>
      </c>
      <c r="BK218" s="223">
        <f>ROUND(I218*H218,2)</f>
        <v>0</v>
      </c>
      <c r="BL218" s="17" t="s">
        <v>128</v>
      </c>
      <c r="BM218" s="222" t="s">
        <v>898</v>
      </c>
    </row>
    <row r="219" s="12" customFormat="1">
      <c r="B219" s="227"/>
      <c r="C219" s="228"/>
      <c r="D219" s="224" t="s">
        <v>132</v>
      </c>
      <c r="E219" s="229" t="s">
        <v>19</v>
      </c>
      <c r="F219" s="230" t="s">
        <v>899</v>
      </c>
      <c r="G219" s="228"/>
      <c r="H219" s="231">
        <v>2</v>
      </c>
      <c r="I219" s="232"/>
      <c r="J219" s="228"/>
      <c r="K219" s="228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132</v>
      </c>
      <c r="AU219" s="237" t="s">
        <v>82</v>
      </c>
      <c r="AV219" s="12" t="s">
        <v>82</v>
      </c>
      <c r="AW219" s="12" t="s">
        <v>33</v>
      </c>
      <c r="AX219" s="12" t="s">
        <v>80</v>
      </c>
      <c r="AY219" s="237" t="s">
        <v>121</v>
      </c>
    </row>
    <row r="220" s="1" customFormat="1" ht="36" customHeight="1">
      <c r="B220" s="38"/>
      <c r="C220" s="211" t="s">
        <v>900</v>
      </c>
      <c r="D220" s="211" t="s">
        <v>123</v>
      </c>
      <c r="E220" s="212" t="s">
        <v>901</v>
      </c>
      <c r="F220" s="213" t="s">
        <v>902</v>
      </c>
      <c r="G220" s="214" t="s">
        <v>903</v>
      </c>
      <c r="H220" s="215">
        <v>1</v>
      </c>
      <c r="I220" s="216"/>
      <c r="J220" s="217">
        <f>ROUND(I220*H220,2)</f>
        <v>0</v>
      </c>
      <c r="K220" s="213" t="s">
        <v>19</v>
      </c>
      <c r="L220" s="43"/>
      <c r="M220" s="218" t="s">
        <v>19</v>
      </c>
      <c r="N220" s="219" t="s">
        <v>43</v>
      </c>
      <c r="O220" s="83"/>
      <c r="P220" s="220">
        <f>O220*H220</f>
        <v>0</v>
      </c>
      <c r="Q220" s="220">
        <v>0</v>
      </c>
      <c r="R220" s="220">
        <f>Q220*H220</f>
        <v>0</v>
      </c>
      <c r="S220" s="220">
        <v>0</v>
      </c>
      <c r="T220" s="221">
        <f>S220*H220</f>
        <v>0</v>
      </c>
      <c r="AR220" s="222" t="s">
        <v>128</v>
      </c>
      <c r="AT220" s="222" t="s">
        <v>123</v>
      </c>
      <c r="AU220" s="222" t="s">
        <v>82</v>
      </c>
      <c r="AY220" s="17" t="s">
        <v>121</v>
      </c>
      <c r="BE220" s="223">
        <f>IF(N220="základní",J220,0)</f>
        <v>0</v>
      </c>
      <c r="BF220" s="223">
        <f>IF(N220="snížená",J220,0)</f>
        <v>0</v>
      </c>
      <c r="BG220" s="223">
        <f>IF(N220="zákl. přenesená",J220,0)</f>
        <v>0</v>
      </c>
      <c r="BH220" s="223">
        <f>IF(N220="sníž. přenesená",J220,0)</f>
        <v>0</v>
      </c>
      <c r="BI220" s="223">
        <f>IF(N220="nulová",J220,0)</f>
        <v>0</v>
      </c>
      <c r="BJ220" s="17" t="s">
        <v>80</v>
      </c>
      <c r="BK220" s="223">
        <f>ROUND(I220*H220,2)</f>
        <v>0</v>
      </c>
      <c r="BL220" s="17" t="s">
        <v>128</v>
      </c>
      <c r="BM220" s="222" t="s">
        <v>904</v>
      </c>
    </row>
    <row r="221" s="11" customFormat="1" ht="22.8" customHeight="1">
      <c r="B221" s="195"/>
      <c r="C221" s="196"/>
      <c r="D221" s="197" t="s">
        <v>71</v>
      </c>
      <c r="E221" s="209" t="s">
        <v>731</v>
      </c>
      <c r="F221" s="209" t="s">
        <v>732</v>
      </c>
      <c r="G221" s="196"/>
      <c r="H221" s="196"/>
      <c r="I221" s="199"/>
      <c r="J221" s="210">
        <f>BK221</f>
        <v>0</v>
      </c>
      <c r="K221" s="196"/>
      <c r="L221" s="201"/>
      <c r="M221" s="202"/>
      <c r="N221" s="203"/>
      <c r="O221" s="203"/>
      <c r="P221" s="204">
        <f>SUM(P222:P248)</f>
        <v>0</v>
      </c>
      <c r="Q221" s="203"/>
      <c r="R221" s="204">
        <f>SUM(R222:R248)</f>
        <v>0</v>
      </c>
      <c r="S221" s="203"/>
      <c r="T221" s="205">
        <f>SUM(T222:T248)</f>
        <v>0</v>
      </c>
      <c r="AR221" s="206" t="s">
        <v>80</v>
      </c>
      <c r="AT221" s="207" t="s">
        <v>71</v>
      </c>
      <c r="AU221" s="207" t="s">
        <v>80</v>
      </c>
      <c r="AY221" s="206" t="s">
        <v>121</v>
      </c>
      <c r="BK221" s="208">
        <f>SUM(BK222:BK248)</f>
        <v>0</v>
      </c>
    </row>
    <row r="222" s="1" customFormat="1" ht="24" customHeight="1">
      <c r="B222" s="38"/>
      <c r="C222" s="211" t="s">
        <v>751</v>
      </c>
      <c r="D222" s="211" t="s">
        <v>123</v>
      </c>
      <c r="E222" s="212" t="s">
        <v>752</v>
      </c>
      <c r="F222" s="213" t="s">
        <v>753</v>
      </c>
      <c r="G222" s="214" t="s">
        <v>356</v>
      </c>
      <c r="H222" s="215">
        <v>117.04000000000001</v>
      </c>
      <c r="I222" s="216"/>
      <c r="J222" s="217">
        <f>ROUND(I222*H222,2)</f>
        <v>0</v>
      </c>
      <c r="K222" s="213" t="s">
        <v>127</v>
      </c>
      <c r="L222" s="43"/>
      <c r="M222" s="218" t="s">
        <v>19</v>
      </c>
      <c r="N222" s="219" t="s">
        <v>43</v>
      </c>
      <c r="O222" s="83"/>
      <c r="P222" s="220">
        <f>O222*H222</f>
        <v>0</v>
      </c>
      <c r="Q222" s="220">
        <v>0</v>
      </c>
      <c r="R222" s="220">
        <f>Q222*H222</f>
        <v>0</v>
      </c>
      <c r="S222" s="220">
        <v>0</v>
      </c>
      <c r="T222" s="221">
        <f>S222*H222</f>
        <v>0</v>
      </c>
      <c r="AR222" s="222" t="s">
        <v>128</v>
      </c>
      <c r="AT222" s="222" t="s">
        <v>123</v>
      </c>
      <c r="AU222" s="222" t="s">
        <v>82</v>
      </c>
      <c r="AY222" s="17" t="s">
        <v>121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17" t="s">
        <v>80</v>
      </c>
      <c r="BK222" s="223">
        <f>ROUND(I222*H222,2)</f>
        <v>0</v>
      </c>
      <c r="BL222" s="17" t="s">
        <v>128</v>
      </c>
      <c r="BM222" s="222" t="s">
        <v>754</v>
      </c>
    </row>
    <row r="223" s="1" customFormat="1">
      <c r="B223" s="38"/>
      <c r="C223" s="39"/>
      <c r="D223" s="224" t="s">
        <v>130</v>
      </c>
      <c r="E223" s="39"/>
      <c r="F223" s="225" t="s">
        <v>755</v>
      </c>
      <c r="G223" s="39"/>
      <c r="H223" s="39"/>
      <c r="I223" s="135"/>
      <c r="J223" s="39"/>
      <c r="K223" s="39"/>
      <c r="L223" s="43"/>
      <c r="M223" s="226"/>
      <c r="N223" s="83"/>
      <c r="O223" s="83"/>
      <c r="P223" s="83"/>
      <c r="Q223" s="83"/>
      <c r="R223" s="83"/>
      <c r="S223" s="83"/>
      <c r="T223" s="84"/>
      <c r="AT223" s="17" t="s">
        <v>130</v>
      </c>
      <c r="AU223" s="17" t="s">
        <v>82</v>
      </c>
    </row>
    <row r="224" s="12" customFormat="1">
      <c r="B224" s="227"/>
      <c r="C224" s="228"/>
      <c r="D224" s="224" t="s">
        <v>132</v>
      </c>
      <c r="E224" s="229" t="s">
        <v>19</v>
      </c>
      <c r="F224" s="230" t="s">
        <v>905</v>
      </c>
      <c r="G224" s="228"/>
      <c r="H224" s="231">
        <v>81.200000000000003</v>
      </c>
      <c r="I224" s="232"/>
      <c r="J224" s="228"/>
      <c r="K224" s="228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132</v>
      </c>
      <c r="AU224" s="237" t="s">
        <v>82</v>
      </c>
      <c r="AV224" s="12" t="s">
        <v>82</v>
      </c>
      <c r="AW224" s="12" t="s">
        <v>33</v>
      </c>
      <c r="AX224" s="12" t="s">
        <v>72</v>
      </c>
      <c r="AY224" s="237" t="s">
        <v>121</v>
      </c>
    </row>
    <row r="225" s="12" customFormat="1">
      <c r="B225" s="227"/>
      <c r="C225" s="228"/>
      <c r="D225" s="224" t="s">
        <v>132</v>
      </c>
      <c r="E225" s="229" t="s">
        <v>19</v>
      </c>
      <c r="F225" s="230" t="s">
        <v>906</v>
      </c>
      <c r="G225" s="228"/>
      <c r="H225" s="231">
        <v>35.840000000000003</v>
      </c>
      <c r="I225" s="232"/>
      <c r="J225" s="228"/>
      <c r="K225" s="228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132</v>
      </c>
      <c r="AU225" s="237" t="s">
        <v>82</v>
      </c>
      <c r="AV225" s="12" t="s">
        <v>82</v>
      </c>
      <c r="AW225" s="12" t="s">
        <v>33</v>
      </c>
      <c r="AX225" s="12" t="s">
        <v>72</v>
      </c>
      <c r="AY225" s="237" t="s">
        <v>121</v>
      </c>
    </row>
    <row r="226" s="13" customFormat="1">
      <c r="B226" s="238"/>
      <c r="C226" s="239"/>
      <c r="D226" s="224" t="s">
        <v>132</v>
      </c>
      <c r="E226" s="240" t="s">
        <v>19</v>
      </c>
      <c r="F226" s="241" t="s">
        <v>234</v>
      </c>
      <c r="G226" s="239"/>
      <c r="H226" s="242">
        <v>117.04000000000001</v>
      </c>
      <c r="I226" s="243"/>
      <c r="J226" s="239"/>
      <c r="K226" s="239"/>
      <c r="L226" s="244"/>
      <c r="M226" s="245"/>
      <c r="N226" s="246"/>
      <c r="O226" s="246"/>
      <c r="P226" s="246"/>
      <c r="Q226" s="246"/>
      <c r="R226" s="246"/>
      <c r="S226" s="246"/>
      <c r="T226" s="247"/>
      <c r="AT226" s="248" t="s">
        <v>132</v>
      </c>
      <c r="AU226" s="248" t="s">
        <v>82</v>
      </c>
      <c r="AV226" s="13" t="s">
        <v>128</v>
      </c>
      <c r="AW226" s="13" t="s">
        <v>33</v>
      </c>
      <c r="AX226" s="13" t="s">
        <v>80</v>
      </c>
      <c r="AY226" s="248" t="s">
        <v>121</v>
      </c>
    </row>
    <row r="227" s="1" customFormat="1" ht="24" customHeight="1">
      <c r="B227" s="38"/>
      <c r="C227" s="211" t="s">
        <v>757</v>
      </c>
      <c r="D227" s="211" t="s">
        <v>123</v>
      </c>
      <c r="E227" s="212" t="s">
        <v>758</v>
      </c>
      <c r="F227" s="213" t="s">
        <v>759</v>
      </c>
      <c r="G227" s="214" t="s">
        <v>356</v>
      </c>
      <c r="H227" s="215">
        <v>2223.7600000000002</v>
      </c>
      <c r="I227" s="216"/>
      <c r="J227" s="217">
        <f>ROUND(I227*H227,2)</f>
        <v>0</v>
      </c>
      <c r="K227" s="213" t="s">
        <v>127</v>
      </c>
      <c r="L227" s="43"/>
      <c r="M227" s="218" t="s">
        <v>19</v>
      </c>
      <c r="N227" s="219" t="s">
        <v>43</v>
      </c>
      <c r="O227" s="83"/>
      <c r="P227" s="220">
        <f>O227*H227</f>
        <v>0</v>
      </c>
      <c r="Q227" s="220">
        <v>0</v>
      </c>
      <c r="R227" s="220">
        <f>Q227*H227</f>
        <v>0</v>
      </c>
      <c r="S227" s="220">
        <v>0</v>
      </c>
      <c r="T227" s="221">
        <f>S227*H227</f>
        <v>0</v>
      </c>
      <c r="AR227" s="222" t="s">
        <v>128</v>
      </c>
      <c r="AT227" s="222" t="s">
        <v>123</v>
      </c>
      <c r="AU227" s="222" t="s">
        <v>82</v>
      </c>
      <c r="AY227" s="17" t="s">
        <v>121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17" t="s">
        <v>80</v>
      </c>
      <c r="BK227" s="223">
        <f>ROUND(I227*H227,2)</f>
        <v>0</v>
      </c>
      <c r="BL227" s="17" t="s">
        <v>128</v>
      </c>
      <c r="BM227" s="222" t="s">
        <v>760</v>
      </c>
    </row>
    <row r="228" s="1" customFormat="1">
      <c r="B228" s="38"/>
      <c r="C228" s="39"/>
      <c r="D228" s="224" t="s">
        <v>130</v>
      </c>
      <c r="E228" s="39"/>
      <c r="F228" s="225" t="s">
        <v>755</v>
      </c>
      <c r="G228" s="39"/>
      <c r="H228" s="39"/>
      <c r="I228" s="135"/>
      <c r="J228" s="39"/>
      <c r="K228" s="39"/>
      <c r="L228" s="43"/>
      <c r="M228" s="226"/>
      <c r="N228" s="83"/>
      <c r="O228" s="83"/>
      <c r="P228" s="83"/>
      <c r="Q228" s="83"/>
      <c r="R228" s="83"/>
      <c r="S228" s="83"/>
      <c r="T228" s="84"/>
      <c r="AT228" s="17" t="s">
        <v>130</v>
      </c>
      <c r="AU228" s="17" t="s">
        <v>82</v>
      </c>
    </row>
    <row r="229" s="12" customFormat="1">
      <c r="B229" s="227"/>
      <c r="C229" s="228"/>
      <c r="D229" s="224" t="s">
        <v>132</v>
      </c>
      <c r="E229" s="228"/>
      <c r="F229" s="230" t="s">
        <v>907</v>
      </c>
      <c r="G229" s="228"/>
      <c r="H229" s="231">
        <v>2223.7600000000002</v>
      </c>
      <c r="I229" s="232"/>
      <c r="J229" s="228"/>
      <c r="K229" s="228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132</v>
      </c>
      <c r="AU229" s="237" t="s">
        <v>82</v>
      </c>
      <c r="AV229" s="12" t="s">
        <v>82</v>
      </c>
      <c r="AW229" s="12" t="s">
        <v>4</v>
      </c>
      <c r="AX229" s="12" t="s">
        <v>80</v>
      </c>
      <c r="AY229" s="237" t="s">
        <v>121</v>
      </c>
    </row>
    <row r="230" s="1" customFormat="1" ht="24" customHeight="1">
      <c r="B230" s="38"/>
      <c r="C230" s="211" t="s">
        <v>762</v>
      </c>
      <c r="D230" s="211" t="s">
        <v>123</v>
      </c>
      <c r="E230" s="212" t="s">
        <v>763</v>
      </c>
      <c r="F230" s="213" t="s">
        <v>764</v>
      </c>
      <c r="G230" s="214" t="s">
        <v>356</v>
      </c>
      <c r="H230" s="215">
        <v>30.963999999999999</v>
      </c>
      <c r="I230" s="216"/>
      <c r="J230" s="217">
        <f>ROUND(I230*H230,2)</f>
        <v>0</v>
      </c>
      <c r="K230" s="213" t="s">
        <v>127</v>
      </c>
      <c r="L230" s="43"/>
      <c r="M230" s="218" t="s">
        <v>19</v>
      </c>
      <c r="N230" s="219" t="s">
        <v>43</v>
      </c>
      <c r="O230" s="83"/>
      <c r="P230" s="220">
        <f>O230*H230</f>
        <v>0</v>
      </c>
      <c r="Q230" s="220">
        <v>0</v>
      </c>
      <c r="R230" s="220">
        <f>Q230*H230</f>
        <v>0</v>
      </c>
      <c r="S230" s="220">
        <v>0</v>
      </c>
      <c r="T230" s="221">
        <f>S230*H230</f>
        <v>0</v>
      </c>
      <c r="AR230" s="222" t="s">
        <v>128</v>
      </c>
      <c r="AT230" s="222" t="s">
        <v>123</v>
      </c>
      <c r="AU230" s="222" t="s">
        <v>82</v>
      </c>
      <c r="AY230" s="17" t="s">
        <v>121</v>
      </c>
      <c r="BE230" s="223">
        <f>IF(N230="základní",J230,0)</f>
        <v>0</v>
      </c>
      <c r="BF230" s="223">
        <f>IF(N230="snížená",J230,0)</f>
        <v>0</v>
      </c>
      <c r="BG230" s="223">
        <f>IF(N230="zákl. přenesená",J230,0)</f>
        <v>0</v>
      </c>
      <c r="BH230" s="223">
        <f>IF(N230="sníž. přenesená",J230,0)</f>
        <v>0</v>
      </c>
      <c r="BI230" s="223">
        <f>IF(N230="nulová",J230,0)</f>
        <v>0</v>
      </c>
      <c r="BJ230" s="17" t="s">
        <v>80</v>
      </c>
      <c r="BK230" s="223">
        <f>ROUND(I230*H230,2)</f>
        <v>0</v>
      </c>
      <c r="BL230" s="17" t="s">
        <v>128</v>
      </c>
      <c r="BM230" s="222" t="s">
        <v>765</v>
      </c>
    </row>
    <row r="231" s="1" customFormat="1">
      <c r="B231" s="38"/>
      <c r="C231" s="39"/>
      <c r="D231" s="224" t="s">
        <v>130</v>
      </c>
      <c r="E231" s="39"/>
      <c r="F231" s="225" t="s">
        <v>755</v>
      </c>
      <c r="G231" s="39"/>
      <c r="H231" s="39"/>
      <c r="I231" s="135"/>
      <c r="J231" s="39"/>
      <c r="K231" s="39"/>
      <c r="L231" s="43"/>
      <c r="M231" s="226"/>
      <c r="N231" s="83"/>
      <c r="O231" s="83"/>
      <c r="P231" s="83"/>
      <c r="Q231" s="83"/>
      <c r="R231" s="83"/>
      <c r="S231" s="83"/>
      <c r="T231" s="84"/>
      <c r="AT231" s="17" t="s">
        <v>130</v>
      </c>
      <c r="AU231" s="17" t="s">
        <v>82</v>
      </c>
    </row>
    <row r="232" s="12" customFormat="1">
      <c r="B232" s="227"/>
      <c r="C232" s="228"/>
      <c r="D232" s="224" t="s">
        <v>132</v>
      </c>
      <c r="E232" s="229" t="s">
        <v>19</v>
      </c>
      <c r="F232" s="230" t="s">
        <v>908</v>
      </c>
      <c r="G232" s="228"/>
      <c r="H232" s="231">
        <v>30.800000000000001</v>
      </c>
      <c r="I232" s="232"/>
      <c r="J232" s="228"/>
      <c r="K232" s="228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132</v>
      </c>
      <c r="AU232" s="237" t="s">
        <v>82</v>
      </c>
      <c r="AV232" s="12" t="s">
        <v>82</v>
      </c>
      <c r="AW232" s="12" t="s">
        <v>33</v>
      </c>
      <c r="AX232" s="12" t="s">
        <v>72</v>
      </c>
      <c r="AY232" s="237" t="s">
        <v>121</v>
      </c>
    </row>
    <row r="233" s="12" customFormat="1">
      <c r="B233" s="227"/>
      <c r="C233" s="228"/>
      <c r="D233" s="224" t="s">
        <v>132</v>
      </c>
      <c r="E233" s="229" t="s">
        <v>19</v>
      </c>
      <c r="F233" s="230" t="s">
        <v>909</v>
      </c>
      <c r="G233" s="228"/>
      <c r="H233" s="231">
        <v>0.16400000000000001</v>
      </c>
      <c r="I233" s="232"/>
      <c r="J233" s="228"/>
      <c r="K233" s="228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132</v>
      </c>
      <c r="AU233" s="237" t="s">
        <v>82</v>
      </c>
      <c r="AV233" s="12" t="s">
        <v>82</v>
      </c>
      <c r="AW233" s="12" t="s">
        <v>33</v>
      </c>
      <c r="AX233" s="12" t="s">
        <v>72</v>
      </c>
      <c r="AY233" s="237" t="s">
        <v>121</v>
      </c>
    </row>
    <row r="234" s="13" customFormat="1">
      <c r="B234" s="238"/>
      <c r="C234" s="239"/>
      <c r="D234" s="224" t="s">
        <v>132</v>
      </c>
      <c r="E234" s="240" t="s">
        <v>19</v>
      </c>
      <c r="F234" s="241" t="s">
        <v>234</v>
      </c>
      <c r="G234" s="239"/>
      <c r="H234" s="242">
        <v>30.963999999999999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7"/>
      <c r="AT234" s="248" t="s">
        <v>132</v>
      </c>
      <c r="AU234" s="248" t="s">
        <v>82</v>
      </c>
      <c r="AV234" s="13" t="s">
        <v>128</v>
      </c>
      <c r="AW234" s="13" t="s">
        <v>33</v>
      </c>
      <c r="AX234" s="13" t="s">
        <v>80</v>
      </c>
      <c r="AY234" s="248" t="s">
        <v>121</v>
      </c>
    </row>
    <row r="235" s="1" customFormat="1" ht="24" customHeight="1">
      <c r="B235" s="38"/>
      <c r="C235" s="211" t="s">
        <v>768</v>
      </c>
      <c r="D235" s="211" t="s">
        <v>123</v>
      </c>
      <c r="E235" s="212" t="s">
        <v>769</v>
      </c>
      <c r="F235" s="213" t="s">
        <v>759</v>
      </c>
      <c r="G235" s="214" t="s">
        <v>356</v>
      </c>
      <c r="H235" s="215">
        <v>588.31600000000003</v>
      </c>
      <c r="I235" s="216"/>
      <c r="J235" s="217">
        <f>ROUND(I235*H235,2)</f>
        <v>0</v>
      </c>
      <c r="K235" s="213" t="s">
        <v>127</v>
      </c>
      <c r="L235" s="43"/>
      <c r="M235" s="218" t="s">
        <v>19</v>
      </c>
      <c r="N235" s="219" t="s">
        <v>43</v>
      </c>
      <c r="O235" s="83"/>
      <c r="P235" s="220">
        <f>O235*H235</f>
        <v>0</v>
      </c>
      <c r="Q235" s="220">
        <v>0</v>
      </c>
      <c r="R235" s="220">
        <f>Q235*H235</f>
        <v>0</v>
      </c>
      <c r="S235" s="220">
        <v>0</v>
      </c>
      <c r="T235" s="221">
        <f>S235*H235</f>
        <v>0</v>
      </c>
      <c r="AR235" s="222" t="s">
        <v>128</v>
      </c>
      <c r="AT235" s="222" t="s">
        <v>123</v>
      </c>
      <c r="AU235" s="222" t="s">
        <v>82</v>
      </c>
      <c r="AY235" s="17" t="s">
        <v>121</v>
      </c>
      <c r="BE235" s="223">
        <f>IF(N235="základní",J235,0)</f>
        <v>0</v>
      </c>
      <c r="BF235" s="223">
        <f>IF(N235="snížená",J235,0)</f>
        <v>0</v>
      </c>
      <c r="BG235" s="223">
        <f>IF(N235="zákl. přenesená",J235,0)</f>
        <v>0</v>
      </c>
      <c r="BH235" s="223">
        <f>IF(N235="sníž. přenesená",J235,0)</f>
        <v>0</v>
      </c>
      <c r="BI235" s="223">
        <f>IF(N235="nulová",J235,0)</f>
        <v>0</v>
      </c>
      <c r="BJ235" s="17" t="s">
        <v>80</v>
      </c>
      <c r="BK235" s="223">
        <f>ROUND(I235*H235,2)</f>
        <v>0</v>
      </c>
      <c r="BL235" s="17" t="s">
        <v>128</v>
      </c>
      <c r="BM235" s="222" t="s">
        <v>770</v>
      </c>
    </row>
    <row r="236" s="1" customFormat="1">
      <c r="B236" s="38"/>
      <c r="C236" s="39"/>
      <c r="D236" s="224" t="s">
        <v>130</v>
      </c>
      <c r="E236" s="39"/>
      <c r="F236" s="225" t="s">
        <v>755</v>
      </c>
      <c r="G236" s="39"/>
      <c r="H236" s="39"/>
      <c r="I236" s="135"/>
      <c r="J236" s="39"/>
      <c r="K236" s="39"/>
      <c r="L236" s="43"/>
      <c r="M236" s="226"/>
      <c r="N236" s="83"/>
      <c r="O236" s="83"/>
      <c r="P236" s="83"/>
      <c r="Q236" s="83"/>
      <c r="R236" s="83"/>
      <c r="S236" s="83"/>
      <c r="T236" s="84"/>
      <c r="AT236" s="17" t="s">
        <v>130</v>
      </c>
      <c r="AU236" s="17" t="s">
        <v>82</v>
      </c>
    </row>
    <row r="237" s="12" customFormat="1">
      <c r="B237" s="227"/>
      <c r="C237" s="228"/>
      <c r="D237" s="224" t="s">
        <v>132</v>
      </c>
      <c r="E237" s="228"/>
      <c r="F237" s="230" t="s">
        <v>910</v>
      </c>
      <c r="G237" s="228"/>
      <c r="H237" s="231">
        <v>588.31600000000003</v>
      </c>
      <c r="I237" s="232"/>
      <c r="J237" s="228"/>
      <c r="K237" s="228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132</v>
      </c>
      <c r="AU237" s="237" t="s">
        <v>82</v>
      </c>
      <c r="AV237" s="12" t="s">
        <v>82</v>
      </c>
      <c r="AW237" s="12" t="s">
        <v>4</v>
      </c>
      <c r="AX237" s="12" t="s">
        <v>80</v>
      </c>
      <c r="AY237" s="237" t="s">
        <v>121</v>
      </c>
    </row>
    <row r="238" s="1" customFormat="1" ht="24" customHeight="1">
      <c r="B238" s="38"/>
      <c r="C238" s="211" t="s">
        <v>772</v>
      </c>
      <c r="D238" s="211" t="s">
        <v>123</v>
      </c>
      <c r="E238" s="212" t="s">
        <v>773</v>
      </c>
      <c r="F238" s="213" t="s">
        <v>774</v>
      </c>
      <c r="G238" s="214" t="s">
        <v>356</v>
      </c>
      <c r="H238" s="215">
        <v>0.16400000000000001</v>
      </c>
      <c r="I238" s="216"/>
      <c r="J238" s="217">
        <f>ROUND(I238*H238,2)</f>
        <v>0</v>
      </c>
      <c r="K238" s="213" t="s">
        <v>19</v>
      </c>
      <c r="L238" s="43"/>
      <c r="M238" s="218" t="s">
        <v>19</v>
      </c>
      <c r="N238" s="219" t="s">
        <v>43</v>
      </c>
      <c r="O238" s="83"/>
      <c r="P238" s="220">
        <f>O238*H238</f>
        <v>0</v>
      </c>
      <c r="Q238" s="220">
        <v>0</v>
      </c>
      <c r="R238" s="220">
        <f>Q238*H238</f>
        <v>0</v>
      </c>
      <c r="S238" s="220">
        <v>0</v>
      </c>
      <c r="T238" s="221">
        <f>S238*H238</f>
        <v>0</v>
      </c>
      <c r="AR238" s="222" t="s">
        <v>128</v>
      </c>
      <c r="AT238" s="222" t="s">
        <v>123</v>
      </c>
      <c r="AU238" s="222" t="s">
        <v>82</v>
      </c>
      <c r="AY238" s="17" t="s">
        <v>121</v>
      </c>
      <c r="BE238" s="223">
        <f>IF(N238="základní",J238,0)</f>
        <v>0</v>
      </c>
      <c r="BF238" s="223">
        <f>IF(N238="snížená",J238,0)</f>
        <v>0</v>
      </c>
      <c r="BG238" s="223">
        <f>IF(N238="zákl. přenesená",J238,0)</f>
        <v>0</v>
      </c>
      <c r="BH238" s="223">
        <f>IF(N238="sníž. přenesená",J238,0)</f>
        <v>0</v>
      </c>
      <c r="BI238" s="223">
        <f>IF(N238="nulová",J238,0)</f>
        <v>0</v>
      </c>
      <c r="BJ238" s="17" t="s">
        <v>80</v>
      </c>
      <c r="BK238" s="223">
        <f>ROUND(I238*H238,2)</f>
        <v>0</v>
      </c>
      <c r="BL238" s="17" t="s">
        <v>128</v>
      </c>
      <c r="BM238" s="222" t="s">
        <v>775</v>
      </c>
    </row>
    <row r="239" s="1" customFormat="1">
      <c r="B239" s="38"/>
      <c r="C239" s="39"/>
      <c r="D239" s="224" t="s">
        <v>130</v>
      </c>
      <c r="E239" s="39"/>
      <c r="F239" s="225" t="s">
        <v>776</v>
      </c>
      <c r="G239" s="39"/>
      <c r="H239" s="39"/>
      <c r="I239" s="135"/>
      <c r="J239" s="39"/>
      <c r="K239" s="39"/>
      <c r="L239" s="43"/>
      <c r="M239" s="226"/>
      <c r="N239" s="83"/>
      <c r="O239" s="83"/>
      <c r="P239" s="83"/>
      <c r="Q239" s="83"/>
      <c r="R239" s="83"/>
      <c r="S239" s="83"/>
      <c r="T239" s="84"/>
      <c r="AT239" s="17" t="s">
        <v>130</v>
      </c>
      <c r="AU239" s="17" t="s">
        <v>82</v>
      </c>
    </row>
    <row r="240" s="12" customFormat="1">
      <c r="B240" s="227"/>
      <c r="C240" s="228"/>
      <c r="D240" s="224" t="s">
        <v>132</v>
      </c>
      <c r="E240" s="229" t="s">
        <v>19</v>
      </c>
      <c r="F240" s="230" t="s">
        <v>909</v>
      </c>
      <c r="G240" s="228"/>
      <c r="H240" s="231">
        <v>0.16400000000000001</v>
      </c>
      <c r="I240" s="232"/>
      <c r="J240" s="228"/>
      <c r="K240" s="228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132</v>
      </c>
      <c r="AU240" s="237" t="s">
        <v>82</v>
      </c>
      <c r="AV240" s="12" t="s">
        <v>82</v>
      </c>
      <c r="AW240" s="12" t="s">
        <v>33</v>
      </c>
      <c r="AX240" s="12" t="s">
        <v>80</v>
      </c>
      <c r="AY240" s="237" t="s">
        <v>121</v>
      </c>
    </row>
    <row r="241" s="1" customFormat="1" ht="24" customHeight="1">
      <c r="B241" s="38"/>
      <c r="C241" s="211" t="s">
        <v>777</v>
      </c>
      <c r="D241" s="211" t="s">
        <v>123</v>
      </c>
      <c r="E241" s="212" t="s">
        <v>778</v>
      </c>
      <c r="F241" s="213" t="s">
        <v>779</v>
      </c>
      <c r="G241" s="214" t="s">
        <v>356</v>
      </c>
      <c r="H241" s="215">
        <v>66.640000000000001</v>
      </c>
      <c r="I241" s="216"/>
      <c r="J241" s="217">
        <f>ROUND(I241*H241,2)</f>
        <v>0</v>
      </c>
      <c r="K241" s="213" t="s">
        <v>19</v>
      </c>
      <c r="L241" s="43"/>
      <c r="M241" s="218" t="s">
        <v>19</v>
      </c>
      <c r="N241" s="219" t="s">
        <v>43</v>
      </c>
      <c r="O241" s="83"/>
      <c r="P241" s="220">
        <f>O241*H241</f>
        <v>0</v>
      </c>
      <c r="Q241" s="220">
        <v>0</v>
      </c>
      <c r="R241" s="220">
        <f>Q241*H241</f>
        <v>0</v>
      </c>
      <c r="S241" s="220">
        <v>0</v>
      </c>
      <c r="T241" s="221">
        <f>S241*H241</f>
        <v>0</v>
      </c>
      <c r="AR241" s="222" t="s">
        <v>128</v>
      </c>
      <c r="AT241" s="222" t="s">
        <v>123</v>
      </c>
      <c r="AU241" s="222" t="s">
        <v>82</v>
      </c>
      <c r="AY241" s="17" t="s">
        <v>121</v>
      </c>
      <c r="BE241" s="223">
        <f>IF(N241="základní",J241,0)</f>
        <v>0</v>
      </c>
      <c r="BF241" s="223">
        <f>IF(N241="snížená",J241,0)</f>
        <v>0</v>
      </c>
      <c r="BG241" s="223">
        <f>IF(N241="zákl. přenesená",J241,0)</f>
        <v>0</v>
      </c>
      <c r="BH241" s="223">
        <f>IF(N241="sníž. přenesená",J241,0)</f>
        <v>0</v>
      </c>
      <c r="BI241" s="223">
        <f>IF(N241="nulová",J241,0)</f>
        <v>0</v>
      </c>
      <c r="BJ241" s="17" t="s">
        <v>80</v>
      </c>
      <c r="BK241" s="223">
        <f>ROUND(I241*H241,2)</f>
        <v>0</v>
      </c>
      <c r="BL241" s="17" t="s">
        <v>128</v>
      </c>
      <c r="BM241" s="222" t="s">
        <v>780</v>
      </c>
    </row>
    <row r="242" s="1" customFormat="1">
      <c r="B242" s="38"/>
      <c r="C242" s="39"/>
      <c r="D242" s="224" t="s">
        <v>130</v>
      </c>
      <c r="E242" s="39"/>
      <c r="F242" s="225" t="s">
        <v>776</v>
      </c>
      <c r="G242" s="39"/>
      <c r="H242" s="39"/>
      <c r="I242" s="135"/>
      <c r="J242" s="39"/>
      <c r="K242" s="39"/>
      <c r="L242" s="43"/>
      <c r="M242" s="226"/>
      <c r="N242" s="83"/>
      <c r="O242" s="83"/>
      <c r="P242" s="83"/>
      <c r="Q242" s="83"/>
      <c r="R242" s="83"/>
      <c r="S242" s="83"/>
      <c r="T242" s="84"/>
      <c r="AT242" s="17" t="s">
        <v>130</v>
      </c>
      <c r="AU242" s="17" t="s">
        <v>82</v>
      </c>
    </row>
    <row r="243" s="12" customFormat="1">
      <c r="B243" s="227"/>
      <c r="C243" s="228"/>
      <c r="D243" s="224" t="s">
        <v>132</v>
      </c>
      <c r="E243" s="229" t="s">
        <v>19</v>
      </c>
      <c r="F243" s="230" t="s">
        <v>906</v>
      </c>
      <c r="G243" s="228"/>
      <c r="H243" s="231">
        <v>35.840000000000003</v>
      </c>
      <c r="I243" s="232"/>
      <c r="J243" s="228"/>
      <c r="K243" s="228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132</v>
      </c>
      <c r="AU243" s="237" t="s">
        <v>82</v>
      </c>
      <c r="AV243" s="12" t="s">
        <v>82</v>
      </c>
      <c r="AW243" s="12" t="s">
        <v>33</v>
      </c>
      <c r="AX243" s="12" t="s">
        <v>72</v>
      </c>
      <c r="AY243" s="237" t="s">
        <v>121</v>
      </c>
    </row>
    <row r="244" s="12" customFormat="1">
      <c r="B244" s="227"/>
      <c r="C244" s="228"/>
      <c r="D244" s="224" t="s">
        <v>132</v>
      </c>
      <c r="E244" s="229" t="s">
        <v>19</v>
      </c>
      <c r="F244" s="230" t="s">
        <v>908</v>
      </c>
      <c r="G244" s="228"/>
      <c r="H244" s="231">
        <v>30.800000000000001</v>
      </c>
      <c r="I244" s="232"/>
      <c r="J244" s="228"/>
      <c r="K244" s="228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132</v>
      </c>
      <c r="AU244" s="237" t="s">
        <v>82</v>
      </c>
      <c r="AV244" s="12" t="s">
        <v>82</v>
      </c>
      <c r="AW244" s="12" t="s">
        <v>33</v>
      </c>
      <c r="AX244" s="12" t="s">
        <v>72</v>
      </c>
      <c r="AY244" s="237" t="s">
        <v>121</v>
      </c>
    </row>
    <row r="245" s="13" customFormat="1">
      <c r="B245" s="238"/>
      <c r="C245" s="239"/>
      <c r="D245" s="224" t="s">
        <v>132</v>
      </c>
      <c r="E245" s="240" t="s">
        <v>19</v>
      </c>
      <c r="F245" s="241" t="s">
        <v>234</v>
      </c>
      <c r="G245" s="239"/>
      <c r="H245" s="242">
        <v>66.640000000000001</v>
      </c>
      <c r="I245" s="243"/>
      <c r="J245" s="239"/>
      <c r="K245" s="239"/>
      <c r="L245" s="244"/>
      <c r="M245" s="245"/>
      <c r="N245" s="246"/>
      <c r="O245" s="246"/>
      <c r="P245" s="246"/>
      <c r="Q245" s="246"/>
      <c r="R245" s="246"/>
      <c r="S245" s="246"/>
      <c r="T245" s="247"/>
      <c r="AT245" s="248" t="s">
        <v>132</v>
      </c>
      <c r="AU245" s="248" t="s">
        <v>82</v>
      </c>
      <c r="AV245" s="13" t="s">
        <v>128</v>
      </c>
      <c r="AW245" s="13" t="s">
        <v>33</v>
      </c>
      <c r="AX245" s="13" t="s">
        <v>80</v>
      </c>
      <c r="AY245" s="248" t="s">
        <v>121</v>
      </c>
    </row>
    <row r="246" s="1" customFormat="1" ht="24" customHeight="1">
      <c r="B246" s="38"/>
      <c r="C246" s="211" t="s">
        <v>911</v>
      </c>
      <c r="D246" s="211" t="s">
        <v>123</v>
      </c>
      <c r="E246" s="212" t="s">
        <v>912</v>
      </c>
      <c r="F246" s="213" t="s">
        <v>378</v>
      </c>
      <c r="G246" s="214" t="s">
        <v>356</v>
      </c>
      <c r="H246" s="215">
        <v>81.200000000000003</v>
      </c>
      <c r="I246" s="216"/>
      <c r="J246" s="217">
        <f>ROUND(I246*H246,2)</f>
        <v>0</v>
      </c>
      <c r="K246" s="213" t="s">
        <v>19</v>
      </c>
      <c r="L246" s="43"/>
      <c r="M246" s="218" t="s">
        <v>19</v>
      </c>
      <c r="N246" s="219" t="s">
        <v>43</v>
      </c>
      <c r="O246" s="83"/>
      <c r="P246" s="220">
        <f>O246*H246</f>
        <v>0</v>
      </c>
      <c r="Q246" s="220">
        <v>0</v>
      </c>
      <c r="R246" s="220">
        <f>Q246*H246</f>
        <v>0</v>
      </c>
      <c r="S246" s="220">
        <v>0</v>
      </c>
      <c r="T246" s="221">
        <f>S246*H246</f>
        <v>0</v>
      </c>
      <c r="AR246" s="222" t="s">
        <v>128</v>
      </c>
      <c r="AT246" s="222" t="s">
        <v>123</v>
      </c>
      <c r="AU246" s="222" t="s">
        <v>82</v>
      </c>
      <c r="AY246" s="17" t="s">
        <v>121</v>
      </c>
      <c r="BE246" s="223">
        <f>IF(N246="základní",J246,0)</f>
        <v>0</v>
      </c>
      <c r="BF246" s="223">
        <f>IF(N246="snížená",J246,0)</f>
        <v>0</v>
      </c>
      <c r="BG246" s="223">
        <f>IF(N246="zákl. přenesená",J246,0)</f>
        <v>0</v>
      </c>
      <c r="BH246" s="223">
        <f>IF(N246="sníž. přenesená",J246,0)</f>
        <v>0</v>
      </c>
      <c r="BI246" s="223">
        <f>IF(N246="nulová",J246,0)</f>
        <v>0</v>
      </c>
      <c r="BJ246" s="17" t="s">
        <v>80</v>
      </c>
      <c r="BK246" s="223">
        <f>ROUND(I246*H246,2)</f>
        <v>0</v>
      </c>
      <c r="BL246" s="17" t="s">
        <v>128</v>
      </c>
      <c r="BM246" s="222" t="s">
        <v>913</v>
      </c>
    </row>
    <row r="247" s="1" customFormat="1">
      <c r="B247" s="38"/>
      <c r="C247" s="39"/>
      <c r="D247" s="224" t="s">
        <v>130</v>
      </c>
      <c r="E247" s="39"/>
      <c r="F247" s="225" t="s">
        <v>776</v>
      </c>
      <c r="G247" s="39"/>
      <c r="H247" s="39"/>
      <c r="I247" s="135"/>
      <c r="J247" s="39"/>
      <c r="K247" s="39"/>
      <c r="L247" s="43"/>
      <c r="M247" s="226"/>
      <c r="N247" s="83"/>
      <c r="O247" s="83"/>
      <c r="P247" s="83"/>
      <c r="Q247" s="83"/>
      <c r="R247" s="83"/>
      <c r="S247" s="83"/>
      <c r="T247" s="84"/>
      <c r="AT247" s="17" t="s">
        <v>130</v>
      </c>
      <c r="AU247" s="17" t="s">
        <v>82</v>
      </c>
    </row>
    <row r="248" s="12" customFormat="1">
      <c r="B248" s="227"/>
      <c r="C248" s="228"/>
      <c r="D248" s="224" t="s">
        <v>132</v>
      </c>
      <c r="E248" s="229" t="s">
        <v>19</v>
      </c>
      <c r="F248" s="230" t="s">
        <v>905</v>
      </c>
      <c r="G248" s="228"/>
      <c r="H248" s="231">
        <v>81.200000000000003</v>
      </c>
      <c r="I248" s="232"/>
      <c r="J248" s="228"/>
      <c r="K248" s="228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132</v>
      </c>
      <c r="AU248" s="237" t="s">
        <v>82</v>
      </c>
      <c r="AV248" s="12" t="s">
        <v>82</v>
      </c>
      <c r="AW248" s="12" t="s">
        <v>33</v>
      </c>
      <c r="AX248" s="12" t="s">
        <v>80</v>
      </c>
      <c r="AY248" s="237" t="s">
        <v>121</v>
      </c>
    </row>
    <row r="249" s="11" customFormat="1" ht="22.8" customHeight="1">
      <c r="B249" s="195"/>
      <c r="C249" s="196"/>
      <c r="D249" s="197" t="s">
        <v>71</v>
      </c>
      <c r="E249" s="209" t="s">
        <v>781</v>
      </c>
      <c r="F249" s="209" t="s">
        <v>782</v>
      </c>
      <c r="G249" s="196"/>
      <c r="H249" s="196"/>
      <c r="I249" s="199"/>
      <c r="J249" s="210">
        <f>BK249</f>
        <v>0</v>
      </c>
      <c r="K249" s="196"/>
      <c r="L249" s="201"/>
      <c r="M249" s="202"/>
      <c r="N249" s="203"/>
      <c r="O249" s="203"/>
      <c r="P249" s="204">
        <f>SUM(P250:P251)</f>
        <v>0</v>
      </c>
      <c r="Q249" s="203"/>
      <c r="R249" s="204">
        <f>SUM(R250:R251)</f>
        <v>0</v>
      </c>
      <c r="S249" s="203"/>
      <c r="T249" s="205">
        <f>SUM(T250:T251)</f>
        <v>0</v>
      </c>
      <c r="AR249" s="206" t="s">
        <v>80</v>
      </c>
      <c r="AT249" s="207" t="s">
        <v>71</v>
      </c>
      <c r="AU249" s="207" t="s">
        <v>80</v>
      </c>
      <c r="AY249" s="206" t="s">
        <v>121</v>
      </c>
      <c r="BK249" s="208">
        <f>SUM(BK250:BK251)</f>
        <v>0</v>
      </c>
    </row>
    <row r="250" s="1" customFormat="1" ht="24" customHeight="1">
      <c r="B250" s="38"/>
      <c r="C250" s="211" t="s">
        <v>783</v>
      </c>
      <c r="D250" s="211" t="s">
        <v>123</v>
      </c>
      <c r="E250" s="212" t="s">
        <v>784</v>
      </c>
      <c r="F250" s="213" t="s">
        <v>785</v>
      </c>
      <c r="G250" s="214" t="s">
        <v>356</v>
      </c>
      <c r="H250" s="215">
        <v>89.352999999999994</v>
      </c>
      <c r="I250" s="216"/>
      <c r="J250" s="217">
        <f>ROUND(I250*H250,2)</f>
        <v>0</v>
      </c>
      <c r="K250" s="213" t="s">
        <v>127</v>
      </c>
      <c r="L250" s="43"/>
      <c r="M250" s="218" t="s">
        <v>19</v>
      </c>
      <c r="N250" s="219" t="s">
        <v>43</v>
      </c>
      <c r="O250" s="83"/>
      <c r="P250" s="220">
        <f>O250*H250</f>
        <v>0</v>
      </c>
      <c r="Q250" s="220">
        <v>0</v>
      </c>
      <c r="R250" s="220">
        <f>Q250*H250</f>
        <v>0</v>
      </c>
      <c r="S250" s="220">
        <v>0</v>
      </c>
      <c r="T250" s="221">
        <f>S250*H250</f>
        <v>0</v>
      </c>
      <c r="AR250" s="222" t="s">
        <v>128</v>
      </c>
      <c r="AT250" s="222" t="s">
        <v>123</v>
      </c>
      <c r="AU250" s="222" t="s">
        <v>82</v>
      </c>
      <c r="AY250" s="17" t="s">
        <v>121</v>
      </c>
      <c r="BE250" s="223">
        <f>IF(N250="základní",J250,0)</f>
        <v>0</v>
      </c>
      <c r="BF250" s="223">
        <f>IF(N250="snížená",J250,0)</f>
        <v>0</v>
      </c>
      <c r="BG250" s="223">
        <f>IF(N250="zákl. přenesená",J250,0)</f>
        <v>0</v>
      </c>
      <c r="BH250" s="223">
        <f>IF(N250="sníž. přenesená",J250,0)</f>
        <v>0</v>
      </c>
      <c r="BI250" s="223">
        <f>IF(N250="nulová",J250,0)</f>
        <v>0</v>
      </c>
      <c r="BJ250" s="17" t="s">
        <v>80</v>
      </c>
      <c r="BK250" s="223">
        <f>ROUND(I250*H250,2)</f>
        <v>0</v>
      </c>
      <c r="BL250" s="17" t="s">
        <v>128</v>
      </c>
      <c r="BM250" s="222" t="s">
        <v>786</v>
      </c>
    </row>
    <row r="251" s="1" customFormat="1">
      <c r="B251" s="38"/>
      <c r="C251" s="39"/>
      <c r="D251" s="224" t="s">
        <v>130</v>
      </c>
      <c r="E251" s="39"/>
      <c r="F251" s="225" t="s">
        <v>787</v>
      </c>
      <c r="G251" s="39"/>
      <c r="H251" s="39"/>
      <c r="I251" s="135"/>
      <c r="J251" s="39"/>
      <c r="K251" s="39"/>
      <c r="L251" s="43"/>
      <c r="M251" s="269"/>
      <c r="N251" s="270"/>
      <c r="O251" s="270"/>
      <c r="P251" s="270"/>
      <c r="Q251" s="270"/>
      <c r="R251" s="270"/>
      <c r="S251" s="270"/>
      <c r="T251" s="271"/>
      <c r="AT251" s="17" t="s">
        <v>130</v>
      </c>
      <c r="AU251" s="17" t="s">
        <v>82</v>
      </c>
    </row>
    <row r="252" s="1" customFormat="1" ht="6.96" customHeight="1">
      <c r="B252" s="58"/>
      <c r="C252" s="59"/>
      <c r="D252" s="59"/>
      <c r="E252" s="59"/>
      <c r="F252" s="59"/>
      <c r="G252" s="59"/>
      <c r="H252" s="59"/>
      <c r="I252" s="161"/>
      <c r="J252" s="59"/>
      <c r="K252" s="59"/>
      <c r="L252" s="43"/>
    </row>
  </sheetData>
  <sheetProtection sheet="1" autoFilter="0" formatColumns="0" formatRows="0" objects="1" scenarios="1" spinCount="100000" saltValue="7rcXmuVntd2EO6O+WZImu1afcPk9YY/V3x5p/RkvZNaqsDK8Le7oSFRjnKViOu/BLOqq3UJ2vLyu6ztoWcZjbA==" hashValue="Qw4CAqnt1Ej7hgXzoKQKStgEir9Z4ZXOC08k7KkJGZs+1VQdtD4kIM60ilDoHOBlPOLjuLtObecWRWOap5RxkA==" algorithmName="SHA-512" password="CC35"/>
  <autoFilter ref="C85:K25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82</v>
      </c>
    </row>
    <row r="4" ht="24.96" customHeight="1">
      <c r="B4" s="20"/>
      <c r="D4" s="131" t="s">
        <v>89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Tisá - chodník podél komunikace II/528</v>
      </c>
      <c r="F7" s="133"/>
      <c r="G7" s="133"/>
      <c r="H7" s="133"/>
      <c r="L7" s="20"/>
    </row>
    <row r="8" s="1" customFormat="1" ht="12" customHeight="1">
      <c r="B8" s="43"/>
      <c r="D8" s="133" t="s">
        <v>90</v>
      </c>
      <c r="I8" s="135"/>
      <c r="L8" s="43"/>
    </row>
    <row r="9" s="1" customFormat="1" ht="36.96" customHeight="1">
      <c r="B9" s="43"/>
      <c r="E9" s="136" t="s">
        <v>914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16. 10. 2018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27</v>
      </c>
      <c r="I15" s="138" t="s">
        <v>28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29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28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31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</v>
      </c>
      <c r="I21" s="138" t="s">
        <v>28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34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35</v>
      </c>
      <c r="I24" s="138" t="s">
        <v>28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36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38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40</v>
      </c>
      <c r="I32" s="147" t="s">
        <v>39</v>
      </c>
      <c r="J32" s="146" t="s">
        <v>41</v>
      </c>
      <c r="L32" s="43"/>
    </row>
    <row r="33" s="1" customFormat="1" ht="14.4" customHeight="1">
      <c r="B33" s="43"/>
      <c r="D33" s="148" t="s">
        <v>42</v>
      </c>
      <c r="E33" s="133" t="s">
        <v>43</v>
      </c>
      <c r="F33" s="149">
        <f>ROUND((SUM(BE83:BE101)),  2)</f>
        <v>0</v>
      </c>
      <c r="I33" s="150">
        <v>0.20999999999999999</v>
      </c>
      <c r="J33" s="149">
        <f>ROUND(((SUM(BE83:BE101))*I33),  2)</f>
        <v>0</v>
      </c>
      <c r="L33" s="43"/>
    </row>
    <row r="34" s="1" customFormat="1" ht="14.4" customHeight="1">
      <c r="B34" s="43"/>
      <c r="E34" s="133" t="s">
        <v>44</v>
      </c>
      <c r="F34" s="149">
        <f>ROUND((SUM(BF83:BF101)),  2)</f>
        <v>0</v>
      </c>
      <c r="I34" s="150">
        <v>0.14999999999999999</v>
      </c>
      <c r="J34" s="149">
        <f>ROUND(((SUM(BF83:BF101))*I34),  2)</f>
        <v>0</v>
      </c>
      <c r="L34" s="43"/>
    </row>
    <row r="35" hidden="1" s="1" customFormat="1" ht="14.4" customHeight="1">
      <c r="B35" s="43"/>
      <c r="E35" s="133" t="s">
        <v>45</v>
      </c>
      <c r="F35" s="149">
        <f>ROUND((SUM(BG83:BG101)),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46</v>
      </c>
      <c r="F36" s="149">
        <f>ROUND((SUM(BH83:BH101)),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47</v>
      </c>
      <c r="F37" s="149">
        <f>ROUND((SUM(BI83:BI101)),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92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Tisá - chodník podél komunikace II/528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90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VON - Vedlejší a ostatní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Tisá</v>
      </c>
      <c r="G52" s="39"/>
      <c r="H52" s="39"/>
      <c r="I52" s="138" t="s">
        <v>23</v>
      </c>
      <c r="J52" s="71" t="str">
        <f>IF(J12="","",J12)</f>
        <v>16. 10. 2018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Obec Tisá</v>
      </c>
      <c r="G54" s="39"/>
      <c r="H54" s="39"/>
      <c r="I54" s="138" t="s">
        <v>31</v>
      </c>
      <c r="J54" s="36" t="str">
        <f>E21</f>
        <v>AZ Consult spol. s r.o.</v>
      </c>
      <c r="K54" s="39"/>
      <c r="L54" s="43"/>
    </row>
    <row r="55" s="1" customFormat="1" ht="15.15" customHeight="1">
      <c r="B55" s="38"/>
      <c r="C55" s="32" t="s">
        <v>29</v>
      </c>
      <c r="D55" s="39"/>
      <c r="E55" s="39"/>
      <c r="F55" s="27" t="str">
        <f>IF(E18="","",E18)</f>
        <v>Vyplň údaj</v>
      </c>
      <c r="G55" s="39"/>
      <c r="H55" s="39"/>
      <c r="I55" s="138" t="s">
        <v>34</v>
      </c>
      <c r="J55" s="36" t="str">
        <f>E24</f>
        <v>Lucie Wojčiková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93</v>
      </c>
      <c r="D57" s="167"/>
      <c r="E57" s="167"/>
      <c r="F57" s="167"/>
      <c r="G57" s="167"/>
      <c r="H57" s="167"/>
      <c r="I57" s="168"/>
      <c r="J57" s="169" t="s">
        <v>94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70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95</v>
      </c>
    </row>
    <row r="60" s="8" customFormat="1" ht="24.96" customHeight="1">
      <c r="B60" s="171"/>
      <c r="C60" s="172"/>
      <c r="D60" s="173" t="s">
        <v>915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916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9" customFormat="1" ht="19.92" customHeight="1">
      <c r="B62" s="178"/>
      <c r="C62" s="179"/>
      <c r="D62" s="180" t="s">
        <v>917</v>
      </c>
      <c r="E62" s="181"/>
      <c r="F62" s="181"/>
      <c r="G62" s="181"/>
      <c r="H62" s="181"/>
      <c r="I62" s="182"/>
      <c r="J62" s="183">
        <f>J91</f>
        <v>0</v>
      </c>
      <c r="K62" s="179"/>
      <c r="L62" s="184"/>
    </row>
    <row r="63" s="9" customFormat="1" ht="19.92" customHeight="1">
      <c r="B63" s="178"/>
      <c r="C63" s="179"/>
      <c r="D63" s="180" t="s">
        <v>918</v>
      </c>
      <c r="E63" s="181"/>
      <c r="F63" s="181"/>
      <c r="G63" s="181"/>
      <c r="H63" s="181"/>
      <c r="I63" s="182"/>
      <c r="J63" s="183">
        <f>J98</f>
        <v>0</v>
      </c>
      <c r="K63" s="179"/>
      <c r="L63" s="184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106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Tisá - chodník podél komunikace II/528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90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VON - Vedlejší a ostatní náklady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Tisá</v>
      </c>
      <c r="G77" s="39"/>
      <c r="H77" s="39"/>
      <c r="I77" s="138" t="s">
        <v>23</v>
      </c>
      <c r="J77" s="71" t="str">
        <f>IF(J12="","",J12)</f>
        <v>16. 10. 2018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27.9" customHeight="1">
      <c r="B79" s="38"/>
      <c r="C79" s="32" t="s">
        <v>25</v>
      </c>
      <c r="D79" s="39"/>
      <c r="E79" s="39"/>
      <c r="F79" s="27" t="str">
        <f>E15</f>
        <v>Obec Tisá</v>
      </c>
      <c r="G79" s="39"/>
      <c r="H79" s="39"/>
      <c r="I79" s="138" t="s">
        <v>31</v>
      </c>
      <c r="J79" s="36" t="str">
        <f>E21</f>
        <v>AZ Consult spol. s r.o.</v>
      </c>
      <c r="K79" s="39"/>
      <c r="L79" s="43"/>
    </row>
    <row r="80" s="1" customFormat="1" ht="15.15" customHeight="1">
      <c r="B80" s="38"/>
      <c r="C80" s="32" t="s">
        <v>29</v>
      </c>
      <c r="D80" s="39"/>
      <c r="E80" s="39"/>
      <c r="F80" s="27" t="str">
        <f>IF(E18="","",E18)</f>
        <v>Vyplň údaj</v>
      </c>
      <c r="G80" s="39"/>
      <c r="H80" s="39"/>
      <c r="I80" s="138" t="s">
        <v>34</v>
      </c>
      <c r="J80" s="36" t="str">
        <f>E24</f>
        <v>Lucie Wojčiková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107</v>
      </c>
      <c r="D82" s="187" t="s">
        <v>57</v>
      </c>
      <c r="E82" s="187" t="s">
        <v>53</v>
      </c>
      <c r="F82" s="187" t="s">
        <v>54</v>
      </c>
      <c r="G82" s="187" t="s">
        <v>108</v>
      </c>
      <c r="H82" s="187" t="s">
        <v>109</v>
      </c>
      <c r="I82" s="188" t="s">
        <v>110</v>
      </c>
      <c r="J82" s="187" t="s">
        <v>94</v>
      </c>
      <c r="K82" s="189" t="s">
        <v>111</v>
      </c>
      <c r="L82" s="190"/>
      <c r="M82" s="91" t="s">
        <v>19</v>
      </c>
      <c r="N82" s="92" t="s">
        <v>42</v>
      </c>
      <c r="O82" s="92" t="s">
        <v>112</v>
      </c>
      <c r="P82" s="92" t="s">
        <v>113</v>
      </c>
      <c r="Q82" s="92" t="s">
        <v>114</v>
      </c>
      <c r="R82" s="92" t="s">
        <v>115</v>
      </c>
      <c r="S82" s="92" t="s">
        <v>116</v>
      </c>
      <c r="T82" s="93" t="s">
        <v>117</v>
      </c>
    </row>
    <row r="83" s="1" customFormat="1" ht="22.8" customHeight="1">
      <c r="B83" s="38"/>
      <c r="C83" s="98" t="s">
        <v>118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</f>
        <v>0</v>
      </c>
      <c r="Q83" s="95"/>
      <c r="R83" s="192">
        <f>R84</f>
        <v>0</v>
      </c>
      <c r="S83" s="95"/>
      <c r="T83" s="193">
        <f>T84</f>
        <v>0</v>
      </c>
      <c r="AT83" s="17" t="s">
        <v>71</v>
      </c>
      <c r="AU83" s="17" t="s">
        <v>95</v>
      </c>
      <c r="BK83" s="194">
        <f>BK84</f>
        <v>0</v>
      </c>
    </row>
    <row r="84" s="11" customFormat="1" ht="25.92" customHeight="1">
      <c r="B84" s="195"/>
      <c r="C84" s="196"/>
      <c r="D84" s="197" t="s">
        <v>71</v>
      </c>
      <c r="E84" s="198" t="s">
        <v>919</v>
      </c>
      <c r="F84" s="198" t="s">
        <v>920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P85+P91+P98</f>
        <v>0</v>
      </c>
      <c r="Q84" s="203"/>
      <c r="R84" s="204">
        <f>R85+R91+R98</f>
        <v>0</v>
      </c>
      <c r="S84" s="203"/>
      <c r="T84" s="205">
        <f>T85+T91+T98</f>
        <v>0</v>
      </c>
      <c r="AR84" s="206" t="s">
        <v>148</v>
      </c>
      <c r="AT84" s="207" t="s">
        <v>71</v>
      </c>
      <c r="AU84" s="207" t="s">
        <v>72</v>
      </c>
      <c r="AY84" s="206" t="s">
        <v>121</v>
      </c>
      <c r="BK84" s="208">
        <f>BK85+BK91+BK98</f>
        <v>0</v>
      </c>
    </row>
    <row r="85" s="11" customFormat="1" ht="22.8" customHeight="1">
      <c r="B85" s="195"/>
      <c r="C85" s="196"/>
      <c r="D85" s="197" t="s">
        <v>71</v>
      </c>
      <c r="E85" s="209" t="s">
        <v>921</v>
      </c>
      <c r="F85" s="209" t="s">
        <v>922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SUM(P86:P90)</f>
        <v>0</v>
      </c>
      <c r="Q85" s="203"/>
      <c r="R85" s="204">
        <f>SUM(R86:R90)</f>
        <v>0</v>
      </c>
      <c r="S85" s="203"/>
      <c r="T85" s="205">
        <f>SUM(T86:T90)</f>
        <v>0</v>
      </c>
      <c r="AR85" s="206" t="s">
        <v>148</v>
      </c>
      <c r="AT85" s="207" t="s">
        <v>71</v>
      </c>
      <c r="AU85" s="207" t="s">
        <v>80</v>
      </c>
      <c r="AY85" s="206" t="s">
        <v>121</v>
      </c>
      <c r="BK85" s="208">
        <f>SUM(BK86:BK90)</f>
        <v>0</v>
      </c>
    </row>
    <row r="86" s="1" customFormat="1" ht="16.5" customHeight="1">
      <c r="B86" s="38"/>
      <c r="C86" s="211" t="s">
        <v>80</v>
      </c>
      <c r="D86" s="211" t="s">
        <v>123</v>
      </c>
      <c r="E86" s="212" t="s">
        <v>923</v>
      </c>
      <c r="F86" s="213" t="s">
        <v>924</v>
      </c>
      <c r="G86" s="214" t="s">
        <v>925</v>
      </c>
      <c r="H86" s="215">
        <v>1</v>
      </c>
      <c r="I86" s="216"/>
      <c r="J86" s="217">
        <f>ROUND(I86*H86,2)</f>
        <v>0</v>
      </c>
      <c r="K86" s="213" t="s">
        <v>19</v>
      </c>
      <c r="L86" s="43"/>
      <c r="M86" s="218" t="s">
        <v>19</v>
      </c>
      <c r="N86" s="219" t="s">
        <v>43</v>
      </c>
      <c r="O86" s="83"/>
      <c r="P86" s="220">
        <f>O86*H86</f>
        <v>0</v>
      </c>
      <c r="Q86" s="220">
        <v>0</v>
      </c>
      <c r="R86" s="220">
        <f>Q86*H86</f>
        <v>0</v>
      </c>
      <c r="S86" s="220">
        <v>0</v>
      </c>
      <c r="T86" s="221">
        <f>S86*H86</f>
        <v>0</v>
      </c>
      <c r="AR86" s="222" t="s">
        <v>926</v>
      </c>
      <c r="AT86" s="222" t="s">
        <v>123</v>
      </c>
      <c r="AU86" s="222" t="s">
        <v>82</v>
      </c>
      <c r="AY86" s="17" t="s">
        <v>121</v>
      </c>
      <c r="BE86" s="223">
        <f>IF(N86="základní",J86,0)</f>
        <v>0</v>
      </c>
      <c r="BF86" s="223">
        <f>IF(N86="snížená",J86,0)</f>
        <v>0</v>
      </c>
      <c r="BG86" s="223">
        <f>IF(N86="zákl. přenesená",J86,0)</f>
        <v>0</v>
      </c>
      <c r="BH86" s="223">
        <f>IF(N86="sníž. přenesená",J86,0)</f>
        <v>0</v>
      </c>
      <c r="BI86" s="223">
        <f>IF(N86="nulová",J86,0)</f>
        <v>0</v>
      </c>
      <c r="BJ86" s="17" t="s">
        <v>80</v>
      </c>
      <c r="BK86" s="223">
        <f>ROUND(I86*H86,2)</f>
        <v>0</v>
      </c>
      <c r="BL86" s="17" t="s">
        <v>926</v>
      </c>
      <c r="BM86" s="222" t="s">
        <v>927</v>
      </c>
    </row>
    <row r="87" s="1" customFormat="1" ht="16.5" customHeight="1">
      <c r="B87" s="38"/>
      <c r="C87" s="211" t="s">
        <v>82</v>
      </c>
      <c r="D87" s="211" t="s">
        <v>123</v>
      </c>
      <c r="E87" s="212" t="s">
        <v>928</v>
      </c>
      <c r="F87" s="213" t="s">
        <v>929</v>
      </c>
      <c r="G87" s="214" t="s">
        <v>925</v>
      </c>
      <c r="H87" s="215">
        <v>1</v>
      </c>
      <c r="I87" s="216"/>
      <c r="J87" s="217">
        <f>ROUND(I87*H87,2)</f>
        <v>0</v>
      </c>
      <c r="K87" s="213" t="s">
        <v>127</v>
      </c>
      <c r="L87" s="43"/>
      <c r="M87" s="218" t="s">
        <v>19</v>
      </c>
      <c r="N87" s="219" t="s">
        <v>43</v>
      </c>
      <c r="O87" s="83"/>
      <c r="P87" s="220">
        <f>O87*H87</f>
        <v>0</v>
      </c>
      <c r="Q87" s="220">
        <v>0</v>
      </c>
      <c r="R87" s="220">
        <f>Q87*H87</f>
        <v>0</v>
      </c>
      <c r="S87" s="220">
        <v>0</v>
      </c>
      <c r="T87" s="221">
        <f>S87*H87</f>
        <v>0</v>
      </c>
      <c r="AR87" s="222" t="s">
        <v>926</v>
      </c>
      <c r="AT87" s="222" t="s">
        <v>123</v>
      </c>
      <c r="AU87" s="222" t="s">
        <v>82</v>
      </c>
      <c r="AY87" s="17" t="s">
        <v>121</v>
      </c>
      <c r="BE87" s="223">
        <f>IF(N87="základní",J87,0)</f>
        <v>0</v>
      </c>
      <c r="BF87" s="223">
        <f>IF(N87="snížená",J87,0)</f>
        <v>0</v>
      </c>
      <c r="BG87" s="223">
        <f>IF(N87="zákl. přenesená",J87,0)</f>
        <v>0</v>
      </c>
      <c r="BH87" s="223">
        <f>IF(N87="sníž. přenesená",J87,0)</f>
        <v>0</v>
      </c>
      <c r="BI87" s="223">
        <f>IF(N87="nulová",J87,0)</f>
        <v>0</v>
      </c>
      <c r="BJ87" s="17" t="s">
        <v>80</v>
      </c>
      <c r="BK87" s="223">
        <f>ROUND(I87*H87,2)</f>
        <v>0</v>
      </c>
      <c r="BL87" s="17" t="s">
        <v>926</v>
      </c>
      <c r="BM87" s="222" t="s">
        <v>930</v>
      </c>
    </row>
    <row r="88" s="14" customFormat="1">
      <c r="B88" s="249"/>
      <c r="C88" s="250"/>
      <c r="D88" s="224" t="s">
        <v>132</v>
      </c>
      <c r="E88" s="251" t="s">
        <v>19</v>
      </c>
      <c r="F88" s="252" t="s">
        <v>931</v>
      </c>
      <c r="G88" s="250"/>
      <c r="H88" s="251" t="s">
        <v>19</v>
      </c>
      <c r="I88" s="253"/>
      <c r="J88" s="250"/>
      <c r="K88" s="250"/>
      <c r="L88" s="254"/>
      <c r="M88" s="255"/>
      <c r="N88" s="256"/>
      <c r="O88" s="256"/>
      <c r="P88" s="256"/>
      <c r="Q88" s="256"/>
      <c r="R88" s="256"/>
      <c r="S88" s="256"/>
      <c r="T88" s="257"/>
      <c r="AT88" s="258" t="s">
        <v>132</v>
      </c>
      <c r="AU88" s="258" t="s">
        <v>82</v>
      </c>
      <c r="AV88" s="14" t="s">
        <v>80</v>
      </c>
      <c r="AW88" s="14" t="s">
        <v>33</v>
      </c>
      <c r="AX88" s="14" t="s">
        <v>72</v>
      </c>
      <c r="AY88" s="258" t="s">
        <v>121</v>
      </c>
    </row>
    <row r="89" s="12" customFormat="1">
      <c r="B89" s="227"/>
      <c r="C89" s="228"/>
      <c r="D89" s="224" t="s">
        <v>132</v>
      </c>
      <c r="E89" s="229" t="s">
        <v>19</v>
      </c>
      <c r="F89" s="230" t="s">
        <v>80</v>
      </c>
      <c r="G89" s="228"/>
      <c r="H89" s="231">
        <v>1</v>
      </c>
      <c r="I89" s="232"/>
      <c r="J89" s="228"/>
      <c r="K89" s="228"/>
      <c r="L89" s="233"/>
      <c r="M89" s="234"/>
      <c r="N89" s="235"/>
      <c r="O89" s="235"/>
      <c r="P89" s="235"/>
      <c r="Q89" s="235"/>
      <c r="R89" s="235"/>
      <c r="S89" s="235"/>
      <c r="T89" s="236"/>
      <c r="AT89" s="237" t="s">
        <v>132</v>
      </c>
      <c r="AU89" s="237" t="s">
        <v>82</v>
      </c>
      <c r="AV89" s="12" t="s">
        <v>82</v>
      </c>
      <c r="AW89" s="12" t="s">
        <v>33</v>
      </c>
      <c r="AX89" s="12" t="s">
        <v>80</v>
      </c>
      <c r="AY89" s="237" t="s">
        <v>121</v>
      </c>
    </row>
    <row r="90" s="1" customFormat="1" ht="16.5" customHeight="1">
      <c r="B90" s="38"/>
      <c r="C90" s="211" t="s">
        <v>139</v>
      </c>
      <c r="D90" s="211" t="s">
        <v>123</v>
      </c>
      <c r="E90" s="212" t="s">
        <v>932</v>
      </c>
      <c r="F90" s="213" t="s">
        <v>933</v>
      </c>
      <c r="G90" s="214" t="s">
        <v>925</v>
      </c>
      <c r="H90" s="215">
        <v>1</v>
      </c>
      <c r="I90" s="216"/>
      <c r="J90" s="217">
        <f>ROUND(I90*H90,2)</f>
        <v>0</v>
      </c>
      <c r="K90" s="213" t="s">
        <v>127</v>
      </c>
      <c r="L90" s="43"/>
      <c r="M90" s="218" t="s">
        <v>19</v>
      </c>
      <c r="N90" s="219" t="s">
        <v>43</v>
      </c>
      <c r="O90" s="83"/>
      <c r="P90" s="220">
        <f>O90*H90</f>
        <v>0</v>
      </c>
      <c r="Q90" s="220">
        <v>0</v>
      </c>
      <c r="R90" s="220">
        <f>Q90*H90</f>
        <v>0</v>
      </c>
      <c r="S90" s="220">
        <v>0</v>
      </c>
      <c r="T90" s="221">
        <f>S90*H90</f>
        <v>0</v>
      </c>
      <c r="AR90" s="222" t="s">
        <v>926</v>
      </c>
      <c r="AT90" s="222" t="s">
        <v>123</v>
      </c>
      <c r="AU90" s="222" t="s">
        <v>82</v>
      </c>
      <c r="AY90" s="17" t="s">
        <v>121</v>
      </c>
      <c r="BE90" s="223">
        <f>IF(N90="základní",J90,0)</f>
        <v>0</v>
      </c>
      <c r="BF90" s="223">
        <f>IF(N90="snížená",J90,0)</f>
        <v>0</v>
      </c>
      <c r="BG90" s="223">
        <f>IF(N90="zákl. přenesená",J90,0)</f>
        <v>0</v>
      </c>
      <c r="BH90" s="223">
        <f>IF(N90="sníž. přenesená",J90,0)</f>
        <v>0</v>
      </c>
      <c r="BI90" s="223">
        <f>IF(N90="nulová",J90,0)</f>
        <v>0</v>
      </c>
      <c r="BJ90" s="17" t="s">
        <v>80</v>
      </c>
      <c r="BK90" s="223">
        <f>ROUND(I90*H90,2)</f>
        <v>0</v>
      </c>
      <c r="BL90" s="17" t="s">
        <v>926</v>
      </c>
      <c r="BM90" s="222" t="s">
        <v>934</v>
      </c>
    </row>
    <row r="91" s="11" customFormat="1" ht="22.8" customHeight="1">
      <c r="B91" s="195"/>
      <c r="C91" s="196"/>
      <c r="D91" s="197" t="s">
        <v>71</v>
      </c>
      <c r="E91" s="209" t="s">
        <v>935</v>
      </c>
      <c r="F91" s="209" t="s">
        <v>936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SUM(P92:P97)</f>
        <v>0</v>
      </c>
      <c r="Q91" s="203"/>
      <c r="R91" s="204">
        <f>SUM(R92:R97)</f>
        <v>0</v>
      </c>
      <c r="S91" s="203"/>
      <c r="T91" s="205">
        <f>SUM(T92:T97)</f>
        <v>0</v>
      </c>
      <c r="AR91" s="206" t="s">
        <v>148</v>
      </c>
      <c r="AT91" s="207" t="s">
        <v>71</v>
      </c>
      <c r="AU91" s="207" t="s">
        <v>80</v>
      </c>
      <c r="AY91" s="206" t="s">
        <v>121</v>
      </c>
      <c r="BK91" s="208">
        <f>SUM(BK92:BK97)</f>
        <v>0</v>
      </c>
    </row>
    <row r="92" s="1" customFormat="1" ht="16.5" customHeight="1">
      <c r="B92" s="38"/>
      <c r="C92" s="211" t="s">
        <v>128</v>
      </c>
      <c r="D92" s="211" t="s">
        <v>123</v>
      </c>
      <c r="E92" s="212" t="s">
        <v>937</v>
      </c>
      <c r="F92" s="213" t="s">
        <v>936</v>
      </c>
      <c r="G92" s="214" t="s">
        <v>925</v>
      </c>
      <c r="H92" s="215">
        <v>1</v>
      </c>
      <c r="I92" s="216"/>
      <c r="J92" s="217">
        <f>ROUND(I92*H92,2)</f>
        <v>0</v>
      </c>
      <c r="K92" s="213" t="s">
        <v>127</v>
      </c>
      <c r="L92" s="43"/>
      <c r="M92" s="218" t="s">
        <v>19</v>
      </c>
      <c r="N92" s="219" t="s">
        <v>43</v>
      </c>
      <c r="O92" s="83"/>
      <c r="P92" s="220">
        <f>O92*H92</f>
        <v>0</v>
      </c>
      <c r="Q92" s="220">
        <v>0</v>
      </c>
      <c r="R92" s="220">
        <f>Q92*H92</f>
        <v>0</v>
      </c>
      <c r="S92" s="220">
        <v>0</v>
      </c>
      <c r="T92" s="221">
        <f>S92*H92</f>
        <v>0</v>
      </c>
      <c r="AR92" s="222" t="s">
        <v>926</v>
      </c>
      <c r="AT92" s="222" t="s">
        <v>123</v>
      </c>
      <c r="AU92" s="222" t="s">
        <v>82</v>
      </c>
      <c r="AY92" s="17" t="s">
        <v>121</v>
      </c>
      <c r="BE92" s="223">
        <f>IF(N92="základní",J92,0)</f>
        <v>0</v>
      </c>
      <c r="BF92" s="223">
        <f>IF(N92="snížená",J92,0)</f>
        <v>0</v>
      </c>
      <c r="BG92" s="223">
        <f>IF(N92="zákl. přenesená",J92,0)</f>
        <v>0</v>
      </c>
      <c r="BH92" s="223">
        <f>IF(N92="sníž. přenesená",J92,0)</f>
        <v>0</v>
      </c>
      <c r="BI92" s="223">
        <f>IF(N92="nulová",J92,0)</f>
        <v>0</v>
      </c>
      <c r="BJ92" s="17" t="s">
        <v>80</v>
      </c>
      <c r="BK92" s="223">
        <f>ROUND(I92*H92,2)</f>
        <v>0</v>
      </c>
      <c r="BL92" s="17" t="s">
        <v>926</v>
      </c>
      <c r="BM92" s="222" t="s">
        <v>938</v>
      </c>
    </row>
    <row r="93" s="14" customFormat="1">
      <c r="B93" s="249"/>
      <c r="C93" s="250"/>
      <c r="D93" s="224" t="s">
        <v>132</v>
      </c>
      <c r="E93" s="251" t="s">
        <v>19</v>
      </c>
      <c r="F93" s="252" t="s">
        <v>939</v>
      </c>
      <c r="G93" s="250"/>
      <c r="H93" s="251" t="s">
        <v>19</v>
      </c>
      <c r="I93" s="253"/>
      <c r="J93" s="250"/>
      <c r="K93" s="250"/>
      <c r="L93" s="254"/>
      <c r="M93" s="255"/>
      <c r="N93" s="256"/>
      <c r="O93" s="256"/>
      <c r="P93" s="256"/>
      <c r="Q93" s="256"/>
      <c r="R93" s="256"/>
      <c r="S93" s="256"/>
      <c r="T93" s="257"/>
      <c r="AT93" s="258" t="s">
        <v>132</v>
      </c>
      <c r="AU93" s="258" t="s">
        <v>82</v>
      </c>
      <c r="AV93" s="14" t="s">
        <v>80</v>
      </c>
      <c r="AW93" s="14" t="s">
        <v>33</v>
      </c>
      <c r="AX93" s="14" t="s">
        <v>72</v>
      </c>
      <c r="AY93" s="258" t="s">
        <v>121</v>
      </c>
    </row>
    <row r="94" s="12" customFormat="1">
      <c r="B94" s="227"/>
      <c r="C94" s="228"/>
      <c r="D94" s="224" t="s">
        <v>132</v>
      </c>
      <c r="E94" s="229" t="s">
        <v>19</v>
      </c>
      <c r="F94" s="230" t="s">
        <v>80</v>
      </c>
      <c r="G94" s="228"/>
      <c r="H94" s="231">
        <v>1</v>
      </c>
      <c r="I94" s="232"/>
      <c r="J94" s="228"/>
      <c r="K94" s="228"/>
      <c r="L94" s="233"/>
      <c r="M94" s="234"/>
      <c r="N94" s="235"/>
      <c r="O94" s="235"/>
      <c r="P94" s="235"/>
      <c r="Q94" s="235"/>
      <c r="R94" s="235"/>
      <c r="S94" s="235"/>
      <c r="T94" s="236"/>
      <c r="AT94" s="237" t="s">
        <v>132</v>
      </c>
      <c r="AU94" s="237" t="s">
        <v>82</v>
      </c>
      <c r="AV94" s="12" t="s">
        <v>82</v>
      </c>
      <c r="AW94" s="12" t="s">
        <v>33</v>
      </c>
      <c r="AX94" s="12" t="s">
        <v>80</v>
      </c>
      <c r="AY94" s="237" t="s">
        <v>121</v>
      </c>
    </row>
    <row r="95" s="1" customFormat="1" ht="16.5" customHeight="1">
      <c r="B95" s="38"/>
      <c r="C95" s="211" t="s">
        <v>148</v>
      </c>
      <c r="D95" s="211" t="s">
        <v>123</v>
      </c>
      <c r="E95" s="212" t="s">
        <v>940</v>
      </c>
      <c r="F95" s="213" t="s">
        <v>941</v>
      </c>
      <c r="G95" s="214" t="s">
        <v>925</v>
      </c>
      <c r="H95" s="215">
        <v>1</v>
      </c>
      <c r="I95" s="216"/>
      <c r="J95" s="217">
        <f>ROUND(I95*H95,2)</f>
        <v>0</v>
      </c>
      <c r="K95" s="213" t="s">
        <v>127</v>
      </c>
      <c r="L95" s="43"/>
      <c r="M95" s="218" t="s">
        <v>19</v>
      </c>
      <c r="N95" s="219" t="s">
        <v>43</v>
      </c>
      <c r="O95" s="83"/>
      <c r="P95" s="220">
        <f>O95*H95</f>
        <v>0</v>
      </c>
      <c r="Q95" s="220">
        <v>0</v>
      </c>
      <c r="R95" s="220">
        <f>Q95*H95</f>
        <v>0</v>
      </c>
      <c r="S95" s="220">
        <v>0</v>
      </c>
      <c r="T95" s="221">
        <f>S95*H95</f>
        <v>0</v>
      </c>
      <c r="AR95" s="222" t="s">
        <v>926</v>
      </c>
      <c r="AT95" s="222" t="s">
        <v>123</v>
      </c>
      <c r="AU95" s="222" t="s">
        <v>82</v>
      </c>
      <c r="AY95" s="17" t="s">
        <v>121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17" t="s">
        <v>80</v>
      </c>
      <c r="BK95" s="223">
        <f>ROUND(I95*H95,2)</f>
        <v>0</v>
      </c>
      <c r="BL95" s="17" t="s">
        <v>926</v>
      </c>
      <c r="BM95" s="222" t="s">
        <v>942</v>
      </c>
    </row>
    <row r="96" s="14" customFormat="1">
      <c r="B96" s="249"/>
      <c r="C96" s="250"/>
      <c r="D96" s="224" t="s">
        <v>132</v>
      </c>
      <c r="E96" s="251" t="s">
        <v>19</v>
      </c>
      <c r="F96" s="252" t="s">
        <v>943</v>
      </c>
      <c r="G96" s="250"/>
      <c r="H96" s="251" t="s">
        <v>19</v>
      </c>
      <c r="I96" s="253"/>
      <c r="J96" s="250"/>
      <c r="K96" s="250"/>
      <c r="L96" s="254"/>
      <c r="M96" s="255"/>
      <c r="N96" s="256"/>
      <c r="O96" s="256"/>
      <c r="P96" s="256"/>
      <c r="Q96" s="256"/>
      <c r="R96" s="256"/>
      <c r="S96" s="256"/>
      <c r="T96" s="257"/>
      <c r="AT96" s="258" t="s">
        <v>132</v>
      </c>
      <c r="AU96" s="258" t="s">
        <v>82</v>
      </c>
      <c r="AV96" s="14" t="s">
        <v>80</v>
      </c>
      <c r="AW96" s="14" t="s">
        <v>33</v>
      </c>
      <c r="AX96" s="14" t="s">
        <v>72</v>
      </c>
      <c r="AY96" s="258" t="s">
        <v>121</v>
      </c>
    </row>
    <row r="97" s="12" customFormat="1">
      <c r="B97" s="227"/>
      <c r="C97" s="228"/>
      <c r="D97" s="224" t="s">
        <v>132</v>
      </c>
      <c r="E97" s="229" t="s">
        <v>19</v>
      </c>
      <c r="F97" s="230" t="s">
        <v>80</v>
      </c>
      <c r="G97" s="228"/>
      <c r="H97" s="231">
        <v>1</v>
      </c>
      <c r="I97" s="232"/>
      <c r="J97" s="228"/>
      <c r="K97" s="228"/>
      <c r="L97" s="233"/>
      <c r="M97" s="234"/>
      <c r="N97" s="235"/>
      <c r="O97" s="235"/>
      <c r="P97" s="235"/>
      <c r="Q97" s="235"/>
      <c r="R97" s="235"/>
      <c r="S97" s="235"/>
      <c r="T97" s="236"/>
      <c r="AT97" s="237" t="s">
        <v>132</v>
      </c>
      <c r="AU97" s="237" t="s">
        <v>82</v>
      </c>
      <c r="AV97" s="12" t="s">
        <v>82</v>
      </c>
      <c r="AW97" s="12" t="s">
        <v>33</v>
      </c>
      <c r="AX97" s="12" t="s">
        <v>80</v>
      </c>
      <c r="AY97" s="237" t="s">
        <v>121</v>
      </c>
    </row>
    <row r="98" s="11" customFormat="1" ht="22.8" customHeight="1">
      <c r="B98" s="195"/>
      <c r="C98" s="196"/>
      <c r="D98" s="197" t="s">
        <v>71</v>
      </c>
      <c r="E98" s="209" t="s">
        <v>944</v>
      </c>
      <c r="F98" s="209" t="s">
        <v>945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SUM(P99:P101)</f>
        <v>0</v>
      </c>
      <c r="Q98" s="203"/>
      <c r="R98" s="204">
        <f>SUM(R99:R101)</f>
        <v>0</v>
      </c>
      <c r="S98" s="203"/>
      <c r="T98" s="205">
        <f>SUM(T99:T101)</f>
        <v>0</v>
      </c>
      <c r="AR98" s="206" t="s">
        <v>148</v>
      </c>
      <c r="AT98" s="207" t="s">
        <v>71</v>
      </c>
      <c r="AU98" s="207" t="s">
        <v>80</v>
      </c>
      <c r="AY98" s="206" t="s">
        <v>121</v>
      </c>
      <c r="BK98" s="208">
        <f>SUM(BK99:BK101)</f>
        <v>0</v>
      </c>
    </row>
    <row r="99" s="1" customFormat="1" ht="16.5" customHeight="1">
      <c r="B99" s="38"/>
      <c r="C99" s="211" t="s">
        <v>152</v>
      </c>
      <c r="D99" s="211" t="s">
        <v>123</v>
      </c>
      <c r="E99" s="212" t="s">
        <v>946</v>
      </c>
      <c r="F99" s="213" t="s">
        <v>947</v>
      </c>
      <c r="G99" s="214" t="s">
        <v>925</v>
      </c>
      <c r="H99" s="215">
        <v>1</v>
      </c>
      <c r="I99" s="216"/>
      <c r="J99" s="217">
        <f>ROUND(I99*H99,2)</f>
        <v>0</v>
      </c>
      <c r="K99" s="213" t="s">
        <v>127</v>
      </c>
      <c r="L99" s="43"/>
      <c r="M99" s="218" t="s">
        <v>19</v>
      </c>
      <c r="N99" s="219" t="s">
        <v>43</v>
      </c>
      <c r="O99" s="83"/>
      <c r="P99" s="220">
        <f>O99*H99</f>
        <v>0</v>
      </c>
      <c r="Q99" s="220">
        <v>0</v>
      </c>
      <c r="R99" s="220">
        <f>Q99*H99</f>
        <v>0</v>
      </c>
      <c r="S99" s="220">
        <v>0</v>
      </c>
      <c r="T99" s="221">
        <f>S99*H99</f>
        <v>0</v>
      </c>
      <c r="AR99" s="222" t="s">
        <v>926</v>
      </c>
      <c r="AT99" s="222" t="s">
        <v>123</v>
      </c>
      <c r="AU99" s="222" t="s">
        <v>82</v>
      </c>
      <c r="AY99" s="17" t="s">
        <v>121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17" t="s">
        <v>80</v>
      </c>
      <c r="BK99" s="223">
        <f>ROUND(I99*H99,2)</f>
        <v>0</v>
      </c>
      <c r="BL99" s="17" t="s">
        <v>926</v>
      </c>
      <c r="BM99" s="222" t="s">
        <v>948</v>
      </c>
    </row>
    <row r="100" s="14" customFormat="1">
      <c r="B100" s="249"/>
      <c r="C100" s="250"/>
      <c r="D100" s="224" t="s">
        <v>132</v>
      </c>
      <c r="E100" s="251" t="s">
        <v>19</v>
      </c>
      <c r="F100" s="252" t="s">
        <v>949</v>
      </c>
      <c r="G100" s="250"/>
      <c r="H100" s="251" t="s">
        <v>19</v>
      </c>
      <c r="I100" s="253"/>
      <c r="J100" s="250"/>
      <c r="K100" s="250"/>
      <c r="L100" s="254"/>
      <c r="M100" s="255"/>
      <c r="N100" s="256"/>
      <c r="O100" s="256"/>
      <c r="P100" s="256"/>
      <c r="Q100" s="256"/>
      <c r="R100" s="256"/>
      <c r="S100" s="256"/>
      <c r="T100" s="257"/>
      <c r="AT100" s="258" t="s">
        <v>132</v>
      </c>
      <c r="AU100" s="258" t="s">
        <v>82</v>
      </c>
      <c r="AV100" s="14" t="s">
        <v>80</v>
      </c>
      <c r="AW100" s="14" t="s">
        <v>33</v>
      </c>
      <c r="AX100" s="14" t="s">
        <v>72</v>
      </c>
      <c r="AY100" s="258" t="s">
        <v>121</v>
      </c>
    </row>
    <row r="101" s="12" customFormat="1">
      <c r="B101" s="227"/>
      <c r="C101" s="228"/>
      <c r="D101" s="224" t="s">
        <v>132</v>
      </c>
      <c r="E101" s="229" t="s">
        <v>19</v>
      </c>
      <c r="F101" s="230" t="s">
        <v>80</v>
      </c>
      <c r="G101" s="228"/>
      <c r="H101" s="231">
        <v>1</v>
      </c>
      <c r="I101" s="232"/>
      <c r="J101" s="228"/>
      <c r="K101" s="228"/>
      <c r="L101" s="233"/>
      <c r="M101" s="272"/>
      <c r="N101" s="273"/>
      <c r="O101" s="273"/>
      <c r="P101" s="273"/>
      <c r="Q101" s="273"/>
      <c r="R101" s="273"/>
      <c r="S101" s="273"/>
      <c r="T101" s="274"/>
      <c r="AT101" s="237" t="s">
        <v>132</v>
      </c>
      <c r="AU101" s="237" t="s">
        <v>82</v>
      </c>
      <c r="AV101" s="12" t="s">
        <v>82</v>
      </c>
      <c r="AW101" s="12" t="s">
        <v>33</v>
      </c>
      <c r="AX101" s="12" t="s">
        <v>80</v>
      </c>
      <c r="AY101" s="237" t="s">
        <v>121</v>
      </c>
    </row>
    <row r="102" s="1" customFormat="1" ht="6.96" customHeight="1">
      <c r="B102" s="58"/>
      <c r="C102" s="59"/>
      <c r="D102" s="59"/>
      <c r="E102" s="59"/>
      <c r="F102" s="59"/>
      <c r="G102" s="59"/>
      <c r="H102" s="59"/>
      <c r="I102" s="161"/>
      <c r="J102" s="59"/>
      <c r="K102" s="59"/>
      <c r="L102" s="43"/>
    </row>
  </sheetData>
  <sheetProtection sheet="1" autoFilter="0" formatColumns="0" formatRows="0" objects="1" scenarios="1" spinCount="100000" saltValue="N17vIyBDVIv6UhIgBv7GwM32TCQ0zm+y+SU0hzTlOvlgy8+Kw2HYHX65S/iclAHjLNKOU6hoOOTyJ8uPPI57wg==" hashValue="z8FH6npQMP5P+N2ALtPNQ/XRxcjTnQKPHhEJJPcxyiwzPDHnS+2RbVC4K7V353XgijSpPxPEJFUp0HYuzQ1T1Q==" algorithmName="SHA-512" password="CC35"/>
  <autoFilter ref="C82:K10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75" customWidth="1"/>
    <col min="2" max="2" width="1.664063" style="275" customWidth="1"/>
    <col min="3" max="4" width="5" style="275" customWidth="1"/>
    <col min="5" max="5" width="11.67" style="275" customWidth="1"/>
    <col min="6" max="6" width="9.17" style="275" customWidth="1"/>
    <col min="7" max="7" width="5" style="275" customWidth="1"/>
    <col min="8" max="8" width="77.83" style="275" customWidth="1"/>
    <col min="9" max="10" width="20" style="275" customWidth="1"/>
    <col min="11" max="11" width="1.664063" style="275" customWidth="1"/>
  </cols>
  <sheetData>
    <row r="1" ht="37.5" customHeight="1"/>
    <row r="2" ht="7.5" customHeight="1">
      <c r="B2" s="276"/>
      <c r="C2" s="277"/>
      <c r="D2" s="277"/>
      <c r="E2" s="277"/>
      <c r="F2" s="277"/>
      <c r="G2" s="277"/>
      <c r="H2" s="277"/>
      <c r="I2" s="277"/>
      <c r="J2" s="277"/>
      <c r="K2" s="278"/>
    </row>
    <row r="3" s="15" customFormat="1" ht="45" customHeight="1">
      <c r="B3" s="279"/>
      <c r="C3" s="280" t="s">
        <v>950</v>
      </c>
      <c r="D3" s="280"/>
      <c r="E3" s="280"/>
      <c r="F3" s="280"/>
      <c r="G3" s="280"/>
      <c r="H3" s="280"/>
      <c r="I3" s="280"/>
      <c r="J3" s="280"/>
      <c r="K3" s="281"/>
    </row>
    <row r="4" ht="25.5" customHeight="1">
      <c r="B4" s="282"/>
      <c r="C4" s="283" t="s">
        <v>951</v>
      </c>
      <c r="D4" s="283"/>
      <c r="E4" s="283"/>
      <c r="F4" s="283"/>
      <c r="G4" s="283"/>
      <c r="H4" s="283"/>
      <c r="I4" s="283"/>
      <c r="J4" s="283"/>
      <c r="K4" s="284"/>
    </row>
    <row r="5" ht="5.25" customHeight="1">
      <c r="B5" s="282"/>
      <c r="C5" s="285"/>
      <c r="D5" s="285"/>
      <c r="E5" s="285"/>
      <c r="F5" s="285"/>
      <c r="G5" s="285"/>
      <c r="H5" s="285"/>
      <c r="I5" s="285"/>
      <c r="J5" s="285"/>
      <c r="K5" s="284"/>
    </row>
    <row r="6" ht="15" customHeight="1">
      <c r="B6" s="282"/>
      <c r="C6" s="286" t="s">
        <v>952</v>
      </c>
      <c r="D6" s="286"/>
      <c r="E6" s="286"/>
      <c r="F6" s="286"/>
      <c r="G6" s="286"/>
      <c r="H6" s="286"/>
      <c r="I6" s="286"/>
      <c r="J6" s="286"/>
      <c r="K6" s="284"/>
    </row>
    <row r="7" ht="15" customHeight="1">
      <c r="B7" s="287"/>
      <c r="C7" s="286" t="s">
        <v>953</v>
      </c>
      <c r="D7" s="286"/>
      <c r="E7" s="286"/>
      <c r="F7" s="286"/>
      <c r="G7" s="286"/>
      <c r="H7" s="286"/>
      <c r="I7" s="286"/>
      <c r="J7" s="286"/>
      <c r="K7" s="284"/>
    </row>
    <row r="8" ht="12.75" customHeight="1">
      <c r="B8" s="287"/>
      <c r="C8" s="286"/>
      <c r="D8" s="286"/>
      <c r="E8" s="286"/>
      <c r="F8" s="286"/>
      <c r="G8" s="286"/>
      <c r="H8" s="286"/>
      <c r="I8" s="286"/>
      <c r="J8" s="286"/>
      <c r="K8" s="284"/>
    </row>
    <row r="9" ht="15" customHeight="1">
      <c r="B9" s="287"/>
      <c r="C9" s="286" t="s">
        <v>954</v>
      </c>
      <c r="D9" s="286"/>
      <c r="E9" s="286"/>
      <c r="F9" s="286"/>
      <c r="G9" s="286"/>
      <c r="H9" s="286"/>
      <c r="I9" s="286"/>
      <c r="J9" s="286"/>
      <c r="K9" s="284"/>
    </row>
    <row r="10" ht="15" customHeight="1">
      <c r="B10" s="287"/>
      <c r="C10" s="286"/>
      <c r="D10" s="286" t="s">
        <v>955</v>
      </c>
      <c r="E10" s="286"/>
      <c r="F10" s="286"/>
      <c r="G10" s="286"/>
      <c r="H10" s="286"/>
      <c r="I10" s="286"/>
      <c r="J10" s="286"/>
      <c r="K10" s="284"/>
    </row>
    <row r="11" ht="15" customHeight="1">
      <c r="B11" s="287"/>
      <c r="C11" s="288"/>
      <c r="D11" s="286" t="s">
        <v>956</v>
      </c>
      <c r="E11" s="286"/>
      <c r="F11" s="286"/>
      <c r="G11" s="286"/>
      <c r="H11" s="286"/>
      <c r="I11" s="286"/>
      <c r="J11" s="286"/>
      <c r="K11" s="284"/>
    </row>
    <row r="12" ht="15" customHeight="1">
      <c r="B12" s="287"/>
      <c r="C12" s="288"/>
      <c r="D12" s="286"/>
      <c r="E12" s="286"/>
      <c r="F12" s="286"/>
      <c r="G12" s="286"/>
      <c r="H12" s="286"/>
      <c r="I12" s="286"/>
      <c r="J12" s="286"/>
      <c r="K12" s="284"/>
    </row>
    <row r="13" ht="15" customHeight="1">
      <c r="B13" s="287"/>
      <c r="C13" s="288"/>
      <c r="D13" s="289" t="s">
        <v>957</v>
      </c>
      <c r="E13" s="286"/>
      <c r="F13" s="286"/>
      <c r="G13" s="286"/>
      <c r="H13" s="286"/>
      <c r="I13" s="286"/>
      <c r="J13" s="286"/>
      <c r="K13" s="284"/>
    </row>
    <row r="14" ht="12.75" customHeight="1">
      <c r="B14" s="287"/>
      <c r="C14" s="288"/>
      <c r="D14" s="288"/>
      <c r="E14" s="288"/>
      <c r="F14" s="288"/>
      <c r="G14" s="288"/>
      <c r="H14" s="288"/>
      <c r="I14" s="288"/>
      <c r="J14" s="288"/>
      <c r="K14" s="284"/>
    </row>
    <row r="15" ht="15" customHeight="1">
      <c r="B15" s="287"/>
      <c r="C15" s="288"/>
      <c r="D15" s="286" t="s">
        <v>958</v>
      </c>
      <c r="E15" s="286"/>
      <c r="F15" s="286"/>
      <c r="G15" s="286"/>
      <c r="H15" s="286"/>
      <c r="I15" s="286"/>
      <c r="J15" s="286"/>
      <c r="K15" s="284"/>
    </row>
    <row r="16" ht="15" customHeight="1">
      <c r="B16" s="287"/>
      <c r="C16" s="288"/>
      <c r="D16" s="286" t="s">
        <v>959</v>
      </c>
      <c r="E16" s="286"/>
      <c r="F16" s="286"/>
      <c r="G16" s="286"/>
      <c r="H16" s="286"/>
      <c r="I16" s="286"/>
      <c r="J16" s="286"/>
      <c r="K16" s="284"/>
    </row>
    <row r="17" ht="15" customHeight="1">
      <c r="B17" s="287"/>
      <c r="C17" s="288"/>
      <c r="D17" s="286" t="s">
        <v>960</v>
      </c>
      <c r="E17" s="286"/>
      <c r="F17" s="286"/>
      <c r="G17" s="286"/>
      <c r="H17" s="286"/>
      <c r="I17" s="286"/>
      <c r="J17" s="286"/>
      <c r="K17" s="284"/>
    </row>
    <row r="18" ht="15" customHeight="1">
      <c r="B18" s="287"/>
      <c r="C18" s="288"/>
      <c r="D18" s="288"/>
      <c r="E18" s="290" t="s">
        <v>79</v>
      </c>
      <c r="F18" s="286" t="s">
        <v>961</v>
      </c>
      <c r="G18" s="286"/>
      <c r="H18" s="286"/>
      <c r="I18" s="286"/>
      <c r="J18" s="286"/>
      <c r="K18" s="284"/>
    </row>
    <row r="19" ht="15" customHeight="1">
      <c r="B19" s="287"/>
      <c r="C19" s="288"/>
      <c r="D19" s="288"/>
      <c r="E19" s="290" t="s">
        <v>962</v>
      </c>
      <c r="F19" s="286" t="s">
        <v>963</v>
      </c>
      <c r="G19" s="286"/>
      <c r="H19" s="286"/>
      <c r="I19" s="286"/>
      <c r="J19" s="286"/>
      <c r="K19" s="284"/>
    </row>
    <row r="20" ht="15" customHeight="1">
      <c r="B20" s="287"/>
      <c r="C20" s="288"/>
      <c r="D20" s="288"/>
      <c r="E20" s="290" t="s">
        <v>964</v>
      </c>
      <c r="F20" s="286" t="s">
        <v>965</v>
      </c>
      <c r="G20" s="286"/>
      <c r="H20" s="286"/>
      <c r="I20" s="286"/>
      <c r="J20" s="286"/>
      <c r="K20" s="284"/>
    </row>
    <row r="21" ht="15" customHeight="1">
      <c r="B21" s="287"/>
      <c r="C21" s="288"/>
      <c r="D21" s="288"/>
      <c r="E21" s="290" t="s">
        <v>86</v>
      </c>
      <c r="F21" s="286" t="s">
        <v>87</v>
      </c>
      <c r="G21" s="286"/>
      <c r="H21" s="286"/>
      <c r="I21" s="286"/>
      <c r="J21" s="286"/>
      <c r="K21" s="284"/>
    </row>
    <row r="22" ht="15" customHeight="1">
      <c r="B22" s="287"/>
      <c r="C22" s="288"/>
      <c r="D22" s="288"/>
      <c r="E22" s="290" t="s">
        <v>966</v>
      </c>
      <c r="F22" s="286" t="s">
        <v>967</v>
      </c>
      <c r="G22" s="286"/>
      <c r="H22" s="286"/>
      <c r="I22" s="286"/>
      <c r="J22" s="286"/>
      <c r="K22" s="284"/>
    </row>
    <row r="23" ht="15" customHeight="1">
      <c r="B23" s="287"/>
      <c r="C23" s="288"/>
      <c r="D23" s="288"/>
      <c r="E23" s="290" t="s">
        <v>968</v>
      </c>
      <c r="F23" s="286" t="s">
        <v>969</v>
      </c>
      <c r="G23" s="286"/>
      <c r="H23" s="286"/>
      <c r="I23" s="286"/>
      <c r="J23" s="286"/>
      <c r="K23" s="284"/>
    </row>
    <row r="24" ht="12.75" customHeight="1">
      <c r="B24" s="287"/>
      <c r="C24" s="288"/>
      <c r="D24" s="288"/>
      <c r="E24" s="288"/>
      <c r="F24" s="288"/>
      <c r="G24" s="288"/>
      <c r="H24" s="288"/>
      <c r="I24" s="288"/>
      <c r="J24" s="288"/>
      <c r="K24" s="284"/>
    </row>
    <row r="25" ht="15" customHeight="1">
      <c r="B25" s="287"/>
      <c r="C25" s="286" t="s">
        <v>970</v>
      </c>
      <c r="D25" s="286"/>
      <c r="E25" s="286"/>
      <c r="F25" s="286"/>
      <c r="G25" s="286"/>
      <c r="H25" s="286"/>
      <c r="I25" s="286"/>
      <c r="J25" s="286"/>
      <c r="K25" s="284"/>
    </row>
    <row r="26" ht="15" customHeight="1">
      <c r="B26" s="287"/>
      <c r="C26" s="286" t="s">
        <v>971</v>
      </c>
      <c r="D26" s="286"/>
      <c r="E26" s="286"/>
      <c r="F26" s="286"/>
      <c r="G26" s="286"/>
      <c r="H26" s="286"/>
      <c r="I26" s="286"/>
      <c r="J26" s="286"/>
      <c r="K26" s="284"/>
    </row>
    <row r="27" ht="15" customHeight="1">
      <c r="B27" s="287"/>
      <c r="C27" s="286"/>
      <c r="D27" s="286" t="s">
        <v>972</v>
      </c>
      <c r="E27" s="286"/>
      <c r="F27" s="286"/>
      <c r="G27" s="286"/>
      <c r="H27" s="286"/>
      <c r="I27" s="286"/>
      <c r="J27" s="286"/>
      <c r="K27" s="284"/>
    </row>
    <row r="28" ht="15" customHeight="1">
      <c r="B28" s="287"/>
      <c r="C28" s="288"/>
      <c r="D28" s="286" t="s">
        <v>973</v>
      </c>
      <c r="E28" s="286"/>
      <c r="F28" s="286"/>
      <c r="G28" s="286"/>
      <c r="H28" s="286"/>
      <c r="I28" s="286"/>
      <c r="J28" s="286"/>
      <c r="K28" s="284"/>
    </row>
    <row r="29" ht="12.75" customHeight="1">
      <c r="B29" s="287"/>
      <c r="C29" s="288"/>
      <c r="D29" s="288"/>
      <c r="E29" s="288"/>
      <c r="F29" s="288"/>
      <c r="G29" s="288"/>
      <c r="H29" s="288"/>
      <c r="I29" s="288"/>
      <c r="J29" s="288"/>
      <c r="K29" s="284"/>
    </row>
    <row r="30" ht="15" customHeight="1">
      <c r="B30" s="287"/>
      <c r="C30" s="288"/>
      <c r="D30" s="286" t="s">
        <v>974</v>
      </c>
      <c r="E30" s="286"/>
      <c r="F30" s="286"/>
      <c r="G30" s="286"/>
      <c r="H30" s="286"/>
      <c r="I30" s="286"/>
      <c r="J30" s="286"/>
      <c r="K30" s="284"/>
    </row>
    <row r="31" ht="15" customHeight="1">
      <c r="B31" s="287"/>
      <c r="C31" s="288"/>
      <c r="D31" s="286" t="s">
        <v>975</v>
      </c>
      <c r="E31" s="286"/>
      <c r="F31" s="286"/>
      <c r="G31" s="286"/>
      <c r="H31" s="286"/>
      <c r="I31" s="286"/>
      <c r="J31" s="286"/>
      <c r="K31" s="284"/>
    </row>
    <row r="32" ht="12.75" customHeight="1">
      <c r="B32" s="287"/>
      <c r="C32" s="288"/>
      <c r="D32" s="288"/>
      <c r="E32" s="288"/>
      <c r="F32" s="288"/>
      <c r="G32" s="288"/>
      <c r="H32" s="288"/>
      <c r="I32" s="288"/>
      <c r="J32" s="288"/>
      <c r="K32" s="284"/>
    </row>
    <row r="33" ht="15" customHeight="1">
      <c r="B33" s="287"/>
      <c r="C33" s="288"/>
      <c r="D33" s="286" t="s">
        <v>976</v>
      </c>
      <c r="E33" s="286"/>
      <c r="F33" s="286"/>
      <c r="G33" s="286"/>
      <c r="H33" s="286"/>
      <c r="I33" s="286"/>
      <c r="J33" s="286"/>
      <c r="K33" s="284"/>
    </row>
    <row r="34" ht="15" customHeight="1">
      <c r="B34" s="287"/>
      <c r="C34" s="288"/>
      <c r="D34" s="286" t="s">
        <v>977</v>
      </c>
      <c r="E34" s="286"/>
      <c r="F34" s="286"/>
      <c r="G34" s="286"/>
      <c r="H34" s="286"/>
      <c r="I34" s="286"/>
      <c r="J34" s="286"/>
      <c r="K34" s="284"/>
    </row>
    <row r="35" ht="15" customHeight="1">
      <c r="B35" s="287"/>
      <c r="C35" s="288"/>
      <c r="D35" s="286" t="s">
        <v>978</v>
      </c>
      <c r="E35" s="286"/>
      <c r="F35" s="286"/>
      <c r="G35" s="286"/>
      <c r="H35" s="286"/>
      <c r="I35" s="286"/>
      <c r="J35" s="286"/>
      <c r="K35" s="284"/>
    </row>
    <row r="36" ht="15" customHeight="1">
      <c r="B36" s="287"/>
      <c r="C36" s="288"/>
      <c r="D36" s="286"/>
      <c r="E36" s="289" t="s">
        <v>107</v>
      </c>
      <c r="F36" s="286"/>
      <c r="G36" s="286" t="s">
        <v>979</v>
      </c>
      <c r="H36" s="286"/>
      <c r="I36" s="286"/>
      <c r="J36" s="286"/>
      <c r="K36" s="284"/>
    </row>
    <row r="37" ht="30.75" customHeight="1">
      <c r="B37" s="287"/>
      <c r="C37" s="288"/>
      <c r="D37" s="286"/>
      <c r="E37" s="289" t="s">
        <v>980</v>
      </c>
      <c r="F37" s="286"/>
      <c r="G37" s="286" t="s">
        <v>981</v>
      </c>
      <c r="H37" s="286"/>
      <c r="I37" s="286"/>
      <c r="J37" s="286"/>
      <c r="K37" s="284"/>
    </row>
    <row r="38" ht="15" customHeight="1">
      <c r="B38" s="287"/>
      <c r="C38" s="288"/>
      <c r="D38" s="286"/>
      <c r="E38" s="289" t="s">
        <v>53</v>
      </c>
      <c r="F38" s="286"/>
      <c r="G38" s="286" t="s">
        <v>982</v>
      </c>
      <c r="H38" s="286"/>
      <c r="I38" s="286"/>
      <c r="J38" s="286"/>
      <c r="K38" s="284"/>
    </row>
    <row r="39" ht="15" customHeight="1">
      <c r="B39" s="287"/>
      <c r="C39" s="288"/>
      <c r="D39" s="286"/>
      <c r="E39" s="289" t="s">
        <v>54</v>
      </c>
      <c r="F39" s="286"/>
      <c r="G39" s="286" t="s">
        <v>983</v>
      </c>
      <c r="H39" s="286"/>
      <c r="I39" s="286"/>
      <c r="J39" s="286"/>
      <c r="K39" s="284"/>
    </row>
    <row r="40" ht="15" customHeight="1">
      <c r="B40" s="287"/>
      <c r="C40" s="288"/>
      <c r="D40" s="286"/>
      <c r="E40" s="289" t="s">
        <v>108</v>
      </c>
      <c r="F40" s="286"/>
      <c r="G40" s="286" t="s">
        <v>984</v>
      </c>
      <c r="H40" s="286"/>
      <c r="I40" s="286"/>
      <c r="J40" s="286"/>
      <c r="K40" s="284"/>
    </row>
    <row r="41" ht="15" customHeight="1">
      <c r="B41" s="287"/>
      <c r="C41" s="288"/>
      <c r="D41" s="286"/>
      <c r="E41" s="289" t="s">
        <v>109</v>
      </c>
      <c r="F41" s="286"/>
      <c r="G41" s="286" t="s">
        <v>985</v>
      </c>
      <c r="H41" s="286"/>
      <c r="I41" s="286"/>
      <c r="J41" s="286"/>
      <c r="K41" s="284"/>
    </row>
    <row r="42" ht="15" customHeight="1">
      <c r="B42" s="287"/>
      <c r="C42" s="288"/>
      <c r="D42" s="286"/>
      <c r="E42" s="289" t="s">
        <v>986</v>
      </c>
      <c r="F42" s="286"/>
      <c r="G42" s="286" t="s">
        <v>987</v>
      </c>
      <c r="H42" s="286"/>
      <c r="I42" s="286"/>
      <c r="J42" s="286"/>
      <c r="K42" s="284"/>
    </row>
    <row r="43" ht="15" customHeight="1">
      <c r="B43" s="287"/>
      <c r="C43" s="288"/>
      <c r="D43" s="286"/>
      <c r="E43" s="289"/>
      <c r="F43" s="286"/>
      <c r="G43" s="286" t="s">
        <v>988</v>
      </c>
      <c r="H43" s="286"/>
      <c r="I43" s="286"/>
      <c r="J43" s="286"/>
      <c r="K43" s="284"/>
    </row>
    <row r="44" ht="15" customHeight="1">
      <c r="B44" s="287"/>
      <c r="C44" s="288"/>
      <c r="D44" s="286"/>
      <c r="E44" s="289" t="s">
        <v>989</v>
      </c>
      <c r="F44" s="286"/>
      <c r="G44" s="286" t="s">
        <v>990</v>
      </c>
      <c r="H44" s="286"/>
      <c r="I44" s="286"/>
      <c r="J44" s="286"/>
      <c r="K44" s="284"/>
    </row>
    <row r="45" ht="15" customHeight="1">
      <c r="B45" s="287"/>
      <c r="C45" s="288"/>
      <c r="D45" s="286"/>
      <c r="E45" s="289" t="s">
        <v>111</v>
      </c>
      <c r="F45" s="286"/>
      <c r="G45" s="286" t="s">
        <v>991</v>
      </c>
      <c r="H45" s="286"/>
      <c r="I45" s="286"/>
      <c r="J45" s="286"/>
      <c r="K45" s="284"/>
    </row>
    <row r="46" ht="12.75" customHeight="1">
      <c r="B46" s="287"/>
      <c r="C46" s="288"/>
      <c r="D46" s="286"/>
      <c r="E46" s="286"/>
      <c r="F46" s="286"/>
      <c r="G46" s="286"/>
      <c r="H46" s="286"/>
      <c r="I46" s="286"/>
      <c r="J46" s="286"/>
      <c r="K46" s="284"/>
    </row>
    <row r="47" ht="15" customHeight="1">
      <c r="B47" s="287"/>
      <c r="C47" s="288"/>
      <c r="D47" s="286" t="s">
        <v>992</v>
      </c>
      <c r="E47" s="286"/>
      <c r="F47" s="286"/>
      <c r="G47" s="286"/>
      <c r="H47" s="286"/>
      <c r="I47" s="286"/>
      <c r="J47" s="286"/>
      <c r="K47" s="284"/>
    </row>
    <row r="48" ht="15" customHeight="1">
      <c r="B48" s="287"/>
      <c r="C48" s="288"/>
      <c r="D48" s="288"/>
      <c r="E48" s="286" t="s">
        <v>993</v>
      </c>
      <c r="F48" s="286"/>
      <c r="G48" s="286"/>
      <c r="H48" s="286"/>
      <c r="I48" s="286"/>
      <c r="J48" s="286"/>
      <c r="K48" s="284"/>
    </row>
    <row r="49" ht="15" customHeight="1">
      <c r="B49" s="287"/>
      <c r="C49" s="288"/>
      <c r="D49" s="288"/>
      <c r="E49" s="286" t="s">
        <v>994</v>
      </c>
      <c r="F49" s="286"/>
      <c r="G49" s="286"/>
      <c r="H49" s="286"/>
      <c r="I49" s="286"/>
      <c r="J49" s="286"/>
      <c r="K49" s="284"/>
    </row>
    <row r="50" ht="15" customHeight="1">
      <c r="B50" s="287"/>
      <c r="C50" s="288"/>
      <c r="D50" s="288"/>
      <c r="E50" s="286" t="s">
        <v>995</v>
      </c>
      <c r="F50" s="286"/>
      <c r="G50" s="286"/>
      <c r="H50" s="286"/>
      <c r="I50" s="286"/>
      <c r="J50" s="286"/>
      <c r="K50" s="284"/>
    </row>
    <row r="51" ht="15" customHeight="1">
      <c r="B51" s="287"/>
      <c r="C51" s="288"/>
      <c r="D51" s="286" t="s">
        <v>996</v>
      </c>
      <c r="E51" s="286"/>
      <c r="F51" s="286"/>
      <c r="G51" s="286"/>
      <c r="H51" s="286"/>
      <c r="I51" s="286"/>
      <c r="J51" s="286"/>
      <c r="K51" s="284"/>
    </row>
    <row r="52" ht="25.5" customHeight="1">
      <c r="B52" s="282"/>
      <c r="C52" s="283" t="s">
        <v>997</v>
      </c>
      <c r="D52" s="283"/>
      <c r="E52" s="283"/>
      <c r="F52" s="283"/>
      <c r="G52" s="283"/>
      <c r="H52" s="283"/>
      <c r="I52" s="283"/>
      <c r="J52" s="283"/>
      <c r="K52" s="284"/>
    </row>
    <row r="53" ht="5.25" customHeight="1">
      <c r="B53" s="282"/>
      <c r="C53" s="285"/>
      <c r="D53" s="285"/>
      <c r="E53" s="285"/>
      <c r="F53" s="285"/>
      <c r="G53" s="285"/>
      <c r="H53" s="285"/>
      <c r="I53" s="285"/>
      <c r="J53" s="285"/>
      <c r="K53" s="284"/>
    </row>
    <row r="54" ht="15" customHeight="1">
      <c r="B54" s="282"/>
      <c r="C54" s="286" t="s">
        <v>998</v>
      </c>
      <c r="D54" s="286"/>
      <c r="E54" s="286"/>
      <c r="F54" s="286"/>
      <c r="G54" s="286"/>
      <c r="H54" s="286"/>
      <c r="I54" s="286"/>
      <c r="J54" s="286"/>
      <c r="K54" s="284"/>
    </row>
    <row r="55" ht="15" customHeight="1">
      <c r="B55" s="282"/>
      <c r="C55" s="286" t="s">
        <v>999</v>
      </c>
      <c r="D55" s="286"/>
      <c r="E55" s="286"/>
      <c r="F55" s="286"/>
      <c r="G55" s="286"/>
      <c r="H55" s="286"/>
      <c r="I55" s="286"/>
      <c r="J55" s="286"/>
      <c r="K55" s="284"/>
    </row>
    <row r="56" ht="12.75" customHeight="1">
      <c r="B56" s="282"/>
      <c r="C56" s="286"/>
      <c r="D56" s="286"/>
      <c r="E56" s="286"/>
      <c r="F56" s="286"/>
      <c r="G56" s="286"/>
      <c r="H56" s="286"/>
      <c r="I56" s="286"/>
      <c r="J56" s="286"/>
      <c r="K56" s="284"/>
    </row>
    <row r="57" ht="15" customHeight="1">
      <c r="B57" s="282"/>
      <c r="C57" s="286" t="s">
        <v>1000</v>
      </c>
      <c r="D57" s="286"/>
      <c r="E57" s="286"/>
      <c r="F57" s="286"/>
      <c r="G57" s="286"/>
      <c r="H57" s="286"/>
      <c r="I57" s="286"/>
      <c r="J57" s="286"/>
      <c r="K57" s="284"/>
    </row>
    <row r="58" ht="15" customHeight="1">
      <c r="B58" s="282"/>
      <c r="C58" s="288"/>
      <c r="D58" s="286" t="s">
        <v>1001</v>
      </c>
      <c r="E58" s="286"/>
      <c r="F58" s="286"/>
      <c r="G58" s="286"/>
      <c r="H58" s="286"/>
      <c r="I58" s="286"/>
      <c r="J58" s="286"/>
      <c r="K58" s="284"/>
    </row>
    <row r="59" ht="15" customHeight="1">
      <c r="B59" s="282"/>
      <c r="C59" s="288"/>
      <c r="D59" s="286" t="s">
        <v>1002</v>
      </c>
      <c r="E59" s="286"/>
      <c r="F59" s="286"/>
      <c r="G59" s="286"/>
      <c r="H59" s="286"/>
      <c r="I59" s="286"/>
      <c r="J59" s="286"/>
      <c r="K59" s="284"/>
    </row>
    <row r="60" ht="15" customHeight="1">
      <c r="B60" s="282"/>
      <c r="C60" s="288"/>
      <c r="D60" s="286" t="s">
        <v>1003</v>
      </c>
      <c r="E60" s="286"/>
      <c r="F60" s="286"/>
      <c r="G60" s="286"/>
      <c r="H60" s="286"/>
      <c r="I60" s="286"/>
      <c r="J60" s="286"/>
      <c r="K60" s="284"/>
    </row>
    <row r="61" ht="15" customHeight="1">
      <c r="B61" s="282"/>
      <c r="C61" s="288"/>
      <c r="D61" s="286" t="s">
        <v>1004</v>
      </c>
      <c r="E61" s="286"/>
      <c r="F61" s="286"/>
      <c r="G61" s="286"/>
      <c r="H61" s="286"/>
      <c r="I61" s="286"/>
      <c r="J61" s="286"/>
      <c r="K61" s="284"/>
    </row>
    <row r="62" ht="15" customHeight="1">
      <c r="B62" s="282"/>
      <c r="C62" s="288"/>
      <c r="D62" s="291" t="s">
        <v>1005</v>
      </c>
      <c r="E62" s="291"/>
      <c r="F62" s="291"/>
      <c r="G62" s="291"/>
      <c r="H62" s="291"/>
      <c r="I62" s="291"/>
      <c r="J62" s="291"/>
      <c r="K62" s="284"/>
    </row>
    <row r="63" ht="15" customHeight="1">
      <c r="B63" s="282"/>
      <c r="C63" s="288"/>
      <c r="D63" s="286" t="s">
        <v>1006</v>
      </c>
      <c r="E63" s="286"/>
      <c r="F63" s="286"/>
      <c r="G63" s="286"/>
      <c r="H63" s="286"/>
      <c r="I63" s="286"/>
      <c r="J63" s="286"/>
      <c r="K63" s="284"/>
    </row>
    <row r="64" ht="12.75" customHeight="1">
      <c r="B64" s="282"/>
      <c r="C64" s="288"/>
      <c r="D64" s="288"/>
      <c r="E64" s="292"/>
      <c r="F64" s="288"/>
      <c r="G64" s="288"/>
      <c r="H64" s="288"/>
      <c r="I64" s="288"/>
      <c r="J64" s="288"/>
      <c r="K64" s="284"/>
    </row>
    <row r="65" ht="15" customHeight="1">
      <c r="B65" s="282"/>
      <c r="C65" s="288"/>
      <c r="D65" s="286" t="s">
        <v>1007</v>
      </c>
      <c r="E65" s="286"/>
      <c r="F65" s="286"/>
      <c r="G65" s="286"/>
      <c r="H65" s="286"/>
      <c r="I65" s="286"/>
      <c r="J65" s="286"/>
      <c r="K65" s="284"/>
    </row>
    <row r="66" ht="15" customHeight="1">
      <c r="B66" s="282"/>
      <c r="C66" s="288"/>
      <c r="D66" s="291" t="s">
        <v>1008</v>
      </c>
      <c r="E66" s="291"/>
      <c r="F66" s="291"/>
      <c r="G66" s="291"/>
      <c r="H66" s="291"/>
      <c r="I66" s="291"/>
      <c r="J66" s="291"/>
      <c r="K66" s="284"/>
    </row>
    <row r="67" ht="15" customHeight="1">
      <c r="B67" s="282"/>
      <c r="C67" s="288"/>
      <c r="D67" s="286" t="s">
        <v>1009</v>
      </c>
      <c r="E67" s="286"/>
      <c r="F67" s="286"/>
      <c r="G67" s="286"/>
      <c r="H67" s="286"/>
      <c r="I67" s="286"/>
      <c r="J67" s="286"/>
      <c r="K67" s="284"/>
    </row>
    <row r="68" ht="15" customHeight="1">
      <c r="B68" s="282"/>
      <c r="C68" s="288"/>
      <c r="D68" s="286" t="s">
        <v>1010</v>
      </c>
      <c r="E68" s="286"/>
      <c r="F68" s="286"/>
      <c r="G68" s="286"/>
      <c r="H68" s="286"/>
      <c r="I68" s="286"/>
      <c r="J68" s="286"/>
      <c r="K68" s="284"/>
    </row>
    <row r="69" ht="15" customHeight="1">
      <c r="B69" s="282"/>
      <c r="C69" s="288"/>
      <c r="D69" s="286" t="s">
        <v>1011</v>
      </c>
      <c r="E69" s="286"/>
      <c r="F69" s="286"/>
      <c r="G69" s="286"/>
      <c r="H69" s="286"/>
      <c r="I69" s="286"/>
      <c r="J69" s="286"/>
      <c r="K69" s="284"/>
    </row>
    <row r="70" ht="15" customHeight="1">
      <c r="B70" s="282"/>
      <c r="C70" s="288"/>
      <c r="D70" s="286" t="s">
        <v>1012</v>
      </c>
      <c r="E70" s="286"/>
      <c r="F70" s="286"/>
      <c r="G70" s="286"/>
      <c r="H70" s="286"/>
      <c r="I70" s="286"/>
      <c r="J70" s="286"/>
      <c r="K70" s="284"/>
    </row>
    <row r="71" ht="12.75" customHeight="1">
      <c r="B71" s="293"/>
      <c r="C71" s="294"/>
      <c r="D71" s="294"/>
      <c r="E71" s="294"/>
      <c r="F71" s="294"/>
      <c r="G71" s="294"/>
      <c r="H71" s="294"/>
      <c r="I71" s="294"/>
      <c r="J71" s="294"/>
      <c r="K71" s="295"/>
    </row>
    <row r="72" ht="18.75" customHeight="1">
      <c r="B72" s="296"/>
      <c r="C72" s="296"/>
      <c r="D72" s="296"/>
      <c r="E72" s="296"/>
      <c r="F72" s="296"/>
      <c r="G72" s="296"/>
      <c r="H72" s="296"/>
      <c r="I72" s="296"/>
      <c r="J72" s="296"/>
      <c r="K72" s="297"/>
    </row>
    <row r="73" ht="18.75" customHeight="1">
      <c r="B73" s="297"/>
      <c r="C73" s="297"/>
      <c r="D73" s="297"/>
      <c r="E73" s="297"/>
      <c r="F73" s="297"/>
      <c r="G73" s="297"/>
      <c r="H73" s="297"/>
      <c r="I73" s="297"/>
      <c r="J73" s="297"/>
      <c r="K73" s="297"/>
    </row>
    <row r="74" ht="7.5" customHeight="1">
      <c r="B74" s="298"/>
      <c r="C74" s="299"/>
      <c r="D74" s="299"/>
      <c r="E74" s="299"/>
      <c r="F74" s="299"/>
      <c r="G74" s="299"/>
      <c r="H74" s="299"/>
      <c r="I74" s="299"/>
      <c r="J74" s="299"/>
      <c r="K74" s="300"/>
    </row>
    <row r="75" ht="45" customHeight="1">
      <c r="B75" s="301"/>
      <c r="C75" s="302" t="s">
        <v>1013</v>
      </c>
      <c r="D75" s="302"/>
      <c r="E75" s="302"/>
      <c r="F75" s="302"/>
      <c r="G75" s="302"/>
      <c r="H75" s="302"/>
      <c r="I75" s="302"/>
      <c r="J75" s="302"/>
      <c r="K75" s="303"/>
    </row>
    <row r="76" ht="17.25" customHeight="1">
      <c r="B76" s="301"/>
      <c r="C76" s="304" t="s">
        <v>1014</v>
      </c>
      <c r="D76" s="304"/>
      <c r="E76" s="304"/>
      <c r="F76" s="304" t="s">
        <v>1015</v>
      </c>
      <c r="G76" s="305"/>
      <c r="H76" s="304" t="s">
        <v>54</v>
      </c>
      <c r="I76" s="304" t="s">
        <v>57</v>
      </c>
      <c r="J76" s="304" t="s">
        <v>1016</v>
      </c>
      <c r="K76" s="303"/>
    </row>
    <row r="77" ht="17.25" customHeight="1">
      <c r="B77" s="301"/>
      <c r="C77" s="306" t="s">
        <v>1017</v>
      </c>
      <c r="D77" s="306"/>
      <c r="E77" s="306"/>
      <c r="F77" s="307" t="s">
        <v>1018</v>
      </c>
      <c r="G77" s="308"/>
      <c r="H77" s="306"/>
      <c r="I77" s="306"/>
      <c r="J77" s="306" t="s">
        <v>1019</v>
      </c>
      <c r="K77" s="303"/>
    </row>
    <row r="78" ht="5.25" customHeight="1">
      <c r="B78" s="301"/>
      <c r="C78" s="309"/>
      <c r="D78" s="309"/>
      <c r="E78" s="309"/>
      <c r="F78" s="309"/>
      <c r="G78" s="310"/>
      <c r="H78" s="309"/>
      <c r="I78" s="309"/>
      <c r="J78" s="309"/>
      <c r="K78" s="303"/>
    </row>
    <row r="79" ht="15" customHeight="1">
      <c r="B79" s="301"/>
      <c r="C79" s="289" t="s">
        <v>53</v>
      </c>
      <c r="D79" s="309"/>
      <c r="E79" s="309"/>
      <c r="F79" s="311" t="s">
        <v>1020</v>
      </c>
      <c r="G79" s="310"/>
      <c r="H79" s="289" t="s">
        <v>1021</v>
      </c>
      <c r="I79" s="289" t="s">
        <v>1022</v>
      </c>
      <c r="J79" s="289">
        <v>20</v>
      </c>
      <c r="K79" s="303"/>
    </row>
    <row r="80" ht="15" customHeight="1">
      <c r="B80" s="301"/>
      <c r="C80" s="289" t="s">
        <v>1023</v>
      </c>
      <c r="D80" s="289"/>
      <c r="E80" s="289"/>
      <c r="F80" s="311" t="s">
        <v>1020</v>
      </c>
      <c r="G80" s="310"/>
      <c r="H80" s="289" t="s">
        <v>1024</v>
      </c>
      <c r="I80" s="289" t="s">
        <v>1022</v>
      </c>
      <c r="J80" s="289">
        <v>120</v>
      </c>
      <c r="K80" s="303"/>
    </row>
    <row r="81" ht="15" customHeight="1">
      <c r="B81" s="312"/>
      <c r="C81" s="289" t="s">
        <v>1025</v>
      </c>
      <c r="D81" s="289"/>
      <c r="E81" s="289"/>
      <c r="F81" s="311" t="s">
        <v>1026</v>
      </c>
      <c r="G81" s="310"/>
      <c r="H81" s="289" t="s">
        <v>1027</v>
      </c>
      <c r="I81" s="289" t="s">
        <v>1022</v>
      </c>
      <c r="J81" s="289">
        <v>50</v>
      </c>
      <c r="K81" s="303"/>
    </row>
    <row r="82" ht="15" customHeight="1">
      <c r="B82" s="312"/>
      <c r="C82" s="289" t="s">
        <v>1028</v>
      </c>
      <c r="D82" s="289"/>
      <c r="E82" s="289"/>
      <c r="F82" s="311" t="s">
        <v>1020</v>
      </c>
      <c r="G82" s="310"/>
      <c r="H82" s="289" t="s">
        <v>1029</v>
      </c>
      <c r="I82" s="289" t="s">
        <v>1030</v>
      </c>
      <c r="J82" s="289"/>
      <c r="K82" s="303"/>
    </row>
    <row r="83" ht="15" customHeight="1">
      <c r="B83" s="312"/>
      <c r="C83" s="313" t="s">
        <v>1031</v>
      </c>
      <c r="D83" s="313"/>
      <c r="E83" s="313"/>
      <c r="F83" s="314" t="s">
        <v>1026</v>
      </c>
      <c r="G83" s="313"/>
      <c r="H83" s="313" t="s">
        <v>1032</v>
      </c>
      <c r="I83" s="313" t="s">
        <v>1022</v>
      </c>
      <c r="J83" s="313">
        <v>15</v>
      </c>
      <c r="K83" s="303"/>
    </row>
    <row r="84" ht="15" customHeight="1">
      <c r="B84" s="312"/>
      <c r="C84" s="313" t="s">
        <v>1033</v>
      </c>
      <c r="D84" s="313"/>
      <c r="E84" s="313"/>
      <c r="F84" s="314" t="s">
        <v>1026</v>
      </c>
      <c r="G84" s="313"/>
      <c r="H84" s="313" t="s">
        <v>1034</v>
      </c>
      <c r="I84" s="313" t="s">
        <v>1022</v>
      </c>
      <c r="J84" s="313">
        <v>15</v>
      </c>
      <c r="K84" s="303"/>
    </row>
    <row r="85" ht="15" customHeight="1">
      <c r="B85" s="312"/>
      <c r="C85" s="313" t="s">
        <v>1035</v>
      </c>
      <c r="D85" s="313"/>
      <c r="E85" s="313"/>
      <c r="F85" s="314" t="s">
        <v>1026</v>
      </c>
      <c r="G85" s="313"/>
      <c r="H85" s="313" t="s">
        <v>1036</v>
      </c>
      <c r="I85" s="313" t="s">
        <v>1022</v>
      </c>
      <c r="J85" s="313">
        <v>20</v>
      </c>
      <c r="K85" s="303"/>
    </row>
    <row r="86" ht="15" customHeight="1">
      <c r="B86" s="312"/>
      <c r="C86" s="313" t="s">
        <v>1037</v>
      </c>
      <c r="D86" s="313"/>
      <c r="E86" s="313"/>
      <c r="F86" s="314" t="s">
        <v>1026</v>
      </c>
      <c r="G86" s="313"/>
      <c r="H86" s="313" t="s">
        <v>1038</v>
      </c>
      <c r="I86" s="313" t="s">
        <v>1022</v>
      </c>
      <c r="J86" s="313">
        <v>20</v>
      </c>
      <c r="K86" s="303"/>
    </row>
    <row r="87" ht="15" customHeight="1">
      <c r="B87" s="312"/>
      <c r="C87" s="289" t="s">
        <v>1039</v>
      </c>
      <c r="D87" s="289"/>
      <c r="E87" s="289"/>
      <c r="F87" s="311" t="s">
        <v>1026</v>
      </c>
      <c r="G87" s="310"/>
      <c r="H87" s="289" t="s">
        <v>1040</v>
      </c>
      <c r="I87" s="289" t="s">
        <v>1022</v>
      </c>
      <c r="J87" s="289">
        <v>50</v>
      </c>
      <c r="K87" s="303"/>
    </row>
    <row r="88" ht="15" customHeight="1">
      <c r="B88" s="312"/>
      <c r="C88" s="289" t="s">
        <v>1041</v>
      </c>
      <c r="D88" s="289"/>
      <c r="E88" s="289"/>
      <c r="F88" s="311" t="s">
        <v>1026</v>
      </c>
      <c r="G88" s="310"/>
      <c r="H88" s="289" t="s">
        <v>1042</v>
      </c>
      <c r="I88" s="289" t="s">
        <v>1022</v>
      </c>
      <c r="J88" s="289">
        <v>20</v>
      </c>
      <c r="K88" s="303"/>
    </row>
    <row r="89" ht="15" customHeight="1">
      <c r="B89" s="312"/>
      <c r="C89" s="289" t="s">
        <v>1043</v>
      </c>
      <c r="D89" s="289"/>
      <c r="E89" s="289"/>
      <c r="F89" s="311" t="s">
        <v>1026</v>
      </c>
      <c r="G89" s="310"/>
      <c r="H89" s="289" t="s">
        <v>1044</v>
      </c>
      <c r="I89" s="289" t="s">
        <v>1022</v>
      </c>
      <c r="J89" s="289">
        <v>20</v>
      </c>
      <c r="K89" s="303"/>
    </row>
    <row r="90" ht="15" customHeight="1">
      <c r="B90" s="312"/>
      <c r="C90" s="289" t="s">
        <v>1045</v>
      </c>
      <c r="D90" s="289"/>
      <c r="E90" s="289"/>
      <c r="F90" s="311" t="s">
        <v>1026</v>
      </c>
      <c r="G90" s="310"/>
      <c r="H90" s="289" t="s">
        <v>1046</v>
      </c>
      <c r="I90" s="289" t="s">
        <v>1022</v>
      </c>
      <c r="J90" s="289">
        <v>50</v>
      </c>
      <c r="K90" s="303"/>
    </row>
    <row r="91" ht="15" customHeight="1">
      <c r="B91" s="312"/>
      <c r="C91" s="289" t="s">
        <v>1047</v>
      </c>
      <c r="D91" s="289"/>
      <c r="E91" s="289"/>
      <c r="F91" s="311" t="s">
        <v>1026</v>
      </c>
      <c r="G91" s="310"/>
      <c r="H91" s="289" t="s">
        <v>1047</v>
      </c>
      <c r="I91" s="289" t="s">
        <v>1022</v>
      </c>
      <c r="J91" s="289">
        <v>50</v>
      </c>
      <c r="K91" s="303"/>
    </row>
    <row r="92" ht="15" customHeight="1">
      <c r="B92" s="312"/>
      <c r="C92" s="289" t="s">
        <v>1048</v>
      </c>
      <c r="D92" s="289"/>
      <c r="E92" s="289"/>
      <c r="F92" s="311" t="s">
        <v>1026</v>
      </c>
      <c r="G92" s="310"/>
      <c r="H92" s="289" t="s">
        <v>1049</v>
      </c>
      <c r="I92" s="289" t="s">
        <v>1022</v>
      </c>
      <c r="J92" s="289">
        <v>255</v>
      </c>
      <c r="K92" s="303"/>
    </row>
    <row r="93" ht="15" customHeight="1">
      <c r="B93" s="312"/>
      <c r="C93" s="289" t="s">
        <v>1050</v>
      </c>
      <c r="D93" s="289"/>
      <c r="E93" s="289"/>
      <c r="F93" s="311" t="s">
        <v>1020</v>
      </c>
      <c r="G93" s="310"/>
      <c r="H93" s="289" t="s">
        <v>1051</v>
      </c>
      <c r="I93" s="289" t="s">
        <v>1052</v>
      </c>
      <c r="J93" s="289"/>
      <c r="K93" s="303"/>
    </row>
    <row r="94" ht="15" customHeight="1">
      <c r="B94" s="312"/>
      <c r="C94" s="289" t="s">
        <v>1053</v>
      </c>
      <c r="D94" s="289"/>
      <c r="E94" s="289"/>
      <c r="F94" s="311" t="s">
        <v>1020</v>
      </c>
      <c r="G94" s="310"/>
      <c r="H94" s="289" t="s">
        <v>1054</v>
      </c>
      <c r="I94" s="289" t="s">
        <v>1055</v>
      </c>
      <c r="J94" s="289"/>
      <c r="K94" s="303"/>
    </row>
    <row r="95" ht="15" customHeight="1">
      <c r="B95" s="312"/>
      <c r="C95" s="289" t="s">
        <v>1056</v>
      </c>
      <c r="D95" s="289"/>
      <c r="E95" s="289"/>
      <c r="F95" s="311" t="s">
        <v>1020</v>
      </c>
      <c r="G95" s="310"/>
      <c r="H95" s="289" t="s">
        <v>1056</v>
      </c>
      <c r="I95" s="289" t="s">
        <v>1055</v>
      </c>
      <c r="J95" s="289"/>
      <c r="K95" s="303"/>
    </row>
    <row r="96" ht="15" customHeight="1">
      <c r="B96" s="312"/>
      <c r="C96" s="289" t="s">
        <v>38</v>
      </c>
      <c r="D96" s="289"/>
      <c r="E96" s="289"/>
      <c r="F96" s="311" t="s">
        <v>1020</v>
      </c>
      <c r="G96" s="310"/>
      <c r="H96" s="289" t="s">
        <v>1057</v>
      </c>
      <c r="I96" s="289" t="s">
        <v>1055</v>
      </c>
      <c r="J96" s="289"/>
      <c r="K96" s="303"/>
    </row>
    <row r="97" ht="15" customHeight="1">
      <c r="B97" s="312"/>
      <c r="C97" s="289" t="s">
        <v>48</v>
      </c>
      <c r="D97" s="289"/>
      <c r="E97" s="289"/>
      <c r="F97" s="311" t="s">
        <v>1020</v>
      </c>
      <c r="G97" s="310"/>
      <c r="H97" s="289" t="s">
        <v>1058</v>
      </c>
      <c r="I97" s="289" t="s">
        <v>1055</v>
      </c>
      <c r="J97" s="289"/>
      <c r="K97" s="303"/>
    </row>
    <row r="98" ht="15" customHeight="1">
      <c r="B98" s="315"/>
      <c r="C98" s="316"/>
      <c r="D98" s="316"/>
      <c r="E98" s="316"/>
      <c r="F98" s="316"/>
      <c r="G98" s="316"/>
      <c r="H98" s="316"/>
      <c r="I98" s="316"/>
      <c r="J98" s="316"/>
      <c r="K98" s="317"/>
    </row>
    <row r="99" ht="18.75" customHeight="1">
      <c r="B99" s="318"/>
      <c r="C99" s="319"/>
      <c r="D99" s="319"/>
      <c r="E99" s="319"/>
      <c r="F99" s="319"/>
      <c r="G99" s="319"/>
      <c r="H99" s="319"/>
      <c r="I99" s="319"/>
      <c r="J99" s="319"/>
      <c r="K99" s="318"/>
    </row>
    <row r="100" ht="18.75" customHeight="1">
      <c r="B100" s="297"/>
      <c r="C100" s="297"/>
      <c r="D100" s="297"/>
      <c r="E100" s="297"/>
      <c r="F100" s="297"/>
      <c r="G100" s="297"/>
      <c r="H100" s="297"/>
      <c r="I100" s="297"/>
      <c r="J100" s="297"/>
      <c r="K100" s="297"/>
    </row>
    <row r="101" ht="7.5" customHeight="1">
      <c r="B101" s="298"/>
      <c r="C101" s="299"/>
      <c r="D101" s="299"/>
      <c r="E101" s="299"/>
      <c r="F101" s="299"/>
      <c r="G101" s="299"/>
      <c r="H101" s="299"/>
      <c r="I101" s="299"/>
      <c r="J101" s="299"/>
      <c r="K101" s="300"/>
    </row>
    <row r="102" ht="45" customHeight="1">
      <c r="B102" s="301"/>
      <c r="C102" s="302" t="s">
        <v>1059</v>
      </c>
      <c r="D102" s="302"/>
      <c r="E102" s="302"/>
      <c r="F102" s="302"/>
      <c r="G102" s="302"/>
      <c r="H102" s="302"/>
      <c r="I102" s="302"/>
      <c r="J102" s="302"/>
      <c r="K102" s="303"/>
    </row>
    <row r="103" ht="17.25" customHeight="1">
      <c r="B103" s="301"/>
      <c r="C103" s="304" t="s">
        <v>1014</v>
      </c>
      <c r="D103" s="304"/>
      <c r="E103" s="304"/>
      <c r="F103" s="304" t="s">
        <v>1015</v>
      </c>
      <c r="G103" s="305"/>
      <c r="H103" s="304" t="s">
        <v>54</v>
      </c>
      <c r="I103" s="304" t="s">
        <v>57</v>
      </c>
      <c r="J103" s="304" t="s">
        <v>1016</v>
      </c>
      <c r="K103" s="303"/>
    </row>
    <row r="104" ht="17.25" customHeight="1">
      <c r="B104" s="301"/>
      <c r="C104" s="306" t="s">
        <v>1017</v>
      </c>
      <c r="D104" s="306"/>
      <c r="E104" s="306"/>
      <c r="F104" s="307" t="s">
        <v>1018</v>
      </c>
      <c r="G104" s="308"/>
      <c r="H104" s="306"/>
      <c r="I104" s="306"/>
      <c r="J104" s="306" t="s">
        <v>1019</v>
      </c>
      <c r="K104" s="303"/>
    </row>
    <row r="105" ht="5.25" customHeight="1">
      <c r="B105" s="301"/>
      <c r="C105" s="304"/>
      <c r="D105" s="304"/>
      <c r="E105" s="304"/>
      <c r="F105" s="304"/>
      <c r="G105" s="320"/>
      <c r="H105" s="304"/>
      <c r="I105" s="304"/>
      <c r="J105" s="304"/>
      <c r="K105" s="303"/>
    </row>
    <row r="106" ht="15" customHeight="1">
      <c r="B106" s="301"/>
      <c r="C106" s="289" t="s">
        <v>53</v>
      </c>
      <c r="D106" s="309"/>
      <c r="E106" s="309"/>
      <c r="F106" s="311" t="s">
        <v>1020</v>
      </c>
      <c r="G106" s="320"/>
      <c r="H106" s="289" t="s">
        <v>1060</v>
      </c>
      <c r="I106" s="289" t="s">
        <v>1022</v>
      </c>
      <c r="J106" s="289">
        <v>20</v>
      </c>
      <c r="K106" s="303"/>
    </row>
    <row r="107" ht="15" customHeight="1">
      <c r="B107" s="301"/>
      <c r="C107" s="289" t="s">
        <v>1023</v>
      </c>
      <c r="D107" s="289"/>
      <c r="E107" s="289"/>
      <c r="F107" s="311" t="s">
        <v>1020</v>
      </c>
      <c r="G107" s="289"/>
      <c r="H107" s="289" t="s">
        <v>1060</v>
      </c>
      <c r="I107" s="289" t="s">
        <v>1022</v>
      </c>
      <c r="J107" s="289">
        <v>120</v>
      </c>
      <c r="K107" s="303"/>
    </row>
    <row r="108" ht="15" customHeight="1">
      <c r="B108" s="312"/>
      <c r="C108" s="289" t="s">
        <v>1025</v>
      </c>
      <c r="D108" s="289"/>
      <c r="E108" s="289"/>
      <c r="F108" s="311" t="s">
        <v>1026</v>
      </c>
      <c r="G108" s="289"/>
      <c r="H108" s="289" t="s">
        <v>1060</v>
      </c>
      <c r="I108" s="289" t="s">
        <v>1022</v>
      </c>
      <c r="J108" s="289">
        <v>50</v>
      </c>
      <c r="K108" s="303"/>
    </row>
    <row r="109" ht="15" customHeight="1">
      <c r="B109" s="312"/>
      <c r="C109" s="289" t="s">
        <v>1028</v>
      </c>
      <c r="D109" s="289"/>
      <c r="E109" s="289"/>
      <c r="F109" s="311" t="s">
        <v>1020</v>
      </c>
      <c r="G109" s="289"/>
      <c r="H109" s="289" t="s">
        <v>1060</v>
      </c>
      <c r="I109" s="289" t="s">
        <v>1030</v>
      </c>
      <c r="J109" s="289"/>
      <c r="K109" s="303"/>
    </row>
    <row r="110" ht="15" customHeight="1">
      <c r="B110" s="312"/>
      <c r="C110" s="289" t="s">
        <v>1039</v>
      </c>
      <c r="D110" s="289"/>
      <c r="E110" s="289"/>
      <c r="F110" s="311" t="s">
        <v>1026</v>
      </c>
      <c r="G110" s="289"/>
      <c r="H110" s="289" t="s">
        <v>1060</v>
      </c>
      <c r="I110" s="289" t="s">
        <v>1022</v>
      </c>
      <c r="J110" s="289">
        <v>50</v>
      </c>
      <c r="K110" s="303"/>
    </row>
    <row r="111" ht="15" customHeight="1">
      <c r="B111" s="312"/>
      <c r="C111" s="289" t="s">
        <v>1047</v>
      </c>
      <c r="D111" s="289"/>
      <c r="E111" s="289"/>
      <c r="F111" s="311" t="s">
        <v>1026</v>
      </c>
      <c r="G111" s="289"/>
      <c r="H111" s="289" t="s">
        <v>1060</v>
      </c>
      <c r="I111" s="289" t="s">
        <v>1022</v>
      </c>
      <c r="J111" s="289">
        <v>50</v>
      </c>
      <c r="K111" s="303"/>
    </row>
    <row r="112" ht="15" customHeight="1">
      <c r="B112" s="312"/>
      <c r="C112" s="289" t="s">
        <v>1045</v>
      </c>
      <c r="D112" s="289"/>
      <c r="E112" s="289"/>
      <c r="F112" s="311" t="s">
        <v>1026</v>
      </c>
      <c r="G112" s="289"/>
      <c r="H112" s="289" t="s">
        <v>1060</v>
      </c>
      <c r="I112" s="289" t="s">
        <v>1022</v>
      </c>
      <c r="J112" s="289">
        <v>50</v>
      </c>
      <c r="K112" s="303"/>
    </row>
    <row r="113" ht="15" customHeight="1">
      <c r="B113" s="312"/>
      <c r="C113" s="289" t="s">
        <v>53</v>
      </c>
      <c r="D113" s="289"/>
      <c r="E113" s="289"/>
      <c r="F113" s="311" t="s">
        <v>1020</v>
      </c>
      <c r="G113" s="289"/>
      <c r="H113" s="289" t="s">
        <v>1061</v>
      </c>
      <c r="I113" s="289" t="s">
        <v>1022</v>
      </c>
      <c r="J113" s="289">
        <v>20</v>
      </c>
      <c r="K113" s="303"/>
    </row>
    <row r="114" ht="15" customHeight="1">
      <c r="B114" s="312"/>
      <c r="C114" s="289" t="s">
        <v>1062</v>
      </c>
      <c r="D114" s="289"/>
      <c r="E114" s="289"/>
      <c r="F114" s="311" t="s">
        <v>1020</v>
      </c>
      <c r="G114" s="289"/>
      <c r="H114" s="289" t="s">
        <v>1063</v>
      </c>
      <c r="I114" s="289" t="s">
        <v>1022</v>
      </c>
      <c r="J114" s="289">
        <v>120</v>
      </c>
      <c r="K114" s="303"/>
    </row>
    <row r="115" ht="15" customHeight="1">
      <c r="B115" s="312"/>
      <c r="C115" s="289" t="s">
        <v>38</v>
      </c>
      <c r="D115" s="289"/>
      <c r="E115" s="289"/>
      <c r="F115" s="311" t="s">
        <v>1020</v>
      </c>
      <c r="G115" s="289"/>
      <c r="H115" s="289" t="s">
        <v>1064</v>
      </c>
      <c r="I115" s="289" t="s">
        <v>1055</v>
      </c>
      <c r="J115" s="289"/>
      <c r="K115" s="303"/>
    </row>
    <row r="116" ht="15" customHeight="1">
      <c r="B116" s="312"/>
      <c r="C116" s="289" t="s">
        <v>48</v>
      </c>
      <c r="D116" s="289"/>
      <c r="E116" s="289"/>
      <c r="F116" s="311" t="s">
        <v>1020</v>
      </c>
      <c r="G116" s="289"/>
      <c r="H116" s="289" t="s">
        <v>1065</v>
      </c>
      <c r="I116" s="289" t="s">
        <v>1055</v>
      </c>
      <c r="J116" s="289"/>
      <c r="K116" s="303"/>
    </row>
    <row r="117" ht="15" customHeight="1">
      <c r="B117" s="312"/>
      <c r="C117" s="289" t="s">
        <v>57</v>
      </c>
      <c r="D117" s="289"/>
      <c r="E117" s="289"/>
      <c r="F117" s="311" t="s">
        <v>1020</v>
      </c>
      <c r="G117" s="289"/>
      <c r="H117" s="289" t="s">
        <v>1066</v>
      </c>
      <c r="I117" s="289" t="s">
        <v>1067</v>
      </c>
      <c r="J117" s="289"/>
      <c r="K117" s="303"/>
    </row>
    <row r="118" ht="15" customHeight="1">
      <c r="B118" s="315"/>
      <c r="C118" s="321"/>
      <c r="D118" s="321"/>
      <c r="E118" s="321"/>
      <c r="F118" s="321"/>
      <c r="G118" s="321"/>
      <c r="H118" s="321"/>
      <c r="I118" s="321"/>
      <c r="J118" s="321"/>
      <c r="K118" s="317"/>
    </row>
    <row r="119" ht="18.75" customHeight="1">
      <c r="B119" s="322"/>
      <c r="C119" s="286"/>
      <c r="D119" s="286"/>
      <c r="E119" s="286"/>
      <c r="F119" s="323"/>
      <c r="G119" s="286"/>
      <c r="H119" s="286"/>
      <c r="I119" s="286"/>
      <c r="J119" s="286"/>
      <c r="K119" s="322"/>
    </row>
    <row r="120" ht="18.75" customHeight="1"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</row>
    <row r="121" ht="7.5" customHeight="1">
      <c r="B121" s="324"/>
      <c r="C121" s="325"/>
      <c r="D121" s="325"/>
      <c r="E121" s="325"/>
      <c r="F121" s="325"/>
      <c r="G121" s="325"/>
      <c r="H121" s="325"/>
      <c r="I121" s="325"/>
      <c r="J121" s="325"/>
      <c r="K121" s="326"/>
    </row>
    <row r="122" ht="45" customHeight="1">
      <c r="B122" s="327"/>
      <c r="C122" s="280" t="s">
        <v>1068</v>
      </c>
      <c r="D122" s="280"/>
      <c r="E122" s="280"/>
      <c r="F122" s="280"/>
      <c r="G122" s="280"/>
      <c r="H122" s="280"/>
      <c r="I122" s="280"/>
      <c r="J122" s="280"/>
      <c r="K122" s="328"/>
    </row>
    <row r="123" ht="17.25" customHeight="1">
      <c r="B123" s="329"/>
      <c r="C123" s="304" t="s">
        <v>1014</v>
      </c>
      <c r="D123" s="304"/>
      <c r="E123" s="304"/>
      <c r="F123" s="304" t="s">
        <v>1015</v>
      </c>
      <c r="G123" s="305"/>
      <c r="H123" s="304" t="s">
        <v>54</v>
      </c>
      <c r="I123" s="304" t="s">
        <v>57</v>
      </c>
      <c r="J123" s="304" t="s">
        <v>1016</v>
      </c>
      <c r="K123" s="330"/>
    </row>
    <row r="124" ht="17.25" customHeight="1">
      <c r="B124" s="329"/>
      <c r="C124" s="306" t="s">
        <v>1017</v>
      </c>
      <c r="D124" s="306"/>
      <c r="E124" s="306"/>
      <c r="F124" s="307" t="s">
        <v>1018</v>
      </c>
      <c r="G124" s="308"/>
      <c r="H124" s="306"/>
      <c r="I124" s="306"/>
      <c r="J124" s="306" t="s">
        <v>1019</v>
      </c>
      <c r="K124" s="330"/>
    </row>
    <row r="125" ht="5.25" customHeight="1">
      <c r="B125" s="331"/>
      <c r="C125" s="309"/>
      <c r="D125" s="309"/>
      <c r="E125" s="309"/>
      <c r="F125" s="309"/>
      <c r="G125" s="289"/>
      <c r="H125" s="309"/>
      <c r="I125" s="309"/>
      <c r="J125" s="309"/>
      <c r="K125" s="332"/>
    </row>
    <row r="126" ht="15" customHeight="1">
      <c r="B126" s="331"/>
      <c r="C126" s="289" t="s">
        <v>1023</v>
      </c>
      <c r="D126" s="309"/>
      <c r="E126" s="309"/>
      <c r="F126" s="311" t="s">
        <v>1020</v>
      </c>
      <c r="G126" s="289"/>
      <c r="H126" s="289" t="s">
        <v>1060</v>
      </c>
      <c r="I126" s="289" t="s">
        <v>1022</v>
      </c>
      <c r="J126" s="289">
        <v>120</v>
      </c>
      <c r="K126" s="333"/>
    </row>
    <row r="127" ht="15" customHeight="1">
      <c r="B127" s="331"/>
      <c r="C127" s="289" t="s">
        <v>1069</v>
      </c>
      <c r="D127" s="289"/>
      <c r="E127" s="289"/>
      <c r="F127" s="311" t="s">
        <v>1020</v>
      </c>
      <c r="G127" s="289"/>
      <c r="H127" s="289" t="s">
        <v>1070</v>
      </c>
      <c r="I127" s="289" t="s">
        <v>1022</v>
      </c>
      <c r="J127" s="289" t="s">
        <v>1071</v>
      </c>
      <c r="K127" s="333"/>
    </row>
    <row r="128" ht="15" customHeight="1">
      <c r="B128" s="331"/>
      <c r="C128" s="289" t="s">
        <v>968</v>
      </c>
      <c r="D128" s="289"/>
      <c r="E128" s="289"/>
      <c r="F128" s="311" t="s">
        <v>1020</v>
      </c>
      <c r="G128" s="289"/>
      <c r="H128" s="289" t="s">
        <v>1072</v>
      </c>
      <c r="I128" s="289" t="s">
        <v>1022</v>
      </c>
      <c r="J128" s="289" t="s">
        <v>1071</v>
      </c>
      <c r="K128" s="333"/>
    </row>
    <row r="129" ht="15" customHeight="1">
      <c r="B129" s="331"/>
      <c r="C129" s="289" t="s">
        <v>1031</v>
      </c>
      <c r="D129" s="289"/>
      <c r="E129" s="289"/>
      <c r="F129" s="311" t="s">
        <v>1026</v>
      </c>
      <c r="G129" s="289"/>
      <c r="H129" s="289" t="s">
        <v>1032</v>
      </c>
      <c r="I129" s="289" t="s">
        <v>1022</v>
      </c>
      <c r="J129" s="289">
        <v>15</v>
      </c>
      <c r="K129" s="333"/>
    </row>
    <row r="130" ht="15" customHeight="1">
      <c r="B130" s="331"/>
      <c r="C130" s="313" t="s">
        <v>1033</v>
      </c>
      <c r="D130" s="313"/>
      <c r="E130" s="313"/>
      <c r="F130" s="314" t="s">
        <v>1026</v>
      </c>
      <c r="G130" s="313"/>
      <c r="H130" s="313" t="s">
        <v>1034</v>
      </c>
      <c r="I130" s="313" t="s">
        <v>1022</v>
      </c>
      <c r="J130" s="313">
        <v>15</v>
      </c>
      <c r="K130" s="333"/>
    </row>
    <row r="131" ht="15" customHeight="1">
      <c r="B131" s="331"/>
      <c r="C131" s="313" t="s">
        <v>1035</v>
      </c>
      <c r="D131" s="313"/>
      <c r="E131" s="313"/>
      <c r="F131" s="314" t="s">
        <v>1026</v>
      </c>
      <c r="G131" s="313"/>
      <c r="H131" s="313" t="s">
        <v>1036</v>
      </c>
      <c r="I131" s="313" t="s">
        <v>1022</v>
      </c>
      <c r="J131" s="313">
        <v>20</v>
      </c>
      <c r="K131" s="333"/>
    </row>
    <row r="132" ht="15" customHeight="1">
      <c r="B132" s="331"/>
      <c r="C132" s="313" t="s">
        <v>1037</v>
      </c>
      <c r="D132" s="313"/>
      <c r="E132" s="313"/>
      <c r="F132" s="314" t="s">
        <v>1026</v>
      </c>
      <c r="G132" s="313"/>
      <c r="H132" s="313" t="s">
        <v>1038</v>
      </c>
      <c r="I132" s="313" t="s">
        <v>1022</v>
      </c>
      <c r="J132" s="313">
        <v>20</v>
      </c>
      <c r="K132" s="333"/>
    </row>
    <row r="133" ht="15" customHeight="1">
      <c r="B133" s="331"/>
      <c r="C133" s="289" t="s">
        <v>1025</v>
      </c>
      <c r="D133" s="289"/>
      <c r="E133" s="289"/>
      <c r="F133" s="311" t="s">
        <v>1026</v>
      </c>
      <c r="G133" s="289"/>
      <c r="H133" s="289" t="s">
        <v>1060</v>
      </c>
      <c r="I133" s="289" t="s">
        <v>1022</v>
      </c>
      <c r="J133" s="289">
        <v>50</v>
      </c>
      <c r="K133" s="333"/>
    </row>
    <row r="134" ht="15" customHeight="1">
      <c r="B134" s="331"/>
      <c r="C134" s="289" t="s">
        <v>1039</v>
      </c>
      <c r="D134" s="289"/>
      <c r="E134" s="289"/>
      <c r="F134" s="311" t="s">
        <v>1026</v>
      </c>
      <c r="G134" s="289"/>
      <c r="H134" s="289" t="s">
        <v>1060</v>
      </c>
      <c r="I134" s="289" t="s">
        <v>1022</v>
      </c>
      <c r="J134" s="289">
        <v>50</v>
      </c>
      <c r="K134" s="333"/>
    </row>
    <row r="135" ht="15" customHeight="1">
      <c r="B135" s="331"/>
      <c r="C135" s="289" t="s">
        <v>1045</v>
      </c>
      <c r="D135" s="289"/>
      <c r="E135" s="289"/>
      <c r="F135" s="311" t="s">
        <v>1026</v>
      </c>
      <c r="G135" s="289"/>
      <c r="H135" s="289" t="s">
        <v>1060</v>
      </c>
      <c r="I135" s="289" t="s">
        <v>1022</v>
      </c>
      <c r="J135" s="289">
        <v>50</v>
      </c>
      <c r="K135" s="333"/>
    </row>
    <row r="136" ht="15" customHeight="1">
      <c r="B136" s="331"/>
      <c r="C136" s="289" t="s">
        <v>1047</v>
      </c>
      <c r="D136" s="289"/>
      <c r="E136" s="289"/>
      <c r="F136" s="311" t="s">
        <v>1026</v>
      </c>
      <c r="G136" s="289"/>
      <c r="H136" s="289" t="s">
        <v>1060</v>
      </c>
      <c r="I136" s="289" t="s">
        <v>1022</v>
      </c>
      <c r="J136" s="289">
        <v>50</v>
      </c>
      <c r="K136" s="333"/>
    </row>
    <row r="137" ht="15" customHeight="1">
      <c r="B137" s="331"/>
      <c r="C137" s="289" t="s">
        <v>1048</v>
      </c>
      <c r="D137" s="289"/>
      <c r="E137" s="289"/>
      <c r="F137" s="311" t="s">
        <v>1026</v>
      </c>
      <c r="G137" s="289"/>
      <c r="H137" s="289" t="s">
        <v>1073</v>
      </c>
      <c r="I137" s="289" t="s">
        <v>1022</v>
      </c>
      <c r="J137" s="289">
        <v>255</v>
      </c>
      <c r="K137" s="333"/>
    </row>
    <row r="138" ht="15" customHeight="1">
      <c r="B138" s="331"/>
      <c r="C138" s="289" t="s">
        <v>1050</v>
      </c>
      <c r="D138" s="289"/>
      <c r="E138" s="289"/>
      <c r="F138" s="311" t="s">
        <v>1020</v>
      </c>
      <c r="G138" s="289"/>
      <c r="H138" s="289" t="s">
        <v>1074</v>
      </c>
      <c r="I138" s="289" t="s">
        <v>1052</v>
      </c>
      <c r="J138" s="289"/>
      <c r="K138" s="333"/>
    </row>
    <row r="139" ht="15" customHeight="1">
      <c r="B139" s="331"/>
      <c r="C139" s="289" t="s">
        <v>1053</v>
      </c>
      <c r="D139" s="289"/>
      <c r="E139" s="289"/>
      <c r="F139" s="311" t="s">
        <v>1020</v>
      </c>
      <c r="G139" s="289"/>
      <c r="H139" s="289" t="s">
        <v>1075</v>
      </c>
      <c r="I139" s="289" t="s">
        <v>1055</v>
      </c>
      <c r="J139" s="289"/>
      <c r="K139" s="333"/>
    </row>
    <row r="140" ht="15" customHeight="1">
      <c r="B140" s="331"/>
      <c r="C140" s="289" t="s">
        <v>1056</v>
      </c>
      <c r="D140" s="289"/>
      <c r="E140" s="289"/>
      <c r="F140" s="311" t="s">
        <v>1020</v>
      </c>
      <c r="G140" s="289"/>
      <c r="H140" s="289" t="s">
        <v>1056</v>
      </c>
      <c r="I140" s="289" t="s">
        <v>1055</v>
      </c>
      <c r="J140" s="289"/>
      <c r="K140" s="333"/>
    </row>
    <row r="141" ht="15" customHeight="1">
      <c r="B141" s="331"/>
      <c r="C141" s="289" t="s">
        <v>38</v>
      </c>
      <c r="D141" s="289"/>
      <c r="E141" s="289"/>
      <c r="F141" s="311" t="s">
        <v>1020</v>
      </c>
      <c r="G141" s="289"/>
      <c r="H141" s="289" t="s">
        <v>1076</v>
      </c>
      <c r="I141" s="289" t="s">
        <v>1055</v>
      </c>
      <c r="J141" s="289"/>
      <c r="K141" s="333"/>
    </row>
    <row r="142" ht="15" customHeight="1">
      <c r="B142" s="331"/>
      <c r="C142" s="289" t="s">
        <v>1077</v>
      </c>
      <c r="D142" s="289"/>
      <c r="E142" s="289"/>
      <c r="F142" s="311" t="s">
        <v>1020</v>
      </c>
      <c r="G142" s="289"/>
      <c r="H142" s="289" t="s">
        <v>1078</v>
      </c>
      <c r="I142" s="289" t="s">
        <v>1055</v>
      </c>
      <c r="J142" s="289"/>
      <c r="K142" s="333"/>
    </row>
    <row r="143" ht="15" customHeight="1">
      <c r="B143" s="334"/>
      <c r="C143" s="335"/>
      <c r="D143" s="335"/>
      <c r="E143" s="335"/>
      <c r="F143" s="335"/>
      <c r="G143" s="335"/>
      <c r="H143" s="335"/>
      <c r="I143" s="335"/>
      <c r="J143" s="335"/>
      <c r="K143" s="336"/>
    </row>
    <row r="144" ht="18.75" customHeight="1">
      <c r="B144" s="286"/>
      <c r="C144" s="286"/>
      <c r="D144" s="286"/>
      <c r="E144" s="286"/>
      <c r="F144" s="323"/>
      <c r="G144" s="286"/>
      <c r="H144" s="286"/>
      <c r="I144" s="286"/>
      <c r="J144" s="286"/>
      <c r="K144" s="286"/>
    </row>
    <row r="145" ht="18.75" customHeight="1"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</row>
    <row r="146" ht="7.5" customHeight="1">
      <c r="B146" s="298"/>
      <c r="C146" s="299"/>
      <c r="D146" s="299"/>
      <c r="E146" s="299"/>
      <c r="F146" s="299"/>
      <c r="G146" s="299"/>
      <c r="H146" s="299"/>
      <c r="I146" s="299"/>
      <c r="J146" s="299"/>
      <c r="K146" s="300"/>
    </row>
    <row r="147" ht="45" customHeight="1">
      <c r="B147" s="301"/>
      <c r="C147" s="302" t="s">
        <v>1079</v>
      </c>
      <c r="D147" s="302"/>
      <c r="E147" s="302"/>
      <c r="F147" s="302"/>
      <c r="G147" s="302"/>
      <c r="H147" s="302"/>
      <c r="I147" s="302"/>
      <c r="J147" s="302"/>
      <c r="K147" s="303"/>
    </row>
    <row r="148" ht="17.25" customHeight="1">
      <c r="B148" s="301"/>
      <c r="C148" s="304" t="s">
        <v>1014</v>
      </c>
      <c r="D148" s="304"/>
      <c r="E148" s="304"/>
      <c r="F148" s="304" t="s">
        <v>1015</v>
      </c>
      <c r="G148" s="305"/>
      <c r="H148" s="304" t="s">
        <v>54</v>
      </c>
      <c r="I148" s="304" t="s">
        <v>57</v>
      </c>
      <c r="J148" s="304" t="s">
        <v>1016</v>
      </c>
      <c r="K148" s="303"/>
    </row>
    <row r="149" ht="17.25" customHeight="1">
      <c r="B149" s="301"/>
      <c r="C149" s="306" t="s">
        <v>1017</v>
      </c>
      <c r="D149" s="306"/>
      <c r="E149" s="306"/>
      <c r="F149" s="307" t="s">
        <v>1018</v>
      </c>
      <c r="G149" s="308"/>
      <c r="H149" s="306"/>
      <c r="I149" s="306"/>
      <c r="J149" s="306" t="s">
        <v>1019</v>
      </c>
      <c r="K149" s="303"/>
    </row>
    <row r="150" ht="5.25" customHeight="1">
      <c r="B150" s="312"/>
      <c r="C150" s="309"/>
      <c r="D150" s="309"/>
      <c r="E150" s="309"/>
      <c r="F150" s="309"/>
      <c r="G150" s="310"/>
      <c r="H150" s="309"/>
      <c r="I150" s="309"/>
      <c r="J150" s="309"/>
      <c r="K150" s="333"/>
    </row>
    <row r="151" ht="15" customHeight="1">
      <c r="B151" s="312"/>
      <c r="C151" s="337" t="s">
        <v>1023</v>
      </c>
      <c r="D151" s="289"/>
      <c r="E151" s="289"/>
      <c r="F151" s="338" t="s">
        <v>1020</v>
      </c>
      <c r="G151" s="289"/>
      <c r="H151" s="337" t="s">
        <v>1060</v>
      </c>
      <c r="I151" s="337" t="s">
        <v>1022</v>
      </c>
      <c r="J151" s="337">
        <v>120</v>
      </c>
      <c r="K151" s="333"/>
    </row>
    <row r="152" ht="15" customHeight="1">
      <c r="B152" s="312"/>
      <c r="C152" s="337" t="s">
        <v>1069</v>
      </c>
      <c r="D152" s="289"/>
      <c r="E152" s="289"/>
      <c r="F152" s="338" t="s">
        <v>1020</v>
      </c>
      <c r="G152" s="289"/>
      <c r="H152" s="337" t="s">
        <v>1080</v>
      </c>
      <c r="I152" s="337" t="s">
        <v>1022</v>
      </c>
      <c r="J152" s="337" t="s">
        <v>1071</v>
      </c>
      <c r="K152" s="333"/>
    </row>
    <row r="153" ht="15" customHeight="1">
      <c r="B153" s="312"/>
      <c r="C153" s="337" t="s">
        <v>968</v>
      </c>
      <c r="D153" s="289"/>
      <c r="E153" s="289"/>
      <c r="F153" s="338" t="s">
        <v>1020</v>
      </c>
      <c r="G153" s="289"/>
      <c r="H153" s="337" t="s">
        <v>1081</v>
      </c>
      <c r="I153" s="337" t="s">
        <v>1022</v>
      </c>
      <c r="J153" s="337" t="s">
        <v>1071</v>
      </c>
      <c r="K153" s="333"/>
    </row>
    <row r="154" ht="15" customHeight="1">
      <c r="B154" s="312"/>
      <c r="C154" s="337" t="s">
        <v>1025</v>
      </c>
      <c r="D154" s="289"/>
      <c r="E154" s="289"/>
      <c r="F154" s="338" t="s">
        <v>1026</v>
      </c>
      <c r="G154" s="289"/>
      <c r="H154" s="337" t="s">
        <v>1060</v>
      </c>
      <c r="I154" s="337" t="s">
        <v>1022</v>
      </c>
      <c r="J154" s="337">
        <v>50</v>
      </c>
      <c r="K154" s="333"/>
    </row>
    <row r="155" ht="15" customHeight="1">
      <c r="B155" s="312"/>
      <c r="C155" s="337" t="s">
        <v>1028</v>
      </c>
      <c r="D155" s="289"/>
      <c r="E155" s="289"/>
      <c r="F155" s="338" t="s">
        <v>1020</v>
      </c>
      <c r="G155" s="289"/>
      <c r="H155" s="337" t="s">
        <v>1060</v>
      </c>
      <c r="I155" s="337" t="s">
        <v>1030</v>
      </c>
      <c r="J155" s="337"/>
      <c r="K155" s="333"/>
    </row>
    <row r="156" ht="15" customHeight="1">
      <c r="B156" s="312"/>
      <c r="C156" s="337" t="s">
        <v>1039</v>
      </c>
      <c r="D156" s="289"/>
      <c r="E156" s="289"/>
      <c r="F156" s="338" t="s">
        <v>1026</v>
      </c>
      <c r="G156" s="289"/>
      <c r="H156" s="337" t="s">
        <v>1060</v>
      </c>
      <c r="I156" s="337" t="s">
        <v>1022</v>
      </c>
      <c r="J156" s="337">
        <v>50</v>
      </c>
      <c r="K156" s="333"/>
    </row>
    <row r="157" ht="15" customHeight="1">
      <c r="B157" s="312"/>
      <c r="C157" s="337" t="s">
        <v>1047</v>
      </c>
      <c r="D157" s="289"/>
      <c r="E157" s="289"/>
      <c r="F157" s="338" t="s">
        <v>1026</v>
      </c>
      <c r="G157" s="289"/>
      <c r="H157" s="337" t="s">
        <v>1060</v>
      </c>
      <c r="I157" s="337" t="s">
        <v>1022</v>
      </c>
      <c r="J157" s="337">
        <v>50</v>
      </c>
      <c r="K157" s="333"/>
    </row>
    <row r="158" ht="15" customHeight="1">
      <c r="B158" s="312"/>
      <c r="C158" s="337" t="s">
        <v>1045</v>
      </c>
      <c r="D158" s="289"/>
      <c r="E158" s="289"/>
      <c r="F158" s="338" t="s">
        <v>1026</v>
      </c>
      <c r="G158" s="289"/>
      <c r="H158" s="337" t="s">
        <v>1060</v>
      </c>
      <c r="I158" s="337" t="s">
        <v>1022</v>
      </c>
      <c r="J158" s="337">
        <v>50</v>
      </c>
      <c r="K158" s="333"/>
    </row>
    <row r="159" ht="15" customHeight="1">
      <c r="B159" s="312"/>
      <c r="C159" s="337" t="s">
        <v>93</v>
      </c>
      <c r="D159" s="289"/>
      <c r="E159" s="289"/>
      <c r="F159" s="338" t="s">
        <v>1020</v>
      </c>
      <c r="G159" s="289"/>
      <c r="H159" s="337" t="s">
        <v>1082</v>
      </c>
      <c r="I159" s="337" t="s">
        <v>1022</v>
      </c>
      <c r="J159" s="337" t="s">
        <v>1083</v>
      </c>
      <c r="K159" s="333"/>
    </row>
    <row r="160" ht="15" customHeight="1">
      <c r="B160" s="312"/>
      <c r="C160" s="337" t="s">
        <v>1084</v>
      </c>
      <c r="D160" s="289"/>
      <c r="E160" s="289"/>
      <c r="F160" s="338" t="s">
        <v>1020</v>
      </c>
      <c r="G160" s="289"/>
      <c r="H160" s="337" t="s">
        <v>1085</v>
      </c>
      <c r="I160" s="337" t="s">
        <v>1055</v>
      </c>
      <c r="J160" s="337"/>
      <c r="K160" s="333"/>
    </row>
    <row r="161" ht="15" customHeight="1">
      <c r="B161" s="339"/>
      <c r="C161" s="321"/>
      <c r="D161" s="321"/>
      <c r="E161" s="321"/>
      <c r="F161" s="321"/>
      <c r="G161" s="321"/>
      <c r="H161" s="321"/>
      <c r="I161" s="321"/>
      <c r="J161" s="321"/>
      <c r="K161" s="340"/>
    </row>
    <row r="162" ht="18.75" customHeight="1">
      <c r="B162" s="286"/>
      <c r="C162" s="289"/>
      <c r="D162" s="289"/>
      <c r="E162" s="289"/>
      <c r="F162" s="311"/>
      <c r="G162" s="289"/>
      <c r="H162" s="289"/>
      <c r="I162" s="289"/>
      <c r="J162" s="289"/>
      <c r="K162" s="286"/>
    </row>
    <row r="163" ht="18.75" customHeight="1"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</row>
    <row r="164" ht="7.5" customHeight="1">
      <c r="B164" s="276"/>
      <c r="C164" s="277"/>
      <c r="D164" s="277"/>
      <c r="E164" s="277"/>
      <c r="F164" s="277"/>
      <c r="G164" s="277"/>
      <c r="H164" s="277"/>
      <c r="I164" s="277"/>
      <c r="J164" s="277"/>
      <c r="K164" s="278"/>
    </row>
    <row r="165" ht="45" customHeight="1">
      <c r="B165" s="279"/>
      <c r="C165" s="280" t="s">
        <v>1086</v>
      </c>
      <c r="D165" s="280"/>
      <c r="E165" s="280"/>
      <c r="F165" s="280"/>
      <c r="G165" s="280"/>
      <c r="H165" s="280"/>
      <c r="I165" s="280"/>
      <c r="J165" s="280"/>
      <c r="K165" s="281"/>
    </row>
    <row r="166" ht="17.25" customHeight="1">
      <c r="B166" s="279"/>
      <c r="C166" s="304" t="s">
        <v>1014</v>
      </c>
      <c r="D166" s="304"/>
      <c r="E166" s="304"/>
      <c r="F166" s="304" t="s">
        <v>1015</v>
      </c>
      <c r="G166" s="341"/>
      <c r="H166" s="342" t="s">
        <v>54</v>
      </c>
      <c r="I166" s="342" t="s">
        <v>57</v>
      </c>
      <c r="J166" s="304" t="s">
        <v>1016</v>
      </c>
      <c r="K166" s="281"/>
    </row>
    <row r="167" ht="17.25" customHeight="1">
      <c r="B167" s="282"/>
      <c r="C167" s="306" t="s">
        <v>1017</v>
      </c>
      <c r="D167" s="306"/>
      <c r="E167" s="306"/>
      <c r="F167" s="307" t="s">
        <v>1018</v>
      </c>
      <c r="G167" s="343"/>
      <c r="H167" s="344"/>
      <c r="I167" s="344"/>
      <c r="J167" s="306" t="s">
        <v>1019</v>
      </c>
      <c r="K167" s="284"/>
    </row>
    <row r="168" ht="5.25" customHeight="1">
      <c r="B168" s="312"/>
      <c r="C168" s="309"/>
      <c r="D168" s="309"/>
      <c r="E168" s="309"/>
      <c r="F168" s="309"/>
      <c r="G168" s="310"/>
      <c r="H168" s="309"/>
      <c r="I168" s="309"/>
      <c r="J168" s="309"/>
      <c r="K168" s="333"/>
    </row>
    <row r="169" ht="15" customHeight="1">
      <c r="B169" s="312"/>
      <c r="C169" s="289" t="s">
        <v>1023</v>
      </c>
      <c r="D169" s="289"/>
      <c r="E169" s="289"/>
      <c r="F169" s="311" t="s">
        <v>1020</v>
      </c>
      <c r="G169" s="289"/>
      <c r="H169" s="289" t="s">
        <v>1060</v>
      </c>
      <c r="I169" s="289" t="s">
        <v>1022</v>
      </c>
      <c r="J169" s="289">
        <v>120</v>
      </c>
      <c r="K169" s="333"/>
    </row>
    <row r="170" ht="15" customHeight="1">
      <c r="B170" s="312"/>
      <c r="C170" s="289" t="s">
        <v>1069</v>
      </c>
      <c r="D170" s="289"/>
      <c r="E170" s="289"/>
      <c r="F170" s="311" t="s">
        <v>1020</v>
      </c>
      <c r="G170" s="289"/>
      <c r="H170" s="289" t="s">
        <v>1070</v>
      </c>
      <c r="I170" s="289" t="s">
        <v>1022</v>
      </c>
      <c r="J170" s="289" t="s">
        <v>1071</v>
      </c>
      <c r="K170" s="333"/>
    </row>
    <row r="171" ht="15" customHeight="1">
      <c r="B171" s="312"/>
      <c r="C171" s="289" t="s">
        <v>968</v>
      </c>
      <c r="D171" s="289"/>
      <c r="E171" s="289"/>
      <c r="F171" s="311" t="s">
        <v>1020</v>
      </c>
      <c r="G171" s="289"/>
      <c r="H171" s="289" t="s">
        <v>1087</v>
      </c>
      <c r="I171" s="289" t="s">
        <v>1022</v>
      </c>
      <c r="J171" s="289" t="s">
        <v>1071</v>
      </c>
      <c r="K171" s="333"/>
    </row>
    <row r="172" ht="15" customHeight="1">
      <c r="B172" s="312"/>
      <c r="C172" s="289" t="s">
        <v>1025</v>
      </c>
      <c r="D172" s="289"/>
      <c r="E172" s="289"/>
      <c r="F172" s="311" t="s">
        <v>1026</v>
      </c>
      <c r="G172" s="289"/>
      <c r="H172" s="289" t="s">
        <v>1087</v>
      </c>
      <c r="I172" s="289" t="s">
        <v>1022</v>
      </c>
      <c r="J172" s="289">
        <v>50</v>
      </c>
      <c r="K172" s="333"/>
    </row>
    <row r="173" ht="15" customHeight="1">
      <c r="B173" s="312"/>
      <c r="C173" s="289" t="s">
        <v>1028</v>
      </c>
      <c r="D173" s="289"/>
      <c r="E173" s="289"/>
      <c r="F173" s="311" t="s">
        <v>1020</v>
      </c>
      <c r="G173" s="289"/>
      <c r="H173" s="289" t="s">
        <v>1087</v>
      </c>
      <c r="I173" s="289" t="s">
        <v>1030</v>
      </c>
      <c r="J173" s="289"/>
      <c r="K173" s="333"/>
    </row>
    <row r="174" ht="15" customHeight="1">
      <c r="B174" s="312"/>
      <c r="C174" s="289" t="s">
        <v>1039</v>
      </c>
      <c r="D174" s="289"/>
      <c r="E174" s="289"/>
      <c r="F174" s="311" t="s">
        <v>1026</v>
      </c>
      <c r="G174" s="289"/>
      <c r="H174" s="289" t="s">
        <v>1087</v>
      </c>
      <c r="I174" s="289" t="s">
        <v>1022</v>
      </c>
      <c r="J174" s="289">
        <v>50</v>
      </c>
      <c r="K174" s="333"/>
    </row>
    <row r="175" ht="15" customHeight="1">
      <c r="B175" s="312"/>
      <c r="C175" s="289" t="s">
        <v>1047</v>
      </c>
      <c r="D175" s="289"/>
      <c r="E175" s="289"/>
      <c r="F175" s="311" t="s">
        <v>1026</v>
      </c>
      <c r="G175" s="289"/>
      <c r="H175" s="289" t="s">
        <v>1087</v>
      </c>
      <c r="I175" s="289" t="s">
        <v>1022</v>
      </c>
      <c r="J175" s="289">
        <v>50</v>
      </c>
      <c r="K175" s="333"/>
    </row>
    <row r="176" ht="15" customHeight="1">
      <c r="B176" s="312"/>
      <c r="C176" s="289" t="s">
        <v>1045</v>
      </c>
      <c r="D176" s="289"/>
      <c r="E176" s="289"/>
      <c r="F176" s="311" t="s">
        <v>1026</v>
      </c>
      <c r="G176" s="289"/>
      <c r="H176" s="289" t="s">
        <v>1087</v>
      </c>
      <c r="I176" s="289" t="s">
        <v>1022</v>
      </c>
      <c r="J176" s="289">
        <v>50</v>
      </c>
      <c r="K176" s="333"/>
    </row>
    <row r="177" ht="15" customHeight="1">
      <c r="B177" s="312"/>
      <c r="C177" s="289" t="s">
        <v>107</v>
      </c>
      <c r="D177" s="289"/>
      <c r="E177" s="289"/>
      <c r="F177" s="311" t="s">
        <v>1020</v>
      </c>
      <c r="G177" s="289"/>
      <c r="H177" s="289" t="s">
        <v>1088</v>
      </c>
      <c r="I177" s="289" t="s">
        <v>1089</v>
      </c>
      <c r="J177" s="289"/>
      <c r="K177" s="333"/>
    </row>
    <row r="178" ht="15" customHeight="1">
      <c r="B178" s="312"/>
      <c r="C178" s="289" t="s">
        <v>57</v>
      </c>
      <c r="D178" s="289"/>
      <c r="E178" s="289"/>
      <c r="F178" s="311" t="s">
        <v>1020</v>
      </c>
      <c r="G178" s="289"/>
      <c r="H178" s="289" t="s">
        <v>1090</v>
      </c>
      <c r="I178" s="289" t="s">
        <v>1091</v>
      </c>
      <c r="J178" s="289">
        <v>1</v>
      </c>
      <c r="K178" s="333"/>
    </row>
    <row r="179" ht="15" customHeight="1">
      <c r="B179" s="312"/>
      <c r="C179" s="289" t="s">
        <v>53</v>
      </c>
      <c r="D179" s="289"/>
      <c r="E179" s="289"/>
      <c r="F179" s="311" t="s">
        <v>1020</v>
      </c>
      <c r="G179" s="289"/>
      <c r="H179" s="289" t="s">
        <v>1092</v>
      </c>
      <c r="I179" s="289" t="s">
        <v>1022</v>
      </c>
      <c r="J179" s="289">
        <v>20</v>
      </c>
      <c r="K179" s="333"/>
    </row>
    <row r="180" ht="15" customHeight="1">
      <c r="B180" s="312"/>
      <c r="C180" s="289" t="s">
        <v>54</v>
      </c>
      <c r="D180" s="289"/>
      <c r="E180" s="289"/>
      <c r="F180" s="311" t="s">
        <v>1020</v>
      </c>
      <c r="G180" s="289"/>
      <c r="H180" s="289" t="s">
        <v>1093</v>
      </c>
      <c r="I180" s="289" t="s">
        <v>1022</v>
      </c>
      <c r="J180" s="289">
        <v>255</v>
      </c>
      <c r="K180" s="333"/>
    </row>
    <row r="181" ht="15" customHeight="1">
      <c r="B181" s="312"/>
      <c r="C181" s="289" t="s">
        <v>108</v>
      </c>
      <c r="D181" s="289"/>
      <c r="E181" s="289"/>
      <c r="F181" s="311" t="s">
        <v>1020</v>
      </c>
      <c r="G181" s="289"/>
      <c r="H181" s="289" t="s">
        <v>984</v>
      </c>
      <c r="I181" s="289" t="s">
        <v>1022</v>
      </c>
      <c r="J181" s="289">
        <v>10</v>
      </c>
      <c r="K181" s="333"/>
    </row>
    <row r="182" ht="15" customHeight="1">
      <c r="B182" s="312"/>
      <c r="C182" s="289" t="s">
        <v>109</v>
      </c>
      <c r="D182" s="289"/>
      <c r="E182" s="289"/>
      <c r="F182" s="311" t="s">
        <v>1020</v>
      </c>
      <c r="G182" s="289"/>
      <c r="H182" s="289" t="s">
        <v>1094</v>
      </c>
      <c r="I182" s="289" t="s">
        <v>1055</v>
      </c>
      <c r="J182" s="289"/>
      <c r="K182" s="333"/>
    </row>
    <row r="183" ht="15" customHeight="1">
      <c r="B183" s="312"/>
      <c r="C183" s="289" t="s">
        <v>1095</v>
      </c>
      <c r="D183" s="289"/>
      <c r="E183" s="289"/>
      <c r="F183" s="311" t="s">
        <v>1020</v>
      </c>
      <c r="G183" s="289"/>
      <c r="H183" s="289" t="s">
        <v>1096</v>
      </c>
      <c r="I183" s="289" t="s">
        <v>1055</v>
      </c>
      <c r="J183" s="289"/>
      <c r="K183" s="333"/>
    </row>
    <row r="184" ht="15" customHeight="1">
      <c r="B184" s="312"/>
      <c r="C184" s="289" t="s">
        <v>1084</v>
      </c>
      <c r="D184" s="289"/>
      <c r="E184" s="289"/>
      <c r="F184" s="311" t="s">
        <v>1020</v>
      </c>
      <c r="G184" s="289"/>
      <c r="H184" s="289" t="s">
        <v>1097</v>
      </c>
      <c r="I184" s="289" t="s">
        <v>1055</v>
      </c>
      <c r="J184" s="289"/>
      <c r="K184" s="333"/>
    </row>
    <row r="185" ht="15" customHeight="1">
      <c r="B185" s="312"/>
      <c r="C185" s="289" t="s">
        <v>111</v>
      </c>
      <c r="D185" s="289"/>
      <c r="E185" s="289"/>
      <c r="F185" s="311" t="s">
        <v>1026</v>
      </c>
      <c r="G185" s="289"/>
      <c r="H185" s="289" t="s">
        <v>1098</v>
      </c>
      <c r="I185" s="289" t="s">
        <v>1022</v>
      </c>
      <c r="J185" s="289">
        <v>50</v>
      </c>
      <c r="K185" s="333"/>
    </row>
    <row r="186" ht="15" customHeight="1">
      <c r="B186" s="312"/>
      <c r="C186" s="289" t="s">
        <v>1099</v>
      </c>
      <c r="D186" s="289"/>
      <c r="E186" s="289"/>
      <c r="F186" s="311" t="s">
        <v>1026</v>
      </c>
      <c r="G186" s="289"/>
      <c r="H186" s="289" t="s">
        <v>1100</v>
      </c>
      <c r="I186" s="289" t="s">
        <v>1101</v>
      </c>
      <c r="J186" s="289"/>
      <c r="K186" s="333"/>
    </row>
    <row r="187" ht="15" customHeight="1">
      <c r="B187" s="312"/>
      <c r="C187" s="289" t="s">
        <v>1102</v>
      </c>
      <c r="D187" s="289"/>
      <c r="E187" s="289"/>
      <c r="F187" s="311" t="s">
        <v>1026</v>
      </c>
      <c r="G187" s="289"/>
      <c r="H187" s="289" t="s">
        <v>1103</v>
      </c>
      <c r="I187" s="289" t="s">
        <v>1101</v>
      </c>
      <c r="J187" s="289"/>
      <c r="K187" s="333"/>
    </row>
    <row r="188" ht="15" customHeight="1">
      <c r="B188" s="312"/>
      <c r="C188" s="289" t="s">
        <v>1104</v>
      </c>
      <c r="D188" s="289"/>
      <c r="E188" s="289"/>
      <c r="F188" s="311" t="s">
        <v>1026</v>
      </c>
      <c r="G188" s="289"/>
      <c r="H188" s="289" t="s">
        <v>1105</v>
      </c>
      <c r="I188" s="289" t="s">
        <v>1101</v>
      </c>
      <c r="J188" s="289"/>
      <c r="K188" s="333"/>
    </row>
    <row r="189" ht="15" customHeight="1">
      <c r="B189" s="312"/>
      <c r="C189" s="345" t="s">
        <v>1106</v>
      </c>
      <c r="D189" s="289"/>
      <c r="E189" s="289"/>
      <c r="F189" s="311" t="s">
        <v>1026</v>
      </c>
      <c r="G189" s="289"/>
      <c r="H189" s="289" t="s">
        <v>1107</v>
      </c>
      <c r="I189" s="289" t="s">
        <v>1108</v>
      </c>
      <c r="J189" s="346" t="s">
        <v>1109</v>
      </c>
      <c r="K189" s="333"/>
    </row>
    <row r="190" ht="15" customHeight="1">
      <c r="B190" s="312"/>
      <c r="C190" s="296" t="s">
        <v>42</v>
      </c>
      <c r="D190" s="289"/>
      <c r="E190" s="289"/>
      <c r="F190" s="311" t="s">
        <v>1020</v>
      </c>
      <c r="G190" s="289"/>
      <c r="H190" s="286" t="s">
        <v>1110</v>
      </c>
      <c r="I190" s="289" t="s">
        <v>1111</v>
      </c>
      <c r="J190" s="289"/>
      <c r="K190" s="333"/>
    </row>
    <row r="191" ht="15" customHeight="1">
      <c r="B191" s="312"/>
      <c r="C191" s="296" t="s">
        <v>1112</v>
      </c>
      <c r="D191" s="289"/>
      <c r="E191" s="289"/>
      <c r="F191" s="311" t="s">
        <v>1020</v>
      </c>
      <c r="G191" s="289"/>
      <c r="H191" s="289" t="s">
        <v>1113</v>
      </c>
      <c r="I191" s="289" t="s">
        <v>1055</v>
      </c>
      <c r="J191" s="289"/>
      <c r="K191" s="333"/>
    </row>
    <row r="192" ht="15" customHeight="1">
      <c r="B192" s="312"/>
      <c r="C192" s="296" t="s">
        <v>1114</v>
      </c>
      <c r="D192" s="289"/>
      <c r="E192" s="289"/>
      <c r="F192" s="311" t="s">
        <v>1020</v>
      </c>
      <c r="G192" s="289"/>
      <c r="H192" s="289" t="s">
        <v>1115</v>
      </c>
      <c r="I192" s="289" t="s">
        <v>1055</v>
      </c>
      <c r="J192" s="289"/>
      <c r="K192" s="333"/>
    </row>
    <row r="193" ht="15" customHeight="1">
      <c r="B193" s="312"/>
      <c r="C193" s="296" t="s">
        <v>1116</v>
      </c>
      <c r="D193" s="289"/>
      <c r="E193" s="289"/>
      <c r="F193" s="311" t="s">
        <v>1026</v>
      </c>
      <c r="G193" s="289"/>
      <c r="H193" s="289" t="s">
        <v>1117</v>
      </c>
      <c r="I193" s="289" t="s">
        <v>1055</v>
      </c>
      <c r="J193" s="289"/>
      <c r="K193" s="333"/>
    </row>
    <row r="194" ht="15" customHeight="1">
      <c r="B194" s="339"/>
      <c r="C194" s="347"/>
      <c r="D194" s="321"/>
      <c r="E194" s="321"/>
      <c r="F194" s="321"/>
      <c r="G194" s="321"/>
      <c r="H194" s="321"/>
      <c r="I194" s="321"/>
      <c r="J194" s="321"/>
      <c r="K194" s="340"/>
    </row>
    <row r="195" ht="18.75" customHeight="1">
      <c r="B195" s="286"/>
      <c r="C195" s="289"/>
      <c r="D195" s="289"/>
      <c r="E195" s="289"/>
      <c r="F195" s="311"/>
      <c r="G195" s="289"/>
      <c r="H195" s="289"/>
      <c r="I195" s="289"/>
      <c r="J195" s="289"/>
      <c r="K195" s="286"/>
    </row>
    <row r="196" ht="18.75" customHeight="1">
      <c r="B196" s="286"/>
      <c r="C196" s="289"/>
      <c r="D196" s="289"/>
      <c r="E196" s="289"/>
      <c r="F196" s="311"/>
      <c r="G196" s="289"/>
      <c r="H196" s="289"/>
      <c r="I196" s="289"/>
      <c r="J196" s="289"/>
      <c r="K196" s="286"/>
    </row>
    <row r="197" ht="18.75" customHeight="1"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</row>
    <row r="198" ht="13.5">
      <c r="B198" s="276"/>
      <c r="C198" s="277"/>
      <c r="D198" s="277"/>
      <c r="E198" s="277"/>
      <c r="F198" s="277"/>
      <c r="G198" s="277"/>
      <c r="H198" s="277"/>
      <c r="I198" s="277"/>
      <c r="J198" s="277"/>
      <c r="K198" s="278"/>
    </row>
    <row r="199" ht="21">
      <c r="B199" s="279"/>
      <c r="C199" s="280" t="s">
        <v>1118</v>
      </c>
      <c r="D199" s="280"/>
      <c r="E199" s="280"/>
      <c r="F199" s="280"/>
      <c r="G199" s="280"/>
      <c r="H199" s="280"/>
      <c r="I199" s="280"/>
      <c r="J199" s="280"/>
      <c r="K199" s="281"/>
    </row>
    <row r="200" ht="25.5" customHeight="1">
      <c r="B200" s="279"/>
      <c r="C200" s="348" t="s">
        <v>1119</v>
      </c>
      <c r="D200" s="348"/>
      <c r="E200" s="348"/>
      <c r="F200" s="348" t="s">
        <v>1120</v>
      </c>
      <c r="G200" s="349"/>
      <c r="H200" s="348" t="s">
        <v>1121</v>
      </c>
      <c r="I200" s="348"/>
      <c r="J200" s="348"/>
      <c r="K200" s="281"/>
    </row>
    <row r="201" ht="5.25" customHeight="1">
      <c r="B201" s="312"/>
      <c r="C201" s="309"/>
      <c r="D201" s="309"/>
      <c r="E201" s="309"/>
      <c r="F201" s="309"/>
      <c r="G201" s="289"/>
      <c r="H201" s="309"/>
      <c r="I201" s="309"/>
      <c r="J201" s="309"/>
      <c r="K201" s="333"/>
    </row>
    <row r="202" ht="15" customHeight="1">
      <c r="B202" s="312"/>
      <c r="C202" s="289" t="s">
        <v>1111</v>
      </c>
      <c r="D202" s="289"/>
      <c r="E202" s="289"/>
      <c r="F202" s="311" t="s">
        <v>43</v>
      </c>
      <c r="G202" s="289"/>
      <c r="H202" s="289" t="s">
        <v>1122</v>
      </c>
      <c r="I202" s="289"/>
      <c r="J202" s="289"/>
      <c r="K202" s="333"/>
    </row>
    <row r="203" ht="15" customHeight="1">
      <c r="B203" s="312"/>
      <c r="C203" s="318"/>
      <c r="D203" s="289"/>
      <c r="E203" s="289"/>
      <c r="F203" s="311" t="s">
        <v>44</v>
      </c>
      <c r="G203" s="289"/>
      <c r="H203" s="289" t="s">
        <v>1123</v>
      </c>
      <c r="I203" s="289"/>
      <c r="J203" s="289"/>
      <c r="K203" s="333"/>
    </row>
    <row r="204" ht="15" customHeight="1">
      <c r="B204" s="312"/>
      <c r="C204" s="318"/>
      <c r="D204" s="289"/>
      <c r="E204" s="289"/>
      <c r="F204" s="311" t="s">
        <v>47</v>
      </c>
      <c r="G204" s="289"/>
      <c r="H204" s="289" t="s">
        <v>1124</v>
      </c>
      <c r="I204" s="289"/>
      <c r="J204" s="289"/>
      <c r="K204" s="333"/>
    </row>
    <row r="205" ht="15" customHeight="1">
      <c r="B205" s="312"/>
      <c r="C205" s="289"/>
      <c r="D205" s="289"/>
      <c r="E205" s="289"/>
      <c r="F205" s="311" t="s">
        <v>45</v>
      </c>
      <c r="G205" s="289"/>
      <c r="H205" s="289" t="s">
        <v>1125</v>
      </c>
      <c r="I205" s="289"/>
      <c r="J205" s="289"/>
      <c r="K205" s="333"/>
    </row>
    <row r="206" ht="15" customHeight="1">
      <c r="B206" s="312"/>
      <c r="C206" s="289"/>
      <c r="D206" s="289"/>
      <c r="E206" s="289"/>
      <c r="F206" s="311" t="s">
        <v>46</v>
      </c>
      <c r="G206" s="289"/>
      <c r="H206" s="289" t="s">
        <v>1126</v>
      </c>
      <c r="I206" s="289"/>
      <c r="J206" s="289"/>
      <c r="K206" s="333"/>
    </row>
    <row r="207" ht="15" customHeight="1">
      <c r="B207" s="312"/>
      <c r="C207" s="289"/>
      <c r="D207" s="289"/>
      <c r="E207" s="289"/>
      <c r="F207" s="311"/>
      <c r="G207" s="289"/>
      <c r="H207" s="289"/>
      <c r="I207" s="289"/>
      <c r="J207" s="289"/>
      <c r="K207" s="333"/>
    </row>
    <row r="208" ht="15" customHeight="1">
      <c r="B208" s="312"/>
      <c r="C208" s="289" t="s">
        <v>1067</v>
      </c>
      <c r="D208" s="289"/>
      <c r="E208" s="289"/>
      <c r="F208" s="311" t="s">
        <v>79</v>
      </c>
      <c r="G208" s="289"/>
      <c r="H208" s="289" t="s">
        <v>1127</v>
      </c>
      <c r="I208" s="289"/>
      <c r="J208" s="289"/>
      <c r="K208" s="333"/>
    </row>
    <row r="209" ht="15" customHeight="1">
      <c r="B209" s="312"/>
      <c r="C209" s="318"/>
      <c r="D209" s="289"/>
      <c r="E209" s="289"/>
      <c r="F209" s="311" t="s">
        <v>964</v>
      </c>
      <c r="G209" s="289"/>
      <c r="H209" s="289" t="s">
        <v>965</v>
      </c>
      <c r="I209" s="289"/>
      <c r="J209" s="289"/>
      <c r="K209" s="333"/>
    </row>
    <row r="210" ht="15" customHeight="1">
      <c r="B210" s="312"/>
      <c r="C210" s="289"/>
      <c r="D210" s="289"/>
      <c r="E210" s="289"/>
      <c r="F210" s="311" t="s">
        <v>962</v>
      </c>
      <c r="G210" s="289"/>
      <c r="H210" s="289" t="s">
        <v>1128</v>
      </c>
      <c r="I210" s="289"/>
      <c r="J210" s="289"/>
      <c r="K210" s="333"/>
    </row>
    <row r="211" ht="15" customHeight="1">
      <c r="B211" s="350"/>
      <c r="C211" s="318"/>
      <c r="D211" s="318"/>
      <c r="E211" s="318"/>
      <c r="F211" s="311" t="s">
        <v>86</v>
      </c>
      <c r="G211" s="296"/>
      <c r="H211" s="337" t="s">
        <v>87</v>
      </c>
      <c r="I211" s="337"/>
      <c r="J211" s="337"/>
      <c r="K211" s="351"/>
    </row>
    <row r="212" ht="15" customHeight="1">
      <c r="B212" s="350"/>
      <c r="C212" s="318"/>
      <c r="D212" s="318"/>
      <c r="E212" s="318"/>
      <c r="F212" s="311" t="s">
        <v>966</v>
      </c>
      <c r="G212" s="296"/>
      <c r="H212" s="337" t="s">
        <v>1129</v>
      </c>
      <c r="I212" s="337"/>
      <c r="J212" s="337"/>
      <c r="K212" s="351"/>
    </row>
    <row r="213" ht="15" customHeight="1">
      <c r="B213" s="350"/>
      <c r="C213" s="318"/>
      <c r="D213" s="318"/>
      <c r="E213" s="318"/>
      <c r="F213" s="352"/>
      <c r="G213" s="296"/>
      <c r="H213" s="353"/>
      <c r="I213" s="353"/>
      <c r="J213" s="353"/>
      <c r="K213" s="351"/>
    </row>
    <row r="214" ht="15" customHeight="1">
      <c r="B214" s="350"/>
      <c r="C214" s="289" t="s">
        <v>1091</v>
      </c>
      <c r="D214" s="318"/>
      <c r="E214" s="318"/>
      <c r="F214" s="311">
        <v>1</v>
      </c>
      <c r="G214" s="296"/>
      <c r="H214" s="337" t="s">
        <v>1130</v>
      </c>
      <c r="I214" s="337"/>
      <c r="J214" s="337"/>
      <c r="K214" s="351"/>
    </row>
    <row r="215" ht="15" customHeight="1">
      <c r="B215" s="350"/>
      <c r="C215" s="318"/>
      <c r="D215" s="318"/>
      <c r="E215" s="318"/>
      <c r="F215" s="311">
        <v>2</v>
      </c>
      <c r="G215" s="296"/>
      <c r="H215" s="337" t="s">
        <v>1131</v>
      </c>
      <c r="I215" s="337"/>
      <c r="J215" s="337"/>
      <c r="K215" s="351"/>
    </row>
    <row r="216" ht="15" customHeight="1">
      <c r="B216" s="350"/>
      <c r="C216" s="318"/>
      <c r="D216" s="318"/>
      <c r="E216" s="318"/>
      <c r="F216" s="311">
        <v>3</v>
      </c>
      <c r="G216" s="296"/>
      <c r="H216" s="337" t="s">
        <v>1132</v>
      </c>
      <c r="I216" s="337"/>
      <c r="J216" s="337"/>
      <c r="K216" s="351"/>
    </row>
    <row r="217" ht="15" customHeight="1">
      <c r="B217" s="350"/>
      <c r="C217" s="318"/>
      <c r="D217" s="318"/>
      <c r="E217" s="318"/>
      <c r="F217" s="311">
        <v>4</v>
      </c>
      <c r="G217" s="296"/>
      <c r="H217" s="337" t="s">
        <v>1133</v>
      </c>
      <c r="I217" s="337"/>
      <c r="J217" s="337"/>
      <c r="K217" s="351"/>
    </row>
    <row r="218" ht="12.75" customHeight="1">
      <c r="B218" s="354"/>
      <c r="C218" s="355"/>
      <c r="D218" s="355"/>
      <c r="E218" s="355"/>
      <c r="F218" s="355"/>
      <c r="G218" s="355"/>
      <c r="H218" s="355"/>
      <c r="I218" s="355"/>
      <c r="J218" s="355"/>
      <c r="K218" s="356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Lucie Wojčiková</dc:creator>
  <cp:lastModifiedBy>Lucie Wojčiková</cp:lastModifiedBy>
  <dcterms:created xsi:type="dcterms:W3CDTF">2019-04-25T08:29:26Z</dcterms:created>
  <dcterms:modified xsi:type="dcterms:W3CDTF">2019-04-25T08:29:30Z</dcterms:modified>
</cp:coreProperties>
</file>