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varolikizgul/Desktop/Operace zakázky Hexagon/VZ/V přípravě/RES1_svinařov/svinarov_fve_zd_2024_10_15/svinarov_fve_p03_technicka_specifikace/soupis_praci/"/>
    </mc:Choice>
  </mc:AlternateContent>
  <xr:revisionPtr revIDLastSave="0" documentId="13_ncr:1_{99C4E28F-4B4B-5D45-8D16-50F67269D4D5}" xr6:coauthVersionLast="47" xr6:coauthVersionMax="47" xr10:uidLastSave="{00000000-0000-0000-0000-000000000000}"/>
  <bookViews>
    <workbookView xWindow="4300" yWindow="660" windowWidth="29900" windowHeight="21480" activeTab="1" xr2:uid="{DCA6E49E-4584-B144-9A39-7300F7E331CC}"/>
  </bookViews>
  <sheets>
    <sheet name="Rekapitulace" sheetId="1" r:id="rId1"/>
    <sheet name="Objekt 01" sheetId="2" r:id="rId2"/>
    <sheet name="EM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F27" i="3"/>
  <c r="F29" i="3" s="1"/>
  <c r="G53" i="2"/>
  <c r="G52" i="2"/>
  <c r="G51" i="2"/>
  <c r="G50" i="2"/>
  <c r="G49" i="2"/>
  <c r="G47" i="2"/>
  <c r="G46" i="2"/>
  <c r="G45" i="2"/>
  <c r="G43" i="2"/>
  <c r="G42" i="2"/>
  <c r="G41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2" i="2"/>
  <c r="G21" i="2"/>
  <c r="D20" i="2"/>
  <c r="G20" i="2" s="1"/>
  <c r="G19" i="2"/>
  <c r="G18" i="2"/>
  <c r="G17" i="2"/>
  <c r="G16" i="2"/>
  <c r="D15" i="2"/>
  <c r="G15" i="2" s="1"/>
  <c r="G14" i="2"/>
  <c r="D13" i="2"/>
  <c r="G13" i="2" s="1"/>
  <c r="G12" i="2"/>
  <c r="C9" i="2"/>
  <c r="C5" i="2"/>
  <c r="C4" i="2"/>
  <c r="B2" i="2"/>
  <c r="F13" i="1"/>
  <c r="F17" i="1" s="1"/>
  <c r="E13" i="1"/>
  <c r="E17" i="1" s="1"/>
  <c r="D13" i="1"/>
  <c r="D17" i="1" s="1"/>
  <c r="D18" i="1" s="1"/>
  <c r="D19" i="1" s="1"/>
  <c r="G59" i="2" l="1"/>
  <c r="G60" i="2" s="1"/>
  <c r="G61" i="2" s="1"/>
  <c r="D14" i="1"/>
</calcChain>
</file>

<file path=xl/sharedStrings.xml><?xml version="1.0" encoding="utf-8"?>
<sst xmlns="http://schemas.openxmlformats.org/spreadsheetml/2006/main" count="172" uniqueCount="117">
  <si>
    <t>Příloha č. 3 ZD - technická specifikace</t>
  </si>
  <si>
    <t>Dodavatel vyplní buňky označené žlutou barvou, ostatní buňky jsou vyplněny automaticky</t>
  </si>
  <si>
    <t>Zadavatel</t>
  </si>
  <si>
    <t>Obec Svinařov, IČO 00234966, se sídlem Svinařov, U Výboru 176, PSČ 27305</t>
  </si>
  <si>
    <t>Veřejná zakázka</t>
  </si>
  <si>
    <t>Komunální FVE – Svinařov</t>
  </si>
  <si>
    <t>Dodavatel</t>
  </si>
  <si>
    <t>Obchodní firma (název)</t>
  </si>
  <si>
    <t>Identifikační číslo (IČO)</t>
  </si>
  <si>
    <t>Cena (Kč bez DPH)</t>
  </si>
  <si>
    <t>Výkon FVE (kWp)</t>
  </si>
  <si>
    <t>Kapacita baterie (kWh)</t>
  </si>
  <si>
    <t>Objekty</t>
  </si>
  <si>
    <t>01</t>
  </si>
  <si>
    <t>budova na p.č. 2, Svinařov</t>
  </si>
  <si>
    <t>Celková nabídková cena</t>
  </si>
  <si>
    <t>Celkový výkon</t>
  </si>
  <si>
    <t>Celková kapacita</t>
  </si>
  <si>
    <t>Nabídková cena v Kč bez DPH</t>
  </si>
  <si>
    <t>DPH v Kč samostatně (21 %)</t>
  </si>
  <si>
    <t>Celková nabídková cena v Kč včetně DPH</t>
  </si>
  <si>
    <t>Kapacitou bateriového úložiště se dle podmínek dotace dle výzvy programu ModF – RES+ č. 3/20221 rozumí „využitelná kapacita úložiště“. Tato kapacita musí být prokázána garančními testy při uvedení systému do provozu. Nejedná se tak nutně o nominální kapacitu baterií, a je tak možné nabídnout jakoukoliv kombinaci baterií, která splní podmínku využitelné požadované kapacity.</t>
  </si>
  <si>
    <t>Technické parametry jsou uvedeny jako kvalitativně minimální, dodavatel je vždy oprávněn nabídnout odpovídající nebo lepší řešení. Výkon FVE a kapacita bateriového systému však musejí být vždy dodrženy.</t>
  </si>
  <si>
    <t>Veškeré nabízené plnění v rámci nabídky dodavatele musí odpovídat právní úpravě účinné ke dni podání nabídky. To se výslovně vztahuje mimo jiné k vyhlášce č. 114/2023 Sb.</t>
  </si>
  <si>
    <t>Objekt 01</t>
  </si>
  <si>
    <t>Pol. č.</t>
  </si>
  <si>
    <t>Technické parametry</t>
  </si>
  <si>
    <t>Počet MJ</t>
  </si>
  <si>
    <t>MJ</t>
  </si>
  <si>
    <t>Cena za MJ v Kč bez DPH</t>
  </si>
  <si>
    <t>Celková cena v Kč bez DPH</t>
  </si>
  <si>
    <t>FV Systém - materiál</t>
  </si>
  <si>
    <t>Solární panel o výkonu min. 520 Wp</t>
  </si>
  <si>
    <t>ks</t>
  </si>
  <si>
    <t>Max. 38 kusů</t>
  </si>
  <si>
    <t>Pouzdra konektorů MC4</t>
  </si>
  <si>
    <t>kpl</t>
  </si>
  <si>
    <t>Počet MJ doplněn automaticky dle buňky D12</t>
  </si>
  <si>
    <t xml:space="preserve">Střídač / střídače asymetrické hybridní - celkový minimální výkon 20 kW </t>
  </si>
  <si>
    <t>Je možné nabídnout kombinaci více střídačů (např. 2x10 kW)</t>
  </si>
  <si>
    <t>Montážní systém na střechu</t>
  </si>
  <si>
    <t>Kabeláž DC - červená , černá</t>
  </si>
  <si>
    <t>m</t>
  </si>
  <si>
    <t>Kabeláž (CYKY, CYA, jističe, vypínače a další elektromateriál)</t>
  </si>
  <si>
    <t>Rozvaděč DC, přepěťové ochrany, pojistky, odpojovače, svorky</t>
  </si>
  <si>
    <t>Rozvaděč AC, přepěťové ochrany, jištění, stykače, přepínač sítí</t>
  </si>
  <si>
    <t xml:space="preserve">Výkonový optimizér / odpojovač s funkcí vypnutí a odpojení od elektrické instalace na bezpečné napětí dle vyhlášky č. 114/2023 Sb. </t>
  </si>
  <si>
    <t>Vzdálený dohledový monitoring FVE na cloud</t>
  </si>
  <si>
    <t>Back-Up pro síť TN-S (zálohování jednoho světelného, nebo zásuvkového okruhu 1x230V)</t>
  </si>
  <si>
    <t>FV Systém - práce</t>
  </si>
  <si>
    <t>Montáž FVE systému - konstrukce</t>
  </si>
  <si>
    <t>Montáž FVE elektro - propojení DC a AC komunikace</t>
  </si>
  <si>
    <t>Lištování AC a DC v objektu (na objektu)</t>
  </si>
  <si>
    <t>Prostupy zdí</t>
  </si>
  <si>
    <t>Nastavení monitoringu na cloud</t>
  </si>
  <si>
    <t>Nastavení zařízení a zaškolení obshluhy</t>
  </si>
  <si>
    <t>Doprava</t>
  </si>
  <si>
    <t>Výstupní revize</t>
  </si>
  <si>
    <t>Zpracování realizační dokumentace a další administrativa</t>
  </si>
  <si>
    <t>Ekologická likvidace odpadového materiálu</t>
  </si>
  <si>
    <t>Zajištění umožnění trvalého provozu</t>
  </si>
  <si>
    <t>Protipožární ucpávka</t>
  </si>
  <si>
    <t>Nálepka TOTAL STOP</t>
  </si>
  <si>
    <t>Hasící přístroj CO2, nebo práškový</t>
  </si>
  <si>
    <t>Označující tabulka přítomnosti FVE</t>
  </si>
  <si>
    <t>Bezpečnostní tabulky (požární bezpečnost)</t>
  </si>
  <si>
    <t>Akumulace</t>
  </si>
  <si>
    <t>Bateriový systém (min. využitelná kapacita 17,40 kWh)</t>
  </si>
  <si>
    <t>Montáž, instalace, zprovoznění</t>
  </si>
  <si>
    <t>Vynucené investice do opravy střech nebo rekonstrukce elektro</t>
  </si>
  <si>
    <t>Úprava nebo rozšíření hlavního rozvaděče</t>
  </si>
  <si>
    <t>Úprava elektroměrového rozvaděče</t>
  </si>
  <si>
    <t>Náklady na renovaci elektroinstalace na odběrných místech</t>
  </si>
  <si>
    <t>Energetický management</t>
  </si>
  <si>
    <t>Energetický monitoring budovy / budov (elektro)</t>
  </si>
  <si>
    <t>Řídící jednotka - server</t>
  </si>
  <si>
    <t>Cloudové připojení energetického monitoringu</t>
  </si>
  <si>
    <t>Řízené elektrické zásuvky max. zátěž 3000 W zápustná</t>
  </si>
  <si>
    <t>Instalace energetického monitoringu</t>
  </si>
  <si>
    <t>FV systém</t>
  </si>
  <si>
    <t>kWp</t>
  </si>
  <si>
    <t>Akumulace (min. využitelná kapacita)</t>
  </si>
  <si>
    <t>kWh</t>
  </si>
  <si>
    <t>Součet</t>
  </si>
  <si>
    <t>Cena v Kč bez DPH</t>
  </si>
  <si>
    <t>Cena v Kč včetně DPH</t>
  </si>
  <si>
    <t>Celkový výkon fotovoltaické elektrárny je stanoven v tabulce výše. Počet a výkon panelů se může lišit, avšak maximální počet panelů nesmí přesáhnout uvedené množství a výkon jednoho panelu nesmí být menší než 520 Wp. Celkový výkon fotovoltaické elektrárny je uveden v tabulce výše a je možné ho navýšit jen o nezbytně nutný výkon, a to v případě, že je nutné přidat jeden panel pro splnění minimálního výkonu. Všechny použité panely musí mít stejné parametry a výkon.</t>
  </si>
  <si>
    <t>EM</t>
  </si>
  <si>
    <t>EM celkem</t>
  </si>
  <si>
    <t>02</t>
  </si>
  <si>
    <t>Technická specifikace Energetický management</t>
  </si>
  <si>
    <t>Sulkovec</t>
  </si>
  <si>
    <t>Celkový počet odběrných míst zapojených do energetického managementu</t>
  </si>
  <si>
    <t>Z toho počet odběrných míst s FVE</t>
  </si>
  <si>
    <t>Počet odběrných míst s aktivním prvkem řízení el. energie</t>
  </si>
  <si>
    <t>Počet odběrných míst puze pro měření spotřeby</t>
  </si>
  <si>
    <t>0 OM</t>
  </si>
  <si>
    <t>Odběrná místa s FVE</t>
  </si>
  <si>
    <t>EAN</t>
  </si>
  <si>
    <t>Náklad na implementaci EM v Kč bez DPH</t>
  </si>
  <si>
    <t>859182400700078656</t>
  </si>
  <si>
    <t>Odběrná místa s aktivním prvkem řízení el. energie:</t>
  </si>
  <si>
    <t>Odběrná místa s měřením spotřeby</t>
  </si>
  <si>
    <t>6 OM</t>
  </si>
  <si>
    <t>1 OM</t>
  </si>
  <si>
    <t>5 OM</t>
  </si>
  <si>
    <t>SDH, parcela č.2</t>
  </si>
  <si>
    <t>U Výboru 176, 273 05 Svinařov</t>
  </si>
  <si>
    <t>Na Průhoně 1134473, 273 05 Svinařov</t>
  </si>
  <si>
    <t>Rudé armády 1134508, 273 05 Svinařov</t>
  </si>
  <si>
    <t>859182400601342245</t>
  </si>
  <si>
    <t>859182400602399675</t>
  </si>
  <si>
    <t>85918200602399682</t>
  </si>
  <si>
    <t>859182400601688961</t>
  </si>
  <si>
    <t>859182400607460271</t>
  </si>
  <si>
    <t>859182400602399699</t>
  </si>
  <si>
    <t>Naceněno na záložce Objekt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</si>
</sst>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20" x14ac:knownFonts="1">
    <font>
      <sz val="12"/>
      <color theme="1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4"/>
      <color theme="0"/>
      <name val="Aptos Narrow"/>
      <family val="2"/>
      <charset val="238"/>
      <scheme val="minor"/>
    </font>
    <font>
      <sz val="10"/>
      <color theme="1"/>
      <name val="Calibri"/>
      <family val="2"/>
    </font>
    <font>
      <b/>
      <sz val="11"/>
      <color theme="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1"/>
      <color rgb="FFFF0000"/>
      <name val="Aptos Narrow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rgb="FFFFFFFF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333F4F"/>
        <bgColor rgb="FF333F4F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70C0"/>
      </right>
      <top style="thin">
        <color rgb="FF000000"/>
      </top>
      <bottom style="thin">
        <color rgb="FF00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center"/>
    </xf>
    <xf numFmtId="0" fontId="0" fillId="3" borderId="0" xfId="0" applyFill="1"/>
    <xf numFmtId="0" fontId="0" fillId="5" borderId="0" xfId="0" applyFill="1"/>
    <xf numFmtId="0" fontId="0" fillId="7" borderId="0" xfId="0" applyFill="1"/>
    <xf numFmtId="0" fontId="2" fillId="4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10" borderId="1" xfId="0" applyFill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11" borderId="0" xfId="0" applyFont="1" applyFill="1" applyAlignment="1">
      <alignment vertical="center"/>
    </xf>
    <xf numFmtId="0" fontId="0" fillId="11" borderId="0" xfId="0" applyFill="1"/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wrapText="1"/>
    </xf>
    <xf numFmtId="4" fontId="0" fillId="0" borderId="2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wrapText="1"/>
    </xf>
    <xf numFmtId="0" fontId="7" fillId="12" borderId="0" xfId="0" applyFont="1" applyFill="1" applyAlignment="1">
      <alignment horizontal="center" vertical="center"/>
    </xf>
    <xf numFmtId="0" fontId="8" fillId="12" borderId="0" xfId="0" applyFont="1" applyFill="1" applyAlignment="1">
      <alignment horizontal="left" vertical="center"/>
    </xf>
    <xf numFmtId="0" fontId="0" fillId="12" borderId="0" xfId="0" applyFill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0" fillId="13" borderId="0" xfId="0" applyFill="1"/>
    <xf numFmtId="0" fontId="3" fillId="13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0" xfId="0" applyFont="1"/>
    <xf numFmtId="3" fontId="0" fillId="10" borderId="1" xfId="0" applyNumberFormat="1" applyFill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0" fontId="10" fillId="14" borderId="0" xfId="0" applyFont="1" applyFill="1" applyAlignment="1">
      <alignment vertical="center"/>
    </xf>
    <xf numFmtId="0" fontId="9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2" fontId="0" fillId="10" borderId="2" xfId="0" applyNumberFormat="1" applyFill="1" applyBorder="1"/>
    <xf numFmtId="0" fontId="0" fillId="10" borderId="6" xfId="0" applyFill="1" applyBorder="1"/>
    <xf numFmtId="2" fontId="0" fillId="0" borderId="0" xfId="0" applyNumberFormat="1"/>
    <xf numFmtId="49" fontId="14" fillId="0" borderId="0" xfId="0" applyNumberFormat="1" applyFont="1" applyAlignment="1">
      <alignment horizontal="center"/>
    </xf>
    <xf numFmtId="0" fontId="14" fillId="15" borderId="3" xfId="0" applyFont="1" applyFill="1" applyBorder="1" applyAlignment="1">
      <alignment horizontal="left"/>
    </xf>
    <xf numFmtId="4" fontId="14" fillId="0" borderId="4" xfId="0" applyNumberFormat="1" applyFont="1" applyBorder="1" applyAlignment="1">
      <alignment horizontal="right"/>
    </xf>
    <xf numFmtId="4" fontId="15" fillId="0" borderId="3" xfId="0" applyNumberFormat="1" applyFont="1" applyBorder="1" applyAlignment="1">
      <alignment horizontal="right" vertical="center"/>
    </xf>
    <xf numFmtId="4" fontId="18" fillId="0" borderId="3" xfId="0" applyNumberFormat="1" applyFont="1" applyBorder="1" applyAlignment="1">
      <alignment horizontal="right" vertical="center"/>
    </xf>
    <xf numFmtId="0" fontId="16" fillId="0" borderId="8" xfId="0" applyFont="1" applyBorder="1"/>
    <xf numFmtId="0" fontId="16" fillId="0" borderId="4" xfId="0" applyFont="1" applyBorder="1"/>
    <xf numFmtId="0" fontId="17" fillId="0" borderId="0" xfId="0" applyFont="1"/>
    <xf numFmtId="0" fontId="19" fillId="17" borderId="9" xfId="0" applyFont="1" applyFill="1" applyBorder="1" applyAlignment="1">
      <alignment horizontal="center"/>
    </xf>
    <xf numFmtId="0" fontId="19" fillId="17" borderId="4" xfId="0" applyFont="1" applyFill="1" applyBorder="1" applyAlignment="1">
      <alignment horizontal="center"/>
    </xf>
    <xf numFmtId="0" fontId="15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9" fillId="17" borderId="10" xfId="0" applyFont="1" applyFill="1" applyBorder="1" applyAlignment="1">
      <alignment horizontal="center"/>
    </xf>
    <xf numFmtId="0" fontId="19" fillId="17" borderId="0" xfId="0" applyFont="1" applyFill="1" applyAlignment="1">
      <alignment wrapText="1"/>
    </xf>
    <xf numFmtId="49" fontId="14" fillId="0" borderId="3" xfId="0" applyNumberFormat="1" applyFont="1" applyBorder="1" applyAlignment="1">
      <alignment horizontal="center"/>
    </xf>
    <xf numFmtId="164" fontId="15" fillId="16" borderId="3" xfId="0" applyNumberFormat="1" applyFont="1" applyFill="1" applyBorder="1" applyAlignment="1">
      <alignment horizontal="center"/>
    </xf>
    <xf numFmtId="49" fontId="15" fillId="0" borderId="0" xfId="0" applyNumberFormat="1" applyFont="1" applyAlignment="1">
      <alignment horizontal="center"/>
    </xf>
    <xf numFmtId="49" fontId="14" fillId="18" borderId="3" xfId="0" applyNumberFormat="1" applyFont="1" applyFill="1" applyBorder="1" applyAlignment="1">
      <alignment horizontal="center"/>
    </xf>
    <xf numFmtId="0" fontId="10" fillId="17" borderId="0" xfId="0" applyFont="1" applyFill="1" applyAlignment="1">
      <alignment vertical="center"/>
    </xf>
    <xf numFmtId="0" fontId="15" fillId="17" borderId="0" xfId="0" applyFont="1" applyFill="1"/>
    <xf numFmtId="0" fontId="9" fillId="0" borderId="7" xfId="0" applyFont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0" fillId="2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2" borderId="1" xfId="0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4" fillId="10" borderId="2" xfId="0" applyFont="1" applyFill="1" applyBorder="1" applyAlignment="1">
      <alignment horizontal="left" wrapText="1"/>
    </xf>
    <xf numFmtId="0" fontId="4" fillId="10" borderId="5" xfId="0" applyFont="1" applyFill="1" applyBorder="1" applyAlignment="1">
      <alignment horizontal="left" wrapText="1"/>
    </xf>
    <xf numFmtId="0" fontId="15" fillId="16" borderId="0" xfId="0" applyFont="1" applyFill="1" applyAlignment="1">
      <alignment horizontal="left"/>
    </xf>
    <xf numFmtId="0" fontId="16" fillId="0" borderId="0" xfId="0" applyFont="1"/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varolikizgul/Downloads/svinarov_fve_soupis_praci.xlsx" TargetMode="External"/><Relationship Id="rId1" Type="http://schemas.openxmlformats.org/officeDocument/2006/relationships/externalLinkPath" Target="/Users/varolikizgul/Downloads/svinarov_fve_soupis_prac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Objekt 01"/>
      <sheetName val="EM"/>
    </sheetNames>
    <sheetDataSet>
      <sheetData sheetId="0">
        <row r="2">
          <cell r="B2"/>
        </row>
        <row r="6">
          <cell r="D6"/>
        </row>
        <row r="7">
          <cell r="D7"/>
        </row>
        <row r="13">
          <cell r="D13">
            <v>0</v>
          </cell>
        </row>
      </sheetData>
      <sheetData sheetId="1">
        <row r="55">
          <cell r="F55">
            <v>19.760000000000002</v>
          </cell>
        </row>
        <row r="56">
          <cell r="F56">
            <v>17.399999999999999</v>
          </cell>
        </row>
        <row r="59">
          <cell r="G5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0F7D0-215C-5A4C-A755-5FC08C9CD7BE}">
  <dimension ref="A2:F25"/>
  <sheetViews>
    <sheetView workbookViewId="0">
      <selection activeCell="D15" sqref="D15"/>
    </sheetView>
  </sheetViews>
  <sheetFormatPr baseColWidth="10" defaultRowHeight="16" x14ac:dyDescent="0.2"/>
  <cols>
    <col min="1" max="1" width="18" customWidth="1"/>
    <col min="2" max="2" width="7.33203125" customWidth="1"/>
    <col min="3" max="3" width="42.83203125" customWidth="1"/>
    <col min="4" max="4" width="14" customWidth="1"/>
    <col min="5" max="5" width="13.6640625" customWidth="1"/>
    <col min="6" max="6" width="14" customWidth="1"/>
  </cols>
  <sheetData>
    <row r="2" spans="1:6" x14ac:dyDescent="0.2">
      <c r="A2" s="1" t="s">
        <v>0</v>
      </c>
      <c r="B2" s="1"/>
    </row>
    <row r="3" spans="1:6" x14ac:dyDescent="0.2">
      <c r="A3" s="1"/>
      <c r="B3" s="1"/>
    </row>
    <row r="4" spans="1:6" x14ac:dyDescent="0.2">
      <c r="A4" s="72" t="s">
        <v>1</v>
      </c>
      <c r="B4" s="72"/>
      <c r="C4" s="72"/>
      <c r="D4" s="72"/>
      <c r="E4" s="72"/>
      <c r="F4" s="72"/>
    </row>
    <row r="6" spans="1:6" x14ac:dyDescent="0.2">
      <c r="A6" s="2" t="s">
        <v>2</v>
      </c>
      <c r="B6" s="2"/>
      <c r="C6" s="73" t="s">
        <v>3</v>
      </c>
      <c r="D6" s="73"/>
      <c r="E6" s="73"/>
      <c r="F6" s="73"/>
    </row>
    <row r="7" spans="1:6" x14ac:dyDescent="0.2">
      <c r="A7" s="3" t="s">
        <v>4</v>
      </c>
      <c r="B7" s="3"/>
      <c r="C7" s="74" t="s">
        <v>5</v>
      </c>
      <c r="D7" s="74"/>
      <c r="E7" s="74"/>
      <c r="F7" s="74"/>
    </row>
    <row r="9" spans="1:6" x14ac:dyDescent="0.2">
      <c r="A9" s="4" t="s">
        <v>6</v>
      </c>
      <c r="B9" s="4"/>
      <c r="C9" s="4" t="s">
        <v>7</v>
      </c>
      <c r="D9" s="75"/>
      <c r="E9" s="75"/>
      <c r="F9" s="75"/>
    </row>
    <row r="10" spans="1:6" x14ac:dyDescent="0.2">
      <c r="C10" s="4" t="s">
        <v>8</v>
      </c>
      <c r="D10" s="75"/>
      <c r="E10" s="75"/>
      <c r="F10" s="75"/>
    </row>
    <row r="12" spans="1:6" x14ac:dyDescent="0.2">
      <c r="D12" s="5" t="s">
        <v>9</v>
      </c>
      <c r="E12" s="6" t="s">
        <v>10</v>
      </c>
      <c r="F12" s="7" t="s">
        <v>11</v>
      </c>
    </row>
    <row r="13" spans="1:6" x14ac:dyDescent="0.2">
      <c r="A13" s="8" t="s">
        <v>12</v>
      </c>
      <c r="B13" s="9" t="s">
        <v>13</v>
      </c>
      <c r="C13" s="10" t="s">
        <v>14</v>
      </c>
      <c r="D13" s="11">
        <f>'[1]Objekt 01'!$G$59</f>
        <v>0</v>
      </c>
      <c r="E13" s="11">
        <f>'[1]Objekt 01'!$F$55</f>
        <v>19.760000000000002</v>
      </c>
      <c r="F13" s="11">
        <f>'[1]Objekt 01'!$F$56</f>
        <v>17.399999999999999</v>
      </c>
    </row>
    <row r="14" spans="1:6" x14ac:dyDescent="0.2">
      <c r="A14" s="8" t="s">
        <v>87</v>
      </c>
      <c r="B14" s="49" t="s">
        <v>89</v>
      </c>
      <c r="C14" s="50" t="s">
        <v>88</v>
      </c>
      <c r="D14" s="51">
        <f>EM!F26</f>
        <v>0</v>
      </c>
      <c r="E14" s="48"/>
      <c r="F14" s="48"/>
    </row>
    <row r="15" spans="1:6" ht="19" customHeight="1" x14ac:dyDescent="0.2">
      <c r="B15" s="9"/>
      <c r="C15" s="12"/>
    </row>
    <row r="16" spans="1:6" ht="20" customHeight="1" x14ac:dyDescent="0.2">
      <c r="B16" s="9"/>
      <c r="C16" s="13" t="s">
        <v>15</v>
      </c>
      <c r="D16" s="14"/>
      <c r="E16" s="15" t="s">
        <v>16</v>
      </c>
      <c r="F16" s="16" t="s">
        <v>17</v>
      </c>
    </row>
    <row r="17" spans="1:6" ht="19" customHeight="1" x14ac:dyDescent="0.2">
      <c r="A17" s="17"/>
      <c r="B17" s="9"/>
      <c r="C17" s="18" t="s">
        <v>18</v>
      </c>
      <c r="D17" s="19">
        <f>SUM(D13:D13)</f>
        <v>0</v>
      </c>
      <c r="E17" s="20">
        <f>SUM(E13:E13)</f>
        <v>19.760000000000002</v>
      </c>
      <c r="F17" s="20">
        <f>SUM(F13:F13)</f>
        <v>17.399999999999999</v>
      </c>
    </row>
    <row r="18" spans="1:6" ht="19" customHeight="1" x14ac:dyDescent="0.2">
      <c r="A18" s="17"/>
      <c r="B18" s="9"/>
      <c r="C18" s="18" t="s">
        <v>19</v>
      </c>
      <c r="D18" s="20">
        <f>0.21*D17</f>
        <v>0</v>
      </c>
      <c r="E18" s="21"/>
      <c r="F18" s="21"/>
    </row>
    <row r="19" spans="1:6" x14ac:dyDescent="0.2">
      <c r="A19" s="17"/>
      <c r="B19" s="9"/>
      <c r="C19" s="18" t="s">
        <v>20</v>
      </c>
      <c r="D19" s="22">
        <f>D18+D17</f>
        <v>0</v>
      </c>
      <c r="E19" s="23"/>
      <c r="F19" s="23"/>
    </row>
    <row r="20" spans="1:6" x14ac:dyDescent="0.2">
      <c r="B20" s="9"/>
    </row>
    <row r="21" spans="1:6" x14ac:dyDescent="0.2">
      <c r="B21" s="9"/>
      <c r="C21" s="70" t="s">
        <v>21</v>
      </c>
      <c r="D21" s="70"/>
      <c r="E21" s="70"/>
      <c r="F21" s="70"/>
    </row>
    <row r="22" spans="1:6" x14ac:dyDescent="0.2">
      <c r="B22" s="9"/>
    </row>
    <row r="23" spans="1:6" x14ac:dyDescent="0.2">
      <c r="B23" s="9"/>
      <c r="C23" s="71" t="s">
        <v>22</v>
      </c>
      <c r="D23" s="71"/>
      <c r="E23" s="71"/>
      <c r="F23" s="71"/>
    </row>
    <row r="24" spans="1:6" x14ac:dyDescent="0.2">
      <c r="B24" s="9"/>
    </row>
    <row r="25" spans="1:6" x14ac:dyDescent="0.2">
      <c r="B25" s="9"/>
      <c r="C25" s="71" t="s">
        <v>23</v>
      </c>
      <c r="D25" s="71"/>
      <c r="E25" s="71"/>
      <c r="F25" s="71"/>
    </row>
  </sheetData>
  <mergeCells count="9">
    <mergeCell ref="C21:F21"/>
    <mergeCell ref="C23:F23"/>
    <mergeCell ref="C25:F25"/>
    <mergeCell ref="A4:F4"/>
    <mergeCell ref="C6:F6"/>
    <mergeCell ref="C7:D7"/>
    <mergeCell ref="E7:F7"/>
    <mergeCell ref="D9:F9"/>
    <mergeCell ref="D10:F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A799E-9AFD-5443-B59F-74C05B73B754}">
  <dimension ref="B2:I63"/>
  <sheetViews>
    <sheetView tabSelected="1" workbookViewId="0">
      <selection activeCell="D13" sqref="D13"/>
    </sheetView>
  </sheetViews>
  <sheetFormatPr baseColWidth="10" defaultRowHeight="16" x14ac:dyDescent="0.2"/>
  <cols>
    <col min="2" max="2" width="11.6640625" customWidth="1"/>
    <col min="3" max="3" width="89.33203125" customWidth="1"/>
    <col min="4" max="4" width="8.33203125" customWidth="1"/>
    <col min="5" max="5" width="8.83203125" customWidth="1"/>
    <col min="6" max="6" width="15.33203125" customWidth="1"/>
    <col min="7" max="7" width="14.33203125" customWidth="1"/>
  </cols>
  <sheetData>
    <row r="2" spans="2:9" x14ac:dyDescent="0.2">
      <c r="B2" s="24">
        <f>[1]Rekapitulace!B2</f>
        <v>0</v>
      </c>
    </row>
    <row r="4" spans="2:9" x14ac:dyDescent="0.2">
      <c r="B4" s="2" t="s">
        <v>2</v>
      </c>
      <c r="C4" s="73">
        <f>[1]Rekapitulace!D6</f>
        <v>0</v>
      </c>
      <c r="D4" s="73"/>
      <c r="E4" s="73"/>
      <c r="F4" s="73"/>
      <c r="G4" s="73"/>
    </row>
    <row r="5" spans="2:9" x14ac:dyDescent="0.2">
      <c r="B5" s="3" t="s">
        <v>4</v>
      </c>
      <c r="C5" s="74">
        <f>[1]Rekapitulace!D7</f>
        <v>0</v>
      </c>
      <c r="D5" s="74"/>
      <c r="E5" s="74"/>
      <c r="F5" s="74"/>
      <c r="G5" s="74"/>
    </row>
    <row r="7" spans="2:9" x14ac:dyDescent="0.2">
      <c r="B7" s="72" t="s">
        <v>1</v>
      </c>
      <c r="C7" s="72"/>
      <c r="D7" s="72"/>
      <c r="E7" s="72"/>
      <c r="F7" s="72"/>
      <c r="G7" s="72"/>
    </row>
    <row r="8" spans="2:9" x14ac:dyDescent="0.2">
      <c r="B8" s="25"/>
      <c r="C8" s="25"/>
      <c r="D8" s="25"/>
      <c r="E8" s="25"/>
      <c r="F8" s="25"/>
      <c r="G8" s="25"/>
    </row>
    <row r="9" spans="2:9" ht="19" x14ac:dyDescent="0.2">
      <c r="B9" s="26" t="s">
        <v>24</v>
      </c>
      <c r="C9" s="27">
        <f>[1]Rekapitulace!D13</f>
        <v>0</v>
      </c>
      <c r="D9" s="28"/>
      <c r="E9" s="28"/>
      <c r="F9" s="28"/>
      <c r="G9" s="28"/>
    </row>
    <row r="10" spans="2:9" ht="28" x14ac:dyDescent="0.2">
      <c r="B10" s="29" t="s">
        <v>25</v>
      </c>
      <c r="C10" s="30" t="s">
        <v>26</v>
      </c>
      <c r="D10" s="29" t="s">
        <v>27</v>
      </c>
      <c r="E10" s="29" t="s">
        <v>28</v>
      </c>
      <c r="F10" s="31" t="s">
        <v>29</v>
      </c>
      <c r="G10" s="32" t="s">
        <v>30</v>
      </c>
    </row>
    <row r="11" spans="2:9" x14ac:dyDescent="0.2">
      <c r="B11" s="33"/>
      <c r="C11" s="34" t="s">
        <v>31</v>
      </c>
      <c r="D11" s="33"/>
      <c r="E11" s="33"/>
      <c r="F11" s="33"/>
      <c r="G11" s="33"/>
    </row>
    <row r="12" spans="2:9" ht="20" customHeight="1" x14ac:dyDescent="0.2">
      <c r="B12" s="35">
        <v>1</v>
      </c>
      <c r="C12" s="36" t="s">
        <v>32</v>
      </c>
      <c r="D12" s="37"/>
      <c r="E12" s="35" t="s">
        <v>33</v>
      </c>
      <c r="F12" s="38">
        <v>0</v>
      </c>
      <c r="G12" s="20">
        <f t="shared" ref="G12:G22" si="0">D12*F12</f>
        <v>0</v>
      </c>
      <c r="I12" s="39" t="s">
        <v>34</v>
      </c>
    </row>
    <row r="13" spans="2:9" ht="20" customHeight="1" x14ac:dyDescent="0.2">
      <c r="B13" s="35">
        <v>2</v>
      </c>
      <c r="C13" s="36" t="s">
        <v>35</v>
      </c>
      <c r="D13" s="40">
        <f>D12</f>
        <v>0</v>
      </c>
      <c r="E13" s="35" t="s">
        <v>36</v>
      </c>
      <c r="F13" s="38">
        <v>0</v>
      </c>
      <c r="G13" s="20">
        <f t="shared" si="0"/>
        <v>0</v>
      </c>
      <c r="I13" s="39" t="s">
        <v>37</v>
      </c>
    </row>
    <row r="14" spans="2:9" ht="20" customHeight="1" x14ac:dyDescent="0.2">
      <c r="B14" s="35">
        <v>3</v>
      </c>
      <c r="C14" s="36" t="s">
        <v>38</v>
      </c>
      <c r="D14" s="35">
        <v>1</v>
      </c>
      <c r="E14" s="35" t="s">
        <v>36</v>
      </c>
      <c r="F14" s="38">
        <v>0</v>
      </c>
      <c r="G14" s="20">
        <f t="shared" si="0"/>
        <v>0</v>
      </c>
      <c r="I14" s="39" t="s">
        <v>39</v>
      </c>
    </row>
    <row r="15" spans="2:9" ht="20" customHeight="1" x14ac:dyDescent="0.2">
      <c r="B15" s="35">
        <v>4</v>
      </c>
      <c r="C15" s="36" t="s">
        <v>40</v>
      </c>
      <c r="D15" s="40">
        <f>D12</f>
        <v>0</v>
      </c>
      <c r="E15" s="35" t="s">
        <v>33</v>
      </c>
      <c r="F15" s="38">
        <v>0</v>
      </c>
      <c r="G15" s="20">
        <f t="shared" si="0"/>
        <v>0</v>
      </c>
      <c r="I15" s="39" t="s">
        <v>37</v>
      </c>
    </row>
    <row r="16" spans="2:9" ht="20" customHeight="1" x14ac:dyDescent="0.2">
      <c r="B16" s="35">
        <v>5</v>
      </c>
      <c r="C16" s="41" t="s">
        <v>41</v>
      </c>
      <c r="D16" s="42">
        <v>16</v>
      </c>
      <c r="E16" s="35" t="s">
        <v>42</v>
      </c>
      <c r="F16" s="38">
        <v>0</v>
      </c>
      <c r="G16" s="20">
        <f t="shared" si="0"/>
        <v>0</v>
      </c>
      <c r="I16" s="39"/>
    </row>
    <row r="17" spans="2:9" ht="20" customHeight="1" x14ac:dyDescent="0.2">
      <c r="B17" s="35">
        <v>6</v>
      </c>
      <c r="C17" s="41" t="s">
        <v>43</v>
      </c>
      <c r="D17" s="42">
        <v>18</v>
      </c>
      <c r="E17" s="35" t="s">
        <v>36</v>
      </c>
      <c r="F17" s="38">
        <v>0</v>
      </c>
      <c r="G17" s="20">
        <f t="shared" si="0"/>
        <v>0</v>
      </c>
      <c r="I17" s="39"/>
    </row>
    <row r="18" spans="2:9" ht="20" customHeight="1" x14ac:dyDescent="0.2">
      <c r="B18" s="35">
        <v>7</v>
      </c>
      <c r="C18" s="41" t="s">
        <v>44</v>
      </c>
      <c r="D18" s="42">
        <v>4</v>
      </c>
      <c r="E18" s="35" t="s">
        <v>36</v>
      </c>
      <c r="F18" s="38">
        <v>0</v>
      </c>
      <c r="G18" s="20">
        <f t="shared" si="0"/>
        <v>0</v>
      </c>
      <c r="I18" s="39"/>
    </row>
    <row r="19" spans="2:9" ht="20" customHeight="1" x14ac:dyDescent="0.2">
      <c r="B19" s="35">
        <v>8</v>
      </c>
      <c r="C19" s="41" t="s">
        <v>45</v>
      </c>
      <c r="D19" s="42">
        <v>1</v>
      </c>
      <c r="E19" s="35" t="s">
        <v>36</v>
      </c>
      <c r="F19" s="38">
        <v>0</v>
      </c>
      <c r="G19" s="20">
        <f t="shared" si="0"/>
        <v>0</v>
      </c>
      <c r="I19" s="39"/>
    </row>
    <row r="20" spans="2:9" ht="20" customHeight="1" x14ac:dyDescent="0.2">
      <c r="B20" s="35">
        <v>9</v>
      </c>
      <c r="C20" s="36" t="s">
        <v>46</v>
      </c>
      <c r="D20" s="40">
        <f>D12</f>
        <v>0</v>
      </c>
      <c r="E20" s="35" t="s">
        <v>33</v>
      </c>
      <c r="F20" s="38">
        <v>0</v>
      </c>
      <c r="G20" s="20">
        <f t="shared" si="0"/>
        <v>0</v>
      </c>
      <c r="I20" s="39" t="s">
        <v>37</v>
      </c>
    </row>
    <row r="21" spans="2:9" ht="20" customHeight="1" x14ac:dyDescent="0.2">
      <c r="B21" s="35">
        <v>10</v>
      </c>
      <c r="C21" s="41" t="s">
        <v>47</v>
      </c>
      <c r="D21" s="35">
        <v>1</v>
      </c>
      <c r="E21" s="35" t="s">
        <v>36</v>
      </c>
      <c r="F21" s="38">
        <v>0</v>
      </c>
      <c r="G21" s="20">
        <f t="shared" si="0"/>
        <v>0</v>
      </c>
    </row>
    <row r="22" spans="2:9" ht="20" customHeight="1" x14ac:dyDescent="0.2">
      <c r="B22" s="35">
        <v>11</v>
      </c>
      <c r="C22" s="41" t="s">
        <v>48</v>
      </c>
      <c r="D22" s="35">
        <v>1</v>
      </c>
      <c r="E22" s="35" t="s">
        <v>36</v>
      </c>
      <c r="F22" s="38">
        <v>0</v>
      </c>
      <c r="G22" s="20">
        <f t="shared" si="0"/>
        <v>0</v>
      </c>
    </row>
    <row r="23" spans="2:9" ht="20" customHeight="1" x14ac:dyDescent="0.2">
      <c r="B23" s="33"/>
      <c r="C23" s="34" t="s">
        <v>49</v>
      </c>
      <c r="D23" s="33"/>
      <c r="E23" s="33"/>
      <c r="F23" s="33"/>
      <c r="G23" s="33"/>
    </row>
    <row r="24" spans="2:9" ht="20" customHeight="1" x14ac:dyDescent="0.2">
      <c r="B24" s="35">
        <v>12</v>
      </c>
      <c r="C24" s="41" t="s">
        <v>50</v>
      </c>
      <c r="D24" s="35">
        <v>1</v>
      </c>
      <c r="E24" s="35" t="s">
        <v>36</v>
      </c>
      <c r="F24" s="38">
        <v>0</v>
      </c>
      <c r="G24" s="20">
        <f t="shared" ref="G24:G39" si="1">D24*F24</f>
        <v>0</v>
      </c>
    </row>
    <row r="25" spans="2:9" ht="20" customHeight="1" x14ac:dyDescent="0.2">
      <c r="B25" s="35">
        <v>13</v>
      </c>
      <c r="C25" s="41" t="s">
        <v>51</v>
      </c>
      <c r="D25" s="35">
        <v>1</v>
      </c>
      <c r="E25" s="35" t="s">
        <v>36</v>
      </c>
      <c r="F25" s="38">
        <v>0</v>
      </c>
      <c r="G25" s="20">
        <f t="shared" si="1"/>
        <v>0</v>
      </c>
    </row>
    <row r="26" spans="2:9" ht="20" customHeight="1" x14ac:dyDescent="0.2">
      <c r="B26" s="35">
        <v>14</v>
      </c>
      <c r="C26" s="41" t="s">
        <v>52</v>
      </c>
      <c r="D26" s="35">
        <v>1</v>
      </c>
      <c r="E26" s="35" t="s">
        <v>36</v>
      </c>
      <c r="F26" s="38">
        <v>0</v>
      </c>
      <c r="G26" s="20">
        <f t="shared" si="1"/>
        <v>0</v>
      </c>
    </row>
    <row r="27" spans="2:9" ht="20" customHeight="1" x14ac:dyDescent="0.2">
      <c r="B27" s="35">
        <v>15</v>
      </c>
      <c r="C27" s="41" t="s">
        <v>53</v>
      </c>
      <c r="D27" s="35">
        <v>4</v>
      </c>
      <c r="E27" s="35" t="s">
        <v>36</v>
      </c>
      <c r="F27" s="38">
        <v>0</v>
      </c>
      <c r="G27" s="20">
        <f t="shared" si="1"/>
        <v>0</v>
      </c>
    </row>
    <row r="28" spans="2:9" ht="20" customHeight="1" x14ac:dyDescent="0.2">
      <c r="B28" s="35">
        <v>16</v>
      </c>
      <c r="C28" s="41" t="s">
        <v>54</v>
      </c>
      <c r="D28" s="35">
        <v>1</v>
      </c>
      <c r="E28" s="35" t="s">
        <v>36</v>
      </c>
      <c r="F28" s="38">
        <v>0</v>
      </c>
      <c r="G28" s="20">
        <f t="shared" si="1"/>
        <v>0</v>
      </c>
    </row>
    <row r="29" spans="2:9" ht="20" customHeight="1" x14ac:dyDescent="0.2">
      <c r="B29" s="35">
        <v>17</v>
      </c>
      <c r="C29" s="41" t="s">
        <v>55</v>
      </c>
      <c r="D29" s="35">
        <v>1</v>
      </c>
      <c r="E29" s="35" t="s">
        <v>36</v>
      </c>
      <c r="F29" s="38">
        <v>0</v>
      </c>
      <c r="G29" s="20">
        <f t="shared" si="1"/>
        <v>0</v>
      </c>
    </row>
    <row r="30" spans="2:9" ht="20" customHeight="1" x14ac:dyDescent="0.2">
      <c r="B30" s="35">
        <v>18</v>
      </c>
      <c r="C30" s="41" t="s">
        <v>56</v>
      </c>
      <c r="D30" s="35">
        <v>1</v>
      </c>
      <c r="E30" s="35" t="s">
        <v>36</v>
      </c>
      <c r="F30" s="38">
        <v>0</v>
      </c>
      <c r="G30" s="20">
        <f t="shared" si="1"/>
        <v>0</v>
      </c>
    </row>
    <row r="31" spans="2:9" ht="20" customHeight="1" x14ac:dyDescent="0.2">
      <c r="B31" s="35">
        <v>19</v>
      </c>
      <c r="C31" s="41" t="s">
        <v>57</v>
      </c>
      <c r="D31" s="35">
        <v>1</v>
      </c>
      <c r="E31" s="35" t="s">
        <v>36</v>
      </c>
      <c r="F31" s="38">
        <v>0</v>
      </c>
      <c r="G31" s="20">
        <f t="shared" si="1"/>
        <v>0</v>
      </c>
    </row>
    <row r="32" spans="2:9" ht="20" customHeight="1" x14ac:dyDescent="0.2">
      <c r="B32" s="35">
        <v>20</v>
      </c>
      <c r="C32" s="41" t="s">
        <v>58</v>
      </c>
      <c r="D32" s="35">
        <v>1</v>
      </c>
      <c r="E32" s="35" t="s">
        <v>36</v>
      </c>
      <c r="F32" s="38">
        <v>0</v>
      </c>
      <c r="G32" s="20">
        <f t="shared" si="1"/>
        <v>0</v>
      </c>
    </row>
    <row r="33" spans="2:7" ht="20" customHeight="1" x14ac:dyDescent="0.2">
      <c r="B33" s="35">
        <v>21</v>
      </c>
      <c r="C33" s="41" t="s">
        <v>59</v>
      </c>
      <c r="D33" s="35">
        <v>1</v>
      </c>
      <c r="E33" s="35" t="s">
        <v>36</v>
      </c>
      <c r="F33" s="38">
        <v>0</v>
      </c>
      <c r="G33" s="20">
        <f t="shared" si="1"/>
        <v>0</v>
      </c>
    </row>
    <row r="34" spans="2:7" ht="20" customHeight="1" x14ac:dyDescent="0.2">
      <c r="B34" s="35">
        <v>22</v>
      </c>
      <c r="C34" s="36" t="s">
        <v>60</v>
      </c>
      <c r="D34" s="35">
        <v>1</v>
      </c>
      <c r="E34" s="35" t="s">
        <v>36</v>
      </c>
      <c r="F34" s="38">
        <v>0</v>
      </c>
      <c r="G34" s="20">
        <f t="shared" si="1"/>
        <v>0</v>
      </c>
    </row>
    <row r="35" spans="2:7" ht="20" customHeight="1" x14ac:dyDescent="0.2">
      <c r="B35" s="35">
        <v>23</v>
      </c>
      <c r="C35" s="41" t="s">
        <v>61</v>
      </c>
      <c r="D35" s="35">
        <v>1</v>
      </c>
      <c r="E35" s="35" t="s">
        <v>36</v>
      </c>
      <c r="F35" s="38">
        <v>0</v>
      </c>
      <c r="G35" s="20">
        <f t="shared" si="1"/>
        <v>0</v>
      </c>
    </row>
    <row r="36" spans="2:7" ht="20" customHeight="1" x14ac:dyDescent="0.2">
      <c r="B36" s="35">
        <v>24</v>
      </c>
      <c r="C36" s="41" t="s">
        <v>62</v>
      </c>
      <c r="D36" s="35">
        <v>2</v>
      </c>
      <c r="E36" s="35" t="s">
        <v>36</v>
      </c>
      <c r="F36" s="38">
        <v>0</v>
      </c>
      <c r="G36" s="20">
        <f t="shared" si="1"/>
        <v>0</v>
      </c>
    </row>
    <row r="37" spans="2:7" ht="20" customHeight="1" x14ac:dyDescent="0.2">
      <c r="B37" s="35">
        <v>25</v>
      </c>
      <c r="C37" s="41" t="s">
        <v>63</v>
      </c>
      <c r="D37" s="35">
        <v>1</v>
      </c>
      <c r="E37" s="35" t="s">
        <v>36</v>
      </c>
      <c r="F37" s="38">
        <v>0</v>
      </c>
      <c r="G37" s="20">
        <f t="shared" si="1"/>
        <v>0</v>
      </c>
    </row>
    <row r="38" spans="2:7" ht="20" customHeight="1" x14ac:dyDescent="0.2">
      <c r="B38" s="35">
        <v>26</v>
      </c>
      <c r="C38" s="41" t="s">
        <v>64</v>
      </c>
      <c r="D38" s="35">
        <v>3</v>
      </c>
      <c r="E38" s="35" t="s">
        <v>33</v>
      </c>
      <c r="F38" s="38">
        <v>0</v>
      </c>
      <c r="G38" s="20">
        <f t="shared" si="1"/>
        <v>0</v>
      </c>
    </row>
    <row r="39" spans="2:7" ht="20" customHeight="1" x14ac:dyDescent="0.2">
      <c r="B39" s="35">
        <v>27</v>
      </c>
      <c r="C39" s="41" t="s">
        <v>65</v>
      </c>
      <c r="D39" s="35">
        <v>1</v>
      </c>
      <c r="E39" s="35" t="s">
        <v>36</v>
      </c>
      <c r="F39" s="38">
        <v>0</v>
      </c>
      <c r="G39" s="20">
        <f t="shared" si="1"/>
        <v>0</v>
      </c>
    </row>
    <row r="40" spans="2:7" ht="20" customHeight="1" x14ac:dyDescent="0.2">
      <c r="B40" s="33"/>
      <c r="C40" s="34" t="s">
        <v>66</v>
      </c>
      <c r="D40" s="33"/>
      <c r="E40" s="33"/>
      <c r="F40" s="33"/>
      <c r="G40" s="33"/>
    </row>
    <row r="41" spans="2:7" ht="20" customHeight="1" x14ac:dyDescent="0.2">
      <c r="B41" s="35">
        <v>28</v>
      </c>
      <c r="C41" s="36" t="s">
        <v>67</v>
      </c>
      <c r="D41" s="35">
        <v>1</v>
      </c>
      <c r="E41" s="35" t="s">
        <v>36</v>
      </c>
      <c r="F41" s="38">
        <v>0</v>
      </c>
      <c r="G41" s="20">
        <f t="shared" ref="G41:G43" si="2">D41*F41</f>
        <v>0</v>
      </c>
    </row>
    <row r="42" spans="2:7" ht="20" customHeight="1" x14ac:dyDescent="0.2">
      <c r="B42" s="35">
        <v>29</v>
      </c>
      <c r="C42" s="36" t="s">
        <v>68</v>
      </c>
      <c r="D42" s="35">
        <v>1</v>
      </c>
      <c r="E42" s="35" t="s">
        <v>36</v>
      </c>
      <c r="F42" s="38">
        <v>0</v>
      </c>
      <c r="G42" s="20">
        <f t="shared" si="2"/>
        <v>0</v>
      </c>
    </row>
    <row r="43" spans="2:7" ht="20" customHeight="1" x14ac:dyDescent="0.2">
      <c r="B43" s="35">
        <v>30</v>
      </c>
      <c r="C43" s="36" t="s">
        <v>56</v>
      </c>
      <c r="D43" s="35">
        <v>1</v>
      </c>
      <c r="E43" s="35" t="s">
        <v>36</v>
      </c>
      <c r="F43" s="38">
        <v>0</v>
      </c>
      <c r="G43" s="20">
        <f t="shared" si="2"/>
        <v>0</v>
      </c>
    </row>
    <row r="44" spans="2:7" ht="20" customHeight="1" x14ac:dyDescent="0.2">
      <c r="B44" s="33"/>
      <c r="C44" s="43" t="s">
        <v>69</v>
      </c>
      <c r="D44" s="33"/>
      <c r="E44" s="33"/>
      <c r="F44" s="33"/>
      <c r="G44" s="33"/>
    </row>
    <row r="45" spans="2:7" ht="20" customHeight="1" x14ac:dyDescent="0.2">
      <c r="B45" s="35">
        <v>31</v>
      </c>
      <c r="C45" s="41" t="s">
        <v>70</v>
      </c>
      <c r="D45" s="35">
        <v>1</v>
      </c>
      <c r="E45" s="35" t="s">
        <v>36</v>
      </c>
      <c r="F45" s="38">
        <v>0</v>
      </c>
      <c r="G45" s="20">
        <f t="shared" ref="G45:G53" si="3">D45*F45</f>
        <v>0</v>
      </c>
    </row>
    <row r="46" spans="2:7" ht="20" customHeight="1" x14ac:dyDescent="0.2">
      <c r="B46" s="35">
        <v>32</v>
      </c>
      <c r="C46" s="41" t="s">
        <v>71</v>
      </c>
      <c r="D46" s="35">
        <v>1</v>
      </c>
      <c r="E46" s="35" t="s">
        <v>36</v>
      </c>
      <c r="F46" s="38">
        <v>0</v>
      </c>
      <c r="G46" s="20">
        <f t="shared" si="3"/>
        <v>0</v>
      </c>
    </row>
    <row r="47" spans="2:7" ht="20" customHeight="1" x14ac:dyDescent="0.2">
      <c r="B47" s="35">
        <v>33</v>
      </c>
      <c r="C47" s="41" t="s">
        <v>72</v>
      </c>
      <c r="D47" s="35">
        <v>1</v>
      </c>
      <c r="E47" s="35" t="s">
        <v>36</v>
      </c>
      <c r="F47" s="38">
        <v>0</v>
      </c>
      <c r="G47" s="20">
        <f t="shared" si="3"/>
        <v>0</v>
      </c>
    </row>
    <row r="48" spans="2:7" ht="20" customHeight="1" x14ac:dyDescent="0.2">
      <c r="B48" s="33"/>
      <c r="C48" s="43" t="s">
        <v>73</v>
      </c>
      <c r="D48" s="33"/>
      <c r="E48" s="33"/>
      <c r="F48" s="33"/>
      <c r="G48" s="33"/>
    </row>
    <row r="49" spans="2:7" ht="20" customHeight="1" x14ac:dyDescent="0.2">
      <c r="B49" s="35">
        <v>34</v>
      </c>
      <c r="C49" s="41" t="s">
        <v>74</v>
      </c>
      <c r="D49" s="35">
        <v>1</v>
      </c>
      <c r="E49" s="35" t="s">
        <v>36</v>
      </c>
      <c r="F49" s="38">
        <v>0</v>
      </c>
      <c r="G49" s="20">
        <f t="shared" si="3"/>
        <v>0</v>
      </c>
    </row>
    <row r="50" spans="2:7" ht="20" customHeight="1" x14ac:dyDescent="0.2">
      <c r="B50" s="35">
        <v>35</v>
      </c>
      <c r="C50" s="44" t="s">
        <v>75</v>
      </c>
      <c r="D50" s="35">
        <v>1</v>
      </c>
      <c r="E50" s="35" t="s">
        <v>36</v>
      </c>
      <c r="F50" s="38">
        <v>0</v>
      </c>
      <c r="G50" s="20">
        <f t="shared" si="3"/>
        <v>0</v>
      </c>
    </row>
    <row r="51" spans="2:7" ht="20" customHeight="1" x14ac:dyDescent="0.2">
      <c r="B51" s="35">
        <v>36</v>
      </c>
      <c r="C51" s="45" t="s">
        <v>76</v>
      </c>
      <c r="D51" s="35">
        <v>1</v>
      </c>
      <c r="E51" s="35" t="s">
        <v>36</v>
      </c>
      <c r="F51" s="38">
        <v>0</v>
      </c>
      <c r="G51" s="20">
        <f t="shared" si="3"/>
        <v>0</v>
      </c>
    </row>
    <row r="52" spans="2:7" ht="20" customHeight="1" x14ac:dyDescent="0.2">
      <c r="B52" s="35">
        <v>37</v>
      </c>
      <c r="C52" s="45" t="s">
        <v>77</v>
      </c>
      <c r="D52" s="35">
        <v>5</v>
      </c>
      <c r="E52" s="35" t="s">
        <v>33</v>
      </c>
      <c r="F52" s="38">
        <v>0</v>
      </c>
      <c r="G52" s="20">
        <f t="shared" si="3"/>
        <v>0</v>
      </c>
    </row>
    <row r="53" spans="2:7" ht="20" customHeight="1" x14ac:dyDescent="0.2">
      <c r="B53" s="35">
        <v>38</v>
      </c>
      <c r="C53" s="45" t="s">
        <v>78</v>
      </c>
      <c r="D53" s="35">
        <v>1</v>
      </c>
      <c r="E53" s="35" t="s">
        <v>36</v>
      </c>
      <c r="F53" s="38">
        <v>0</v>
      </c>
      <c r="G53" s="20">
        <f t="shared" si="3"/>
        <v>0</v>
      </c>
    </row>
    <row r="55" spans="2:7" x14ac:dyDescent="0.2">
      <c r="C55" s="81" t="s">
        <v>79</v>
      </c>
      <c r="D55" s="82"/>
      <c r="E55" s="82"/>
      <c r="F55" s="46">
        <v>19.760000000000002</v>
      </c>
      <c r="G55" s="47" t="s">
        <v>80</v>
      </c>
    </row>
    <row r="56" spans="2:7" x14ac:dyDescent="0.2">
      <c r="C56" s="81" t="s">
        <v>81</v>
      </c>
      <c r="D56" s="82"/>
      <c r="E56" s="82"/>
      <c r="F56" s="46">
        <v>17.399999999999999</v>
      </c>
      <c r="G56" s="47" t="s">
        <v>82</v>
      </c>
    </row>
    <row r="58" spans="2:7" x14ac:dyDescent="0.2">
      <c r="C58" s="13" t="s">
        <v>83</v>
      </c>
      <c r="D58" s="14"/>
      <c r="E58" s="14"/>
      <c r="F58" s="14"/>
      <c r="G58" s="14"/>
    </row>
    <row r="59" spans="2:7" x14ac:dyDescent="0.2">
      <c r="B59" s="17"/>
      <c r="C59" s="76" t="s">
        <v>84</v>
      </c>
      <c r="D59" s="77"/>
      <c r="E59" s="77"/>
      <c r="F59" s="78"/>
      <c r="G59" s="20">
        <f>SUM(G12:G22,G41:G43,G24:G39,G45:G47,G49:G53)</f>
        <v>0</v>
      </c>
    </row>
    <row r="60" spans="2:7" x14ac:dyDescent="0.2">
      <c r="B60" s="17"/>
      <c r="C60" s="76" t="s">
        <v>19</v>
      </c>
      <c r="D60" s="77"/>
      <c r="E60" s="77"/>
      <c r="F60" s="78"/>
      <c r="G60" s="20">
        <f>0.21*G59</f>
        <v>0</v>
      </c>
    </row>
    <row r="61" spans="2:7" x14ac:dyDescent="0.2">
      <c r="B61" s="17"/>
      <c r="C61" s="76" t="s">
        <v>85</v>
      </c>
      <c r="D61" s="77"/>
      <c r="E61" s="77"/>
      <c r="F61" s="78"/>
      <c r="G61" s="22">
        <f>G60+G59</f>
        <v>0</v>
      </c>
    </row>
    <row r="63" spans="2:7" ht="60" customHeight="1" x14ac:dyDescent="0.2">
      <c r="C63" s="79" t="s">
        <v>86</v>
      </c>
      <c r="D63" s="80"/>
      <c r="E63" s="80"/>
      <c r="F63" s="80"/>
      <c r="G63" s="80"/>
    </row>
  </sheetData>
  <mergeCells count="9">
    <mergeCell ref="C60:F60"/>
    <mergeCell ref="C61:F61"/>
    <mergeCell ref="C63:G63"/>
    <mergeCell ref="C4:G4"/>
    <mergeCell ref="C5:G5"/>
    <mergeCell ref="B7:G7"/>
    <mergeCell ref="C55:E55"/>
    <mergeCell ref="C56:E56"/>
    <mergeCell ref="C59:F59"/>
  </mergeCells>
  <conditionalFormatting sqref="D12">
    <cfRule type="cellIs" dxfId="0" priority="1" operator="greaterThan">
      <formula>38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1D2C2-FD5B-B343-97A9-F14AB5B38AF1}">
  <dimension ref="B2:G29"/>
  <sheetViews>
    <sheetView workbookViewId="0">
      <selection activeCell="E13" sqref="E13"/>
    </sheetView>
  </sheetViews>
  <sheetFormatPr baseColWidth="10" defaultRowHeight="16" x14ac:dyDescent="0.2"/>
  <cols>
    <col min="2" max="2" width="68.33203125" customWidth="1"/>
    <col min="3" max="3" width="25.83203125" customWidth="1"/>
    <col min="4" max="4" width="34" customWidth="1"/>
    <col min="5" max="5" width="17.6640625" customWidth="1"/>
    <col min="6" max="6" width="9.5" customWidth="1"/>
    <col min="7" max="7" width="21.5" customWidth="1"/>
  </cols>
  <sheetData>
    <row r="2" spans="2:7" x14ac:dyDescent="0.2">
      <c r="B2" s="56" t="s">
        <v>0</v>
      </c>
    </row>
    <row r="3" spans="2:7" x14ac:dyDescent="0.2">
      <c r="B3" s="83" t="s">
        <v>1</v>
      </c>
      <c r="C3" s="84"/>
      <c r="D3" s="84"/>
      <c r="E3" s="84"/>
      <c r="F3" s="84"/>
      <c r="G3" s="84"/>
    </row>
    <row r="5" spans="2:7" x14ac:dyDescent="0.2">
      <c r="B5" s="57" t="s">
        <v>90</v>
      </c>
      <c r="C5" s="58" t="s">
        <v>91</v>
      </c>
    </row>
    <row r="6" spans="2:7" ht="26" customHeight="1" x14ac:dyDescent="0.2">
      <c r="B6" s="59" t="s">
        <v>92</v>
      </c>
      <c r="C6" s="60" t="s">
        <v>103</v>
      </c>
    </row>
    <row r="7" spans="2:7" x14ac:dyDescent="0.2">
      <c r="B7" s="60" t="s">
        <v>93</v>
      </c>
      <c r="C7" s="60" t="s">
        <v>104</v>
      </c>
    </row>
    <row r="8" spans="2:7" x14ac:dyDescent="0.2">
      <c r="B8" s="60" t="s">
        <v>94</v>
      </c>
      <c r="C8" s="60" t="s">
        <v>105</v>
      </c>
    </row>
    <row r="9" spans="2:7" x14ac:dyDescent="0.2">
      <c r="B9" s="60" t="s">
        <v>95</v>
      </c>
      <c r="C9" s="60" t="s">
        <v>96</v>
      </c>
    </row>
    <row r="12" spans="2:7" x14ac:dyDescent="0.2">
      <c r="B12" s="61" t="s">
        <v>97</v>
      </c>
      <c r="C12" s="61" t="s">
        <v>98</v>
      </c>
      <c r="D12" s="62" t="s">
        <v>99</v>
      </c>
    </row>
    <row r="13" spans="2:7" x14ac:dyDescent="0.2">
      <c r="B13" s="60" t="s">
        <v>106</v>
      </c>
      <c r="C13" s="63" t="s">
        <v>100</v>
      </c>
      <c r="D13" s="64" t="s">
        <v>116</v>
      </c>
    </row>
    <row r="15" spans="2:7" x14ac:dyDescent="0.2">
      <c r="B15" s="61" t="s">
        <v>101</v>
      </c>
      <c r="C15" s="61" t="s">
        <v>98</v>
      </c>
      <c r="D15" s="62" t="s">
        <v>99</v>
      </c>
    </row>
    <row r="16" spans="2:7" x14ac:dyDescent="0.2">
      <c r="B16" s="60" t="s">
        <v>107</v>
      </c>
      <c r="C16" s="63" t="s">
        <v>110</v>
      </c>
      <c r="D16" s="64"/>
    </row>
    <row r="17" spans="2:6" x14ac:dyDescent="0.2">
      <c r="B17" s="60" t="s">
        <v>108</v>
      </c>
      <c r="C17" s="63" t="s">
        <v>111</v>
      </c>
      <c r="D17" s="64"/>
    </row>
    <row r="18" spans="2:6" x14ac:dyDescent="0.2">
      <c r="B18" s="60" t="s">
        <v>107</v>
      </c>
      <c r="C18" s="65" t="s">
        <v>112</v>
      </c>
      <c r="D18" s="64"/>
    </row>
    <row r="19" spans="2:6" x14ac:dyDescent="0.2">
      <c r="B19" s="60" t="s">
        <v>107</v>
      </c>
      <c r="C19" s="65" t="s">
        <v>113</v>
      </c>
      <c r="D19" s="64"/>
    </row>
    <row r="20" spans="2:6" x14ac:dyDescent="0.2">
      <c r="B20" s="60" t="s">
        <v>107</v>
      </c>
      <c r="C20" s="66" t="s">
        <v>114</v>
      </c>
      <c r="D20" s="64"/>
    </row>
    <row r="21" spans="2:6" x14ac:dyDescent="0.2">
      <c r="B21" s="60" t="s">
        <v>109</v>
      </c>
      <c r="C21" s="63" t="s">
        <v>115</v>
      </c>
      <c r="D21" s="64"/>
    </row>
    <row r="23" spans="2:6" x14ac:dyDescent="0.2">
      <c r="B23" s="61" t="s">
        <v>102</v>
      </c>
      <c r="C23" s="61" t="s">
        <v>98</v>
      </c>
      <c r="D23" s="62" t="s">
        <v>99</v>
      </c>
    </row>
    <row r="26" spans="2:6" x14ac:dyDescent="0.2">
      <c r="B26" s="67" t="s">
        <v>83</v>
      </c>
      <c r="C26" s="68"/>
      <c r="D26" s="68"/>
      <c r="E26" s="68"/>
      <c r="F26" s="68"/>
    </row>
    <row r="27" spans="2:6" ht="17" customHeight="1" x14ac:dyDescent="0.2">
      <c r="B27" s="69" t="s">
        <v>84</v>
      </c>
      <c r="C27" s="54"/>
      <c r="D27" s="54"/>
      <c r="E27" s="55"/>
      <c r="F27" s="52">
        <f>D16+D17+D18+D19+D22+D21</f>
        <v>0</v>
      </c>
    </row>
    <row r="28" spans="2:6" ht="16" customHeight="1" x14ac:dyDescent="0.2">
      <c r="B28" s="69" t="s">
        <v>19</v>
      </c>
      <c r="C28" s="54"/>
      <c r="D28" s="54"/>
      <c r="E28" s="55"/>
      <c r="F28" s="52">
        <f>(1.21*F27)-F27</f>
        <v>0</v>
      </c>
    </row>
    <row r="29" spans="2:6" x14ac:dyDescent="0.2">
      <c r="B29" s="69" t="s">
        <v>85</v>
      </c>
      <c r="C29" s="54"/>
      <c r="D29" s="54"/>
      <c r="E29" s="55"/>
      <c r="F29" s="53">
        <f>F28+F27</f>
        <v>0</v>
      </c>
    </row>
  </sheetData>
  <mergeCells count="1">
    <mergeCell ref="B3:G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Objekt 01</vt:lpstr>
      <vt:lpstr>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Varol Ikizgül</dc:creator>
  <cp:lastModifiedBy>Varol Ikizgül</cp:lastModifiedBy>
  <dcterms:created xsi:type="dcterms:W3CDTF">2025-02-18T12:15:18Z</dcterms:created>
  <dcterms:modified xsi:type="dcterms:W3CDTF">2025-04-09T16:48:35Z</dcterms:modified>
</cp:coreProperties>
</file>