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0 - Pokyny pro zpracován..." sheetId="2" r:id="rId2"/>
    <sheet name="01 - Vedlejší rozpočtové ..." sheetId="3" r:id="rId3"/>
    <sheet name="02 - D.1.1 - D.1.3 - Stav..." sheetId="4" r:id="rId4"/>
    <sheet name="03 - D.1.4.1 - Zdravotně ..." sheetId="5" r:id="rId5"/>
    <sheet name="04 - D.1.4.2 - Elektroins..." sheetId="6" r:id="rId6"/>
    <sheet name="05 - D.1.4.3 - Vytápění" sheetId="7" r:id="rId7"/>
    <sheet name="06 - D.1.4.4 - Vzduchotec..." sheetId="8" r:id="rId8"/>
    <sheet name="Pokyny pro vyplnění" sheetId="9" r:id="rId9"/>
  </sheets>
  <definedNames>
    <definedName name="_xlnm.Print_Area" localSheetId="0">'Rekapitulace stavby'!$D$4:$AO$36,'Rekapitulace stavby'!$C$42:$AQ$62</definedName>
    <definedName name="_xlnm.Print_Titles" localSheetId="0">'Rekapitulace stavby'!$52:$52</definedName>
    <definedName name="_xlnm._FilterDatabase" localSheetId="1" hidden="1">'00 - Pokyny pro zpracován...'!$C$79:$K$99</definedName>
    <definedName name="_xlnm.Print_Area" localSheetId="1">'00 - Pokyny pro zpracován...'!$C$4:$J$39,'00 - Pokyny pro zpracován...'!$C$45:$J$61,'00 - Pokyny pro zpracován...'!$C$67:$K$99</definedName>
    <definedName name="_xlnm.Print_Titles" localSheetId="1">'00 - Pokyny pro zpracován...'!$79:$79</definedName>
    <definedName name="_xlnm._FilterDatabase" localSheetId="2" hidden="1">'01 - Vedlejší rozpočtové ...'!$C$82:$K$105</definedName>
    <definedName name="_xlnm.Print_Area" localSheetId="2">'01 - Vedlejší rozpočtové ...'!$C$4:$J$39,'01 - Vedlejší rozpočtové ...'!$C$45:$J$64,'01 - Vedlejší rozpočtové ...'!$C$70:$K$105</definedName>
    <definedName name="_xlnm.Print_Titles" localSheetId="2">'01 - Vedlejší rozpočtové ...'!$82:$82</definedName>
    <definedName name="_xlnm._FilterDatabase" localSheetId="3" hidden="1">'02 - D.1.1 - D.1.3 - Stav...'!$C$97:$K$884</definedName>
    <definedName name="_xlnm.Print_Area" localSheetId="3">'02 - D.1.1 - D.1.3 - Stav...'!$C$4:$J$39,'02 - D.1.1 - D.1.3 - Stav...'!$C$45:$J$79,'02 - D.1.1 - D.1.3 - Stav...'!$C$85:$K$884</definedName>
    <definedName name="_xlnm.Print_Titles" localSheetId="3">'02 - D.1.1 - D.1.3 - Stav...'!$97:$97</definedName>
    <definedName name="_xlnm._FilterDatabase" localSheetId="4" hidden="1">'03 - D.1.4.1 - Zdravotně ...'!$C$83:$K$218</definedName>
    <definedName name="_xlnm.Print_Area" localSheetId="4">'03 - D.1.4.1 - Zdravotně ...'!$C$4:$J$39,'03 - D.1.4.1 - Zdravotně ...'!$C$45:$J$65,'03 - D.1.4.1 - Zdravotně ...'!$C$71:$K$218</definedName>
    <definedName name="_xlnm.Print_Titles" localSheetId="4">'03 - D.1.4.1 - Zdravotně ...'!$83:$83</definedName>
    <definedName name="_xlnm._FilterDatabase" localSheetId="5" hidden="1">'04 - D.1.4.2 - Elektroins...'!$C$86:$K$191</definedName>
    <definedName name="_xlnm.Print_Area" localSheetId="5">'04 - D.1.4.2 - Elektroins...'!$C$4:$J$39,'04 - D.1.4.2 - Elektroins...'!$C$45:$J$68,'04 - D.1.4.2 - Elektroins...'!$C$74:$K$191</definedName>
    <definedName name="_xlnm.Print_Titles" localSheetId="5">'04 - D.1.4.2 - Elektroins...'!$86:$86</definedName>
    <definedName name="_xlnm._FilterDatabase" localSheetId="6" hidden="1">'05 - D.1.4.3 - Vytápění'!$C$83:$K$138</definedName>
    <definedName name="_xlnm.Print_Area" localSheetId="6">'05 - D.1.4.3 - Vytápění'!$C$4:$J$39,'05 - D.1.4.3 - Vytápění'!$C$45:$J$65,'05 - D.1.4.3 - Vytápění'!$C$71:$K$138</definedName>
    <definedName name="_xlnm.Print_Titles" localSheetId="6">'05 - D.1.4.3 - Vytápění'!$83:$83</definedName>
    <definedName name="_xlnm._FilterDatabase" localSheetId="7" hidden="1">'06 - D.1.4.4 - Vzduchotec...'!$C$81:$K$116</definedName>
    <definedName name="_xlnm.Print_Area" localSheetId="7">'06 - D.1.4.4 - Vzduchotec...'!$C$4:$J$39,'06 - D.1.4.4 - Vzduchotec...'!$C$45:$J$63,'06 - D.1.4.4 - Vzduchotec...'!$C$69:$K$116</definedName>
    <definedName name="_xlnm.Print_Titles" localSheetId="7">'06 - D.1.4.4 - Vzduchotec...'!$81:$81</definedName>
    <definedName name="_xlnm.Print_Area" localSheetId="8">'Pokyny pro vyplnění'!$B$2:$K$71,'Pokyny pro vyplnění'!$B$74:$K$118,'Pokyny pro vyplnění'!$B$121:$K$161,'Pokyny pro vyplnění'!$B$164:$K$219</definedName>
  </definedNames>
  <calcPr/>
</workbook>
</file>

<file path=xl/calcChain.xml><?xml version="1.0" encoding="utf-8"?>
<calcChain xmlns="http://schemas.openxmlformats.org/spreadsheetml/2006/main">
  <c i="8" l="1" r="J37"/>
  <c r="J36"/>
  <c i="1" r="AY61"/>
  <c i="8" r="J35"/>
  <c i="1" r="AX61"/>
  <c i="8" r="BI112"/>
  <c r="BH112"/>
  <c r="BG112"/>
  <c r="BF112"/>
  <c r="T112"/>
  <c r="T111"/>
  <c r="R112"/>
  <c r="R111"/>
  <c r="P112"/>
  <c r="P111"/>
  <c r="BI107"/>
  <c r="BH107"/>
  <c r="BG107"/>
  <c r="BF107"/>
  <c r="T107"/>
  <c r="R107"/>
  <c r="P107"/>
  <c r="BI105"/>
  <c r="BH105"/>
  <c r="BG105"/>
  <c r="BF105"/>
  <c r="T105"/>
  <c r="R105"/>
  <c r="P105"/>
  <c r="BI100"/>
  <c r="BH100"/>
  <c r="BG100"/>
  <c r="BF100"/>
  <c r="T100"/>
  <c r="R100"/>
  <c r="P100"/>
  <c r="BI95"/>
  <c r="BH95"/>
  <c r="BG95"/>
  <c r="BF95"/>
  <c r="T95"/>
  <c r="R95"/>
  <c r="P95"/>
  <c r="BI93"/>
  <c r="BH93"/>
  <c r="BG93"/>
  <c r="BF93"/>
  <c r="T93"/>
  <c r="R93"/>
  <c r="P93"/>
  <c r="BI90"/>
  <c r="BH90"/>
  <c r="BG90"/>
  <c r="BF90"/>
  <c r="T90"/>
  <c r="R90"/>
  <c r="P90"/>
  <c r="BI88"/>
  <c r="BH88"/>
  <c r="BG88"/>
  <c r="BF88"/>
  <c r="T88"/>
  <c r="R88"/>
  <c r="P88"/>
  <c r="BI85"/>
  <c r="BH85"/>
  <c r="BG85"/>
  <c r="BF85"/>
  <c r="T85"/>
  <c r="R85"/>
  <c r="P85"/>
  <c r="J78"/>
  <c r="F78"/>
  <c r="F76"/>
  <c r="E74"/>
  <c r="J54"/>
  <c r="F54"/>
  <c r="F52"/>
  <c r="E50"/>
  <c r="J24"/>
  <c r="E24"/>
  <c r="J79"/>
  <c r="J23"/>
  <c r="J18"/>
  <c r="E18"/>
  <c r="F55"/>
  <c r="J17"/>
  <c r="J12"/>
  <c r="J76"/>
  <c r="E7"/>
  <c r="E48"/>
  <c i="7" r="J37"/>
  <c r="J36"/>
  <c i="1" r="AY60"/>
  <c i="7" r="J35"/>
  <c i="1" r="AX60"/>
  <c i="7" r="BI134"/>
  <c r="BH134"/>
  <c r="BG134"/>
  <c r="BF134"/>
  <c r="T134"/>
  <c r="T133"/>
  <c r="R134"/>
  <c r="R133"/>
  <c r="P134"/>
  <c r="P133"/>
  <c r="BI129"/>
  <c r="BH129"/>
  <c r="BG129"/>
  <c r="BF129"/>
  <c r="T129"/>
  <c r="R129"/>
  <c r="P129"/>
  <c r="BI126"/>
  <c r="BH126"/>
  <c r="BG126"/>
  <c r="BF126"/>
  <c r="T126"/>
  <c r="R126"/>
  <c r="P126"/>
  <c r="BI123"/>
  <c r="BH123"/>
  <c r="BG123"/>
  <c r="BF123"/>
  <c r="T123"/>
  <c r="R123"/>
  <c r="P123"/>
  <c r="BI120"/>
  <c r="BH120"/>
  <c r="BG120"/>
  <c r="BF120"/>
  <c r="T120"/>
  <c r="R120"/>
  <c r="P120"/>
  <c r="BI117"/>
  <c r="BH117"/>
  <c r="BG117"/>
  <c r="BF117"/>
  <c r="T117"/>
  <c r="R117"/>
  <c r="P117"/>
  <c r="BI112"/>
  <c r="BH112"/>
  <c r="BG112"/>
  <c r="BF112"/>
  <c r="T112"/>
  <c r="T111"/>
  <c r="R112"/>
  <c r="R111"/>
  <c r="P112"/>
  <c r="P111"/>
  <c r="BI107"/>
  <c r="BH107"/>
  <c r="BG107"/>
  <c r="BF107"/>
  <c r="T107"/>
  <c r="R107"/>
  <c r="P107"/>
  <c r="BI105"/>
  <c r="BH105"/>
  <c r="BG105"/>
  <c r="BF105"/>
  <c r="T105"/>
  <c r="R105"/>
  <c r="P105"/>
  <c r="BI103"/>
  <c r="BH103"/>
  <c r="BG103"/>
  <c r="BF103"/>
  <c r="T103"/>
  <c r="R103"/>
  <c r="P103"/>
  <c r="BI99"/>
  <c r="BH99"/>
  <c r="BG99"/>
  <c r="BF99"/>
  <c r="T99"/>
  <c r="R99"/>
  <c r="P99"/>
  <c r="BI95"/>
  <c r="BH95"/>
  <c r="BG95"/>
  <c r="BF95"/>
  <c r="T95"/>
  <c r="R95"/>
  <c r="P95"/>
  <c r="BI91"/>
  <c r="BH91"/>
  <c r="BG91"/>
  <c r="BF91"/>
  <c r="T91"/>
  <c r="R91"/>
  <c r="P91"/>
  <c r="BI87"/>
  <c r="BH87"/>
  <c r="BG87"/>
  <c r="BF87"/>
  <c r="T87"/>
  <c r="R87"/>
  <c r="P87"/>
  <c r="J80"/>
  <c r="F80"/>
  <c r="F78"/>
  <c r="E76"/>
  <c r="J54"/>
  <c r="F54"/>
  <c r="F52"/>
  <c r="E50"/>
  <c r="J24"/>
  <c r="E24"/>
  <c r="J55"/>
  <c r="J23"/>
  <c r="J18"/>
  <c r="E18"/>
  <c r="F81"/>
  <c r="J17"/>
  <c r="J12"/>
  <c r="J52"/>
  <c r="E7"/>
  <c r="E74"/>
  <c i="6" r="J37"/>
  <c r="J36"/>
  <c i="1" r="AY59"/>
  <c i="6" r="J35"/>
  <c i="1" r="AX59"/>
  <c i="6" r="BI187"/>
  <c r="BH187"/>
  <c r="BG187"/>
  <c r="BF187"/>
  <c r="T187"/>
  <c r="T186"/>
  <c r="R187"/>
  <c r="R186"/>
  <c r="P187"/>
  <c r="P186"/>
  <c r="BI184"/>
  <c r="BH184"/>
  <c r="BG184"/>
  <c r="BF184"/>
  <c r="T184"/>
  <c r="T183"/>
  <c r="R184"/>
  <c r="R183"/>
  <c r="P184"/>
  <c r="P183"/>
  <c r="BI181"/>
  <c r="BH181"/>
  <c r="BG181"/>
  <c r="BF181"/>
  <c r="T181"/>
  <c r="R181"/>
  <c r="P181"/>
  <c r="BI179"/>
  <c r="BH179"/>
  <c r="BG179"/>
  <c r="BF179"/>
  <c r="T179"/>
  <c r="R179"/>
  <c r="P179"/>
  <c r="BI176"/>
  <c r="BH176"/>
  <c r="BG176"/>
  <c r="BF176"/>
  <c r="T176"/>
  <c r="R176"/>
  <c r="P176"/>
  <c r="BI174"/>
  <c r="BH174"/>
  <c r="BG174"/>
  <c r="BF174"/>
  <c r="T174"/>
  <c r="R174"/>
  <c r="P174"/>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BI117"/>
  <c r="BH117"/>
  <c r="BG117"/>
  <c r="BF117"/>
  <c r="T117"/>
  <c r="R117"/>
  <c r="P117"/>
  <c r="BI114"/>
  <c r="BH114"/>
  <c r="BG114"/>
  <c r="BF114"/>
  <c r="T114"/>
  <c r="R114"/>
  <c r="P114"/>
  <c r="BI112"/>
  <c r="BH112"/>
  <c r="BG112"/>
  <c r="BF112"/>
  <c r="T112"/>
  <c r="R112"/>
  <c r="P112"/>
  <c r="BI109"/>
  <c r="BH109"/>
  <c r="BG109"/>
  <c r="BF109"/>
  <c r="T109"/>
  <c r="R109"/>
  <c r="P109"/>
  <c r="BI106"/>
  <c r="BH106"/>
  <c r="BG106"/>
  <c r="BF106"/>
  <c r="T106"/>
  <c r="R106"/>
  <c r="P106"/>
  <c r="BI104"/>
  <c r="BH104"/>
  <c r="BG104"/>
  <c r="BF104"/>
  <c r="T104"/>
  <c r="R104"/>
  <c r="P104"/>
  <c r="BI102"/>
  <c r="BH102"/>
  <c r="BG102"/>
  <c r="BF102"/>
  <c r="T102"/>
  <c r="R102"/>
  <c r="P102"/>
  <c r="BI100"/>
  <c r="BH100"/>
  <c r="BG100"/>
  <c r="BF100"/>
  <c r="T100"/>
  <c r="R100"/>
  <c r="P100"/>
  <c r="BI97"/>
  <c r="BH97"/>
  <c r="BG97"/>
  <c r="BF97"/>
  <c r="T97"/>
  <c r="R97"/>
  <c r="P97"/>
  <c r="BI94"/>
  <c r="BH94"/>
  <c r="BG94"/>
  <c r="BF94"/>
  <c r="T94"/>
  <c r="R94"/>
  <c r="P94"/>
  <c r="BI91"/>
  <c r="BH91"/>
  <c r="BG91"/>
  <c r="BF91"/>
  <c r="T91"/>
  <c r="R91"/>
  <c r="P91"/>
  <c r="J83"/>
  <c r="F83"/>
  <c r="F81"/>
  <c r="E79"/>
  <c r="J54"/>
  <c r="F54"/>
  <c r="F52"/>
  <c r="E50"/>
  <c r="J24"/>
  <c r="E24"/>
  <c r="J55"/>
  <c r="J23"/>
  <c r="J18"/>
  <c r="E18"/>
  <c r="F55"/>
  <c r="J17"/>
  <c r="J12"/>
  <c r="J81"/>
  <c r="E7"/>
  <c r="E48"/>
  <c i="5" r="J37"/>
  <c r="J36"/>
  <c i="1" r="AY58"/>
  <c i="5" r="J35"/>
  <c i="1" r="AX58"/>
  <c i="5" r="BI214"/>
  <c r="BH214"/>
  <c r="BG214"/>
  <c r="BF214"/>
  <c r="T214"/>
  <c r="T213"/>
  <c r="R214"/>
  <c r="R213"/>
  <c r="P214"/>
  <c r="P213"/>
  <c r="BI209"/>
  <c r="BH209"/>
  <c r="BG209"/>
  <c r="BF209"/>
  <c r="T209"/>
  <c r="R209"/>
  <c r="P209"/>
  <c r="BI205"/>
  <c r="BH205"/>
  <c r="BG205"/>
  <c r="BF205"/>
  <c r="T205"/>
  <c r="R205"/>
  <c r="P205"/>
  <c r="BI201"/>
  <c r="BH201"/>
  <c r="BG201"/>
  <c r="BF201"/>
  <c r="T201"/>
  <c r="R201"/>
  <c r="P201"/>
  <c r="BI197"/>
  <c r="BH197"/>
  <c r="BG197"/>
  <c r="BF197"/>
  <c r="T197"/>
  <c r="R197"/>
  <c r="P197"/>
  <c r="BI193"/>
  <c r="BH193"/>
  <c r="BG193"/>
  <c r="BF193"/>
  <c r="T193"/>
  <c r="R193"/>
  <c r="P193"/>
  <c r="BI189"/>
  <c r="BH189"/>
  <c r="BG189"/>
  <c r="BF189"/>
  <c r="T189"/>
  <c r="R189"/>
  <c r="P189"/>
  <c r="BI185"/>
  <c r="BH185"/>
  <c r="BG185"/>
  <c r="BF185"/>
  <c r="T185"/>
  <c r="R185"/>
  <c r="P185"/>
  <c r="BI181"/>
  <c r="BH181"/>
  <c r="BG181"/>
  <c r="BF181"/>
  <c r="T181"/>
  <c r="R181"/>
  <c r="P181"/>
  <c r="BI176"/>
  <c r="BH176"/>
  <c r="BG176"/>
  <c r="BF176"/>
  <c r="T176"/>
  <c r="R176"/>
  <c r="P176"/>
  <c r="BI174"/>
  <c r="BH174"/>
  <c r="BG174"/>
  <c r="BF174"/>
  <c r="T174"/>
  <c r="R174"/>
  <c r="P174"/>
  <c r="BI170"/>
  <c r="BH170"/>
  <c r="BG170"/>
  <c r="BF170"/>
  <c r="T170"/>
  <c r="R170"/>
  <c r="P170"/>
  <c r="BI166"/>
  <c r="BH166"/>
  <c r="BG166"/>
  <c r="BF166"/>
  <c r="T166"/>
  <c r="R166"/>
  <c r="P166"/>
  <c r="BI161"/>
  <c r="BH161"/>
  <c r="BG161"/>
  <c r="BF161"/>
  <c r="T161"/>
  <c r="R161"/>
  <c r="P161"/>
  <c r="BI157"/>
  <c r="BH157"/>
  <c r="BG157"/>
  <c r="BF157"/>
  <c r="T157"/>
  <c r="R157"/>
  <c r="P157"/>
  <c r="BI153"/>
  <c r="BH153"/>
  <c r="BG153"/>
  <c r="BF153"/>
  <c r="T153"/>
  <c r="R153"/>
  <c r="P153"/>
  <c r="BI149"/>
  <c r="BH149"/>
  <c r="BG149"/>
  <c r="BF149"/>
  <c r="T149"/>
  <c r="R149"/>
  <c r="P149"/>
  <c r="BI145"/>
  <c r="BH145"/>
  <c r="BG145"/>
  <c r="BF145"/>
  <c r="T145"/>
  <c r="R145"/>
  <c r="P145"/>
  <c r="BI141"/>
  <c r="BH141"/>
  <c r="BG141"/>
  <c r="BF141"/>
  <c r="T141"/>
  <c r="R141"/>
  <c r="P141"/>
  <c r="BI136"/>
  <c r="BH136"/>
  <c r="BG136"/>
  <c r="BF136"/>
  <c r="T136"/>
  <c r="R136"/>
  <c r="P136"/>
  <c r="BI132"/>
  <c r="BH132"/>
  <c r="BG132"/>
  <c r="BF132"/>
  <c r="T132"/>
  <c r="R132"/>
  <c r="P132"/>
  <c r="BI129"/>
  <c r="BH129"/>
  <c r="BG129"/>
  <c r="BF129"/>
  <c r="T129"/>
  <c r="R129"/>
  <c r="P129"/>
  <c r="BI119"/>
  <c r="BH119"/>
  <c r="BG119"/>
  <c r="BF119"/>
  <c r="T119"/>
  <c r="R119"/>
  <c r="P119"/>
  <c r="BI110"/>
  <c r="BH110"/>
  <c r="BG110"/>
  <c r="BF110"/>
  <c r="T110"/>
  <c r="R110"/>
  <c r="P110"/>
  <c r="BI99"/>
  <c r="BH99"/>
  <c r="BG99"/>
  <c r="BF99"/>
  <c r="T99"/>
  <c r="R99"/>
  <c r="P99"/>
  <c r="BI90"/>
  <c r="BH90"/>
  <c r="BG90"/>
  <c r="BF90"/>
  <c r="T90"/>
  <c r="R90"/>
  <c r="P90"/>
  <c r="BI87"/>
  <c r="BH87"/>
  <c r="BG87"/>
  <c r="BF87"/>
  <c r="T87"/>
  <c r="R87"/>
  <c r="P87"/>
  <c r="J80"/>
  <c r="F80"/>
  <c r="F78"/>
  <c r="E76"/>
  <c r="J54"/>
  <c r="F54"/>
  <c r="F52"/>
  <c r="E50"/>
  <c r="J24"/>
  <c r="E24"/>
  <c r="J81"/>
  <c r="J23"/>
  <c r="J18"/>
  <c r="E18"/>
  <c r="F81"/>
  <c r="J17"/>
  <c r="J12"/>
  <c r="J52"/>
  <c r="E7"/>
  <c r="E74"/>
  <c i="4" r="J37"/>
  <c r="J36"/>
  <c i="1" r="AY57"/>
  <c i="4" r="J35"/>
  <c i="1" r="AX57"/>
  <c i="4" r="BI880"/>
  <c r="BH880"/>
  <c r="BG880"/>
  <c r="BF880"/>
  <c r="T880"/>
  <c r="T879"/>
  <c r="R880"/>
  <c r="R879"/>
  <c r="P880"/>
  <c r="P879"/>
  <c r="BI873"/>
  <c r="BH873"/>
  <c r="BG873"/>
  <c r="BF873"/>
  <c r="T873"/>
  <c r="R873"/>
  <c r="P873"/>
  <c r="BI867"/>
  <c r="BH867"/>
  <c r="BG867"/>
  <c r="BF867"/>
  <c r="T867"/>
  <c r="R867"/>
  <c r="P867"/>
  <c r="BI864"/>
  <c r="BH864"/>
  <c r="BG864"/>
  <c r="BF864"/>
  <c r="T864"/>
  <c r="R864"/>
  <c r="P864"/>
  <c r="BI853"/>
  <c r="BH853"/>
  <c r="BG853"/>
  <c r="BF853"/>
  <c r="T853"/>
  <c r="R853"/>
  <c r="P853"/>
  <c r="BI848"/>
  <c r="BH848"/>
  <c r="BG848"/>
  <c r="BF848"/>
  <c r="T848"/>
  <c r="R848"/>
  <c r="P848"/>
  <c r="BI835"/>
  <c r="BH835"/>
  <c r="BG835"/>
  <c r="BF835"/>
  <c r="T835"/>
  <c r="R835"/>
  <c r="P835"/>
  <c r="BI830"/>
  <c r="BH830"/>
  <c r="BG830"/>
  <c r="BF830"/>
  <c r="T830"/>
  <c r="R830"/>
  <c r="P830"/>
  <c r="BI825"/>
  <c r="BH825"/>
  <c r="BG825"/>
  <c r="BF825"/>
  <c r="T825"/>
  <c r="R825"/>
  <c r="P825"/>
  <c r="BI820"/>
  <c r="BH820"/>
  <c r="BG820"/>
  <c r="BF820"/>
  <c r="T820"/>
  <c r="R820"/>
  <c r="P820"/>
  <c r="BI816"/>
  <c r="BH816"/>
  <c r="BG816"/>
  <c r="BF816"/>
  <c r="T816"/>
  <c r="R816"/>
  <c r="P816"/>
  <c r="BI813"/>
  <c r="BH813"/>
  <c r="BG813"/>
  <c r="BF813"/>
  <c r="T813"/>
  <c r="R813"/>
  <c r="P813"/>
  <c r="BI799"/>
  <c r="BH799"/>
  <c r="BG799"/>
  <c r="BF799"/>
  <c r="T799"/>
  <c r="R799"/>
  <c r="P799"/>
  <c r="BI790"/>
  <c r="BH790"/>
  <c r="BG790"/>
  <c r="BF790"/>
  <c r="T790"/>
  <c r="R790"/>
  <c r="P790"/>
  <c r="BI776"/>
  <c r="BH776"/>
  <c r="BG776"/>
  <c r="BF776"/>
  <c r="T776"/>
  <c r="R776"/>
  <c r="P776"/>
  <c r="BI771"/>
  <c r="BH771"/>
  <c r="BG771"/>
  <c r="BF771"/>
  <c r="T771"/>
  <c r="R771"/>
  <c r="P771"/>
  <c r="BI768"/>
  <c r="BH768"/>
  <c r="BG768"/>
  <c r="BF768"/>
  <c r="T768"/>
  <c r="R768"/>
  <c r="P768"/>
  <c r="BI761"/>
  <c r="BH761"/>
  <c r="BG761"/>
  <c r="BF761"/>
  <c r="T761"/>
  <c r="R761"/>
  <c r="P761"/>
  <c r="BI758"/>
  <c r="BH758"/>
  <c r="BG758"/>
  <c r="BF758"/>
  <c r="T758"/>
  <c r="R758"/>
  <c r="P758"/>
  <c r="BI751"/>
  <c r="BH751"/>
  <c r="BG751"/>
  <c r="BF751"/>
  <c r="T751"/>
  <c r="R751"/>
  <c r="P751"/>
  <c r="BI744"/>
  <c r="BH744"/>
  <c r="BG744"/>
  <c r="BF744"/>
  <c r="T744"/>
  <c r="R744"/>
  <c r="P744"/>
  <c r="BI737"/>
  <c r="BH737"/>
  <c r="BG737"/>
  <c r="BF737"/>
  <c r="T737"/>
  <c r="R737"/>
  <c r="P737"/>
  <c r="BI730"/>
  <c r="BH730"/>
  <c r="BG730"/>
  <c r="BF730"/>
  <c r="T730"/>
  <c r="R730"/>
  <c r="P730"/>
  <c r="BI722"/>
  <c r="BH722"/>
  <c r="BG722"/>
  <c r="BF722"/>
  <c r="T722"/>
  <c r="R722"/>
  <c r="P722"/>
  <c r="BI717"/>
  <c r="BH717"/>
  <c r="BG717"/>
  <c r="BF717"/>
  <c r="T717"/>
  <c r="R717"/>
  <c r="P717"/>
  <c r="BI713"/>
  <c r="BH713"/>
  <c r="BG713"/>
  <c r="BF713"/>
  <c r="T713"/>
  <c r="R713"/>
  <c r="P713"/>
  <c r="BI703"/>
  <c r="BH703"/>
  <c r="BG703"/>
  <c r="BF703"/>
  <c r="T703"/>
  <c r="R703"/>
  <c r="P703"/>
  <c r="BI693"/>
  <c r="BH693"/>
  <c r="BG693"/>
  <c r="BF693"/>
  <c r="T693"/>
  <c r="R693"/>
  <c r="P693"/>
  <c r="BI685"/>
  <c r="BH685"/>
  <c r="BG685"/>
  <c r="BF685"/>
  <c r="T685"/>
  <c r="R685"/>
  <c r="P685"/>
  <c r="BI677"/>
  <c r="BH677"/>
  <c r="BG677"/>
  <c r="BF677"/>
  <c r="T677"/>
  <c r="R677"/>
  <c r="P677"/>
  <c r="BI674"/>
  <c r="BH674"/>
  <c r="BG674"/>
  <c r="BF674"/>
  <c r="T674"/>
  <c r="R674"/>
  <c r="P674"/>
  <c r="BI666"/>
  <c r="BH666"/>
  <c r="BG666"/>
  <c r="BF666"/>
  <c r="T666"/>
  <c r="R666"/>
  <c r="P666"/>
  <c r="BI663"/>
  <c r="BH663"/>
  <c r="BG663"/>
  <c r="BF663"/>
  <c r="T663"/>
  <c r="R663"/>
  <c r="P663"/>
  <c r="BI654"/>
  <c r="BH654"/>
  <c r="BG654"/>
  <c r="BF654"/>
  <c r="T654"/>
  <c r="R654"/>
  <c r="P654"/>
  <c r="BI650"/>
  <c r="BH650"/>
  <c r="BG650"/>
  <c r="BF650"/>
  <c r="T650"/>
  <c r="R650"/>
  <c r="P650"/>
  <c r="BI643"/>
  <c r="BH643"/>
  <c r="BG643"/>
  <c r="BF643"/>
  <c r="T643"/>
  <c r="R643"/>
  <c r="P643"/>
  <c r="BI634"/>
  <c r="BH634"/>
  <c r="BG634"/>
  <c r="BF634"/>
  <c r="T634"/>
  <c r="R634"/>
  <c r="P634"/>
  <c r="BI627"/>
  <c r="BH627"/>
  <c r="BG627"/>
  <c r="BF627"/>
  <c r="T627"/>
  <c r="R627"/>
  <c r="P627"/>
  <c r="BI624"/>
  <c r="BH624"/>
  <c r="BG624"/>
  <c r="BF624"/>
  <c r="T624"/>
  <c r="R624"/>
  <c r="P624"/>
  <c r="BI617"/>
  <c r="BH617"/>
  <c r="BG617"/>
  <c r="BF617"/>
  <c r="T617"/>
  <c r="R617"/>
  <c r="P617"/>
  <c r="BI609"/>
  <c r="BH609"/>
  <c r="BG609"/>
  <c r="BF609"/>
  <c r="T609"/>
  <c r="R609"/>
  <c r="P609"/>
  <c r="BI605"/>
  <c r="BH605"/>
  <c r="BG605"/>
  <c r="BF605"/>
  <c r="T605"/>
  <c r="R605"/>
  <c r="P605"/>
  <c r="BI603"/>
  <c r="BH603"/>
  <c r="BG603"/>
  <c r="BF603"/>
  <c r="T603"/>
  <c r="R603"/>
  <c r="P603"/>
  <c r="BI601"/>
  <c r="BH601"/>
  <c r="BG601"/>
  <c r="BF601"/>
  <c r="T601"/>
  <c r="R601"/>
  <c r="P601"/>
  <c r="BI598"/>
  <c r="BH598"/>
  <c r="BG598"/>
  <c r="BF598"/>
  <c r="T598"/>
  <c r="R598"/>
  <c r="P598"/>
  <c r="BI593"/>
  <c r="BH593"/>
  <c r="BG593"/>
  <c r="BF593"/>
  <c r="T593"/>
  <c r="R593"/>
  <c r="P593"/>
  <c r="BI589"/>
  <c r="BH589"/>
  <c r="BG589"/>
  <c r="BF589"/>
  <c r="T589"/>
  <c r="R589"/>
  <c r="P589"/>
  <c r="BI583"/>
  <c r="BH583"/>
  <c r="BG583"/>
  <c r="BF583"/>
  <c r="T583"/>
  <c r="R583"/>
  <c r="P583"/>
  <c r="BI581"/>
  <c r="BH581"/>
  <c r="BG581"/>
  <c r="BF581"/>
  <c r="T581"/>
  <c r="R581"/>
  <c r="P581"/>
  <c r="BI573"/>
  <c r="BH573"/>
  <c r="BG573"/>
  <c r="BF573"/>
  <c r="T573"/>
  <c r="R573"/>
  <c r="P573"/>
  <c r="BI571"/>
  <c r="BH571"/>
  <c r="BG571"/>
  <c r="BF571"/>
  <c r="T571"/>
  <c r="R571"/>
  <c r="P571"/>
  <c r="BI563"/>
  <c r="BH563"/>
  <c r="BG563"/>
  <c r="BF563"/>
  <c r="T563"/>
  <c r="R563"/>
  <c r="P563"/>
  <c r="BI561"/>
  <c r="BH561"/>
  <c r="BG561"/>
  <c r="BF561"/>
  <c r="T561"/>
  <c r="R561"/>
  <c r="P561"/>
  <c r="BI559"/>
  <c r="BH559"/>
  <c r="BG559"/>
  <c r="BF559"/>
  <c r="T559"/>
  <c r="R559"/>
  <c r="P559"/>
  <c r="BI557"/>
  <c r="BH557"/>
  <c r="BG557"/>
  <c r="BF557"/>
  <c r="T557"/>
  <c r="R557"/>
  <c r="P557"/>
  <c r="BI549"/>
  <c r="BH549"/>
  <c r="BG549"/>
  <c r="BF549"/>
  <c r="T549"/>
  <c r="R549"/>
  <c r="P549"/>
  <c r="BI547"/>
  <c r="BH547"/>
  <c r="BG547"/>
  <c r="BF547"/>
  <c r="T547"/>
  <c r="R547"/>
  <c r="P547"/>
  <c r="BI545"/>
  <c r="BH545"/>
  <c r="BG545"/>
  <c r="BF545"/>
  <c r="T545"/>
  <c r="R545"/>
  <c r="P545"/>
  <c r="BI543"/>
  <c r="BH543"/>
  <c r="BG543"/>
  <c r="BF543"/>
  <c r="T543"/>
  <c r="R543"/>
  <c r="P543"/>
  <c r="BI535"/>
  <c r="BH535"/>
  <c r="BG535"/>
  <c r="BF535"/>
  <c r="T535"/>
  <c r="R535"/>
  <c r="P535"/>
  <c r="BI532"/>
  <c r="BH532"/>
  <c r="BG532"/>
  <c r="BF532"/>
  <c r="T532"/>
  <c r="R532"/>
  <c r="P532"/>
  <c r="BI530"/>
  <c r="BH530"/>
  <c r="BG530"/>
  <c r="BF530"/>
  <c r="T530"/>
  <c r="R530"/>
  <c r="P530"/>
  <c r="BI526"/>
  <c r="BH526"/>
  <c r="BG526"/>
  <c r="BF526"/>
  <c r="T526"/>
  <c r="R526"/>
  <c r="P526"/>
  <c r="BI521"/>
  <c r="BH521"/>
  <c r="BG521"/>
  <c r="BF521"/>
  <c r="T521"/>
  <c r="R521"/>
  <c r="P521"/>
  <c r="BI513"/>
  <c r="BH513"/>
  <c r="BG513"/>
  <c r="BF513"/>
  <c r="T513"/>
  <c r="R513"/>
  <c r="P513"/>
  <c r="BI500"/>
  <c r="BH500"/>
  <c r="BG500"/>
  <c r="BF500"/>
  <c r="T500"/>
  <c r="R500"/>
  <c r="P500"/>
  <c r="BI497"/>
  <c r="BH497"/>
  <c r="BG497"/>
  <c r="BF497"/>
  <c r="T497"/>
  <c r="R497"/>
  <c r="P497"/>
  <c r="BI484"/>
  <c r="BH484"/>
  <c r="BG484"/>
  <c r="BF484"/>
  <c r="T484"/>
  <c r="R484"/>
  <c r="P484"/>
  <c r="BI478"/>
  <c r="BH478"/>
  <c r="BG478"/>
  <c r="BF478"/>
  <c r="T478"/>
  <c r="T470"/>
  <c r="R478"/>
  <c r="R470"/>
  <c r="P478"/>
  <c r="P470"/>
  <c r="BI471"/>
  <c r="BH471"/>
  <c r="BG471"/>
  <c r="BF471"/>
  <c r="T471"/>
  <c r="R471"/>
  <c r="P471"/>
  <c r="BI468"/>
  <c r="BH468"/>
  <c r="BG468"/>
  <c r="BF468"/>
  <c r="T468"/>
  <c r="R468"/>
  <c r="P468"/>
  <c r="BI465"/>
  <c r="BH465"/>
  <c r="BG465"/>
  <c r="BF465"/>
  <c r="T465"/>
  <c r="R465"/>
  <c r="P465"/>
  <c r="BI460"/>
  <c r="BH460"/>
  <c r="BG460"/>
  <c r="BF460"/>
  <c r="T460"/>
  <c r="R460"/>
  <c r="P460"/>
  <c r="BI457"/>
  <c r="BH457"/>
  <c r="BG457"/>
  <c r="BF457"/>
  <c r="T457"/>
  <c r="R457"/>
  <c r="P457"/>
  <c r="BI454"/>
  <c r="BH454"/>
  <c r="BG454"/>
  <c r="BF454"/>
  <c r="T454"/>
  <c r="R454"/>
  <c r="P454"/>
  <c r="BI435"/>
  <c r="BH435"/>
  <c r="BG435"/>
  <c r="BF435"/>
  <c r="T435"/>
  <c r="R435"/>
  <c r="P435"/>
  <c r="BI432"/>
  <c r="BH432"/>
  <c r="BG432"/>
  <c r="BF432"/>
  <c r="T432"/>
  <c r="R432"/>
  <c r="P432"/>
  <c r="BI421"/>
  <c r="BH421"/>
  <c r="BG421"/>
  <c r="BF421"/>
  <c r="T421"/>
  <c r="R421"/>
  <c r="P421"/>
  <c r="BI411"/>
  <c r="BH411"/>
  <c r="BG411"/>
  <c r="BF411"/>
  <c r="T411"/>
  <c r="R411"/>
  <c r="P411"/>
  <c r="BI405"/>
  <c r="BH405"/>
  <c r="BG405"/>
  <c r="BF405"/>
  <c r="T405"/>
  <c r="T404"/>
  <c r="R405"/>
  <c r="R404"/>
  <c r="P405"/>
  <c r="P404"/>
  <c r="BI400"/>
  <c r="BH400"/>
  <c r="BG400"/>
  <c r="BF400"/>
  <c r="T400"/>
  <c r="R400"/>
  <c r="P400"/>
  <c r="BI395"/>
  <c r="BH395"/>
  <c r="BG395"/>
  <c r="BF395"/>
  <c r="T395"/>
  <c r="R395"/>
  <c r="P395"/>
  <c r="BI390"/>
  <c r="BH390"/>
  <c r="BG390"/>
  <c r="BF390"/>
  <c r="T390"/>
  <c r="R390"/>
  <c r="P390"/>
  <c r="BI385"/>
  <c r="BH385"/>
  <c r="BG385"/>
  <c r="BF385"/>
  <c r="T385"/>
  <c r="R385"/>
  <c r="P385"/>
  <c r="BI380"/>
  <c r="BH380"/>
  <c r="BG380"/>
  <c r="BF380"/>
  <c r="T380"/>
  <c r="R380"/>
  <c r="P380"/>
  <c r="BI376"/>
  <c r="BH376"/>
  <c r="BG376"/>
  <c r="BF376"/>
  <c r="T376"/>
  <c r="R376"/>
  <c r="P376"/>
  <c r="BI372"/>
  <c r="BH372"/>
  <c r="BG372"/>
  <c r="BF372"/>
  <c r="T372"/>
  <c r="R372"/>
  <c r="P372"/>
  <c r="BI366"/>
  <c r="BH366"/>
  <c r="BG366"/>
  <c r="BF366"/>
  <c r="T366"/>
  <c r="R366"/>
  <c r="P366"/>
  <c r="BI360"/>
  <c r="BH360"/>
  <c r="BG360"/>
  <c r="BF360"/>
  <c r="T360"/>
  <c r="R360"/>
  <c r="P360"/>
  <c r="BI358"/>
  <c r="BH358"/>
  <c r="BG358"/>
  <c r="BF358"/>
  <c r="T358"/>
  <c r="R358"/>
  <c r="P358"/>
  <c r="BI356"/>
  <c r="BH356"/>
  <c r="BG356"/>
  <c r="BF356"/>
  <c r="T356"/>
  <c r="R356"/>
  <c r="P356"/>
  <c r="BI347"/>
  <c r="BH347"/>
  <c r="BG347"/>
  <c r="BF347"/>
  <c r="T347"/>
  <c r="R347"/>
  <c r="P347"/>
  <c r="BI330"/>
  <c r="BH330"/>
  <c r="BG330"/>
  <c r="BF330"/>
  <c r="T330"/>
  <c r="R330"/>
  <c r="P330"/>
  <c r="BI324"/>
  <c r="BH324"/>
  <c r="BG324"/>
  <c r="BF324"/>
  <c r="T324"/>
  <c r="R324"/>
  <c r="P324"/>
  <c r="BI312"/>
  <c r="BH312"/>
  <c r="BG312"/>
  <c r="BF312"/>
  <c r="T312"/>
  <c r="R312"/>
  <c r="P312"/>
  <c r="BI308"/>
  <c r="BH308"/>
  <c r="BG308"/>
  <c r="BF308"/>
  <c r="T308"/>
  <c r="R308"/>
  <c r="P308"/>
  <c r="BI298"/>
  <c r="BH298"/>
  <c r="BG298"/>
  <c r="BF298"/>
  <c r="T298"/>
  <c r="R298"/>
  <c r="P298"/>
  <c r="BI287"/>
  <c r="BH287"/>
  <c r="BG287"/>
  <c r="BF287"/>
  <c r="T287"/>
  <c r="R287"/>
  <c r="P287"/>
  <c r="BI281"/>
  <c r="BH281"/>
  <c r="BG281"/>
  <c r="BF281"/>
  <c r="T281"/>
  <c r="R281"/>
  <c r="P281"/>
  <c r="BI275"/>
  <c r="BH275"/>
  <c r="BG275"/>
  <c r="BF275"/>
  <c r="T275"/>
  <c r="R275"/>
  <c r="P275"/>
  <c r="BI232"/>
  <c r="BH232"/>
  <c r="BG232"/>
  <c r="BF232"/>
  <c r="T232"/>
  <c r="R232"/>
  <c r="P232"/>
  <c r="BI218"/>
  <c r="BH218"/>
  <c r="BG218"/>
  <c r="BF218"/>
  <c r="T218"/>
  <c r="R218"/>
  <c r="P218"/>
  <c r="BI160"/>
  <c r="BH160"/>
  <c r="BG160"/>
  <c r="BF160"/>
  <c r="T160"/>
  <c r="R160"/>
  <c r="P160"/>
  <c r="BI156"/>
  <c r="BH156"/>
  <c r="BG156"/>
  <c r="BF156"/>
  <c r="T156"/>
  <c r="R156"/>
  <c r="P156"/>
  <c r="BI146"/>
  <c r="BH146"/>
  <c r="BG146"/>
  <c r="BF146"/>
  <c r="T146"/>
  <c r="R146"/>
  <c r="P146"/>
  <c r="BI140"/>
  <c r="BH140"/>
  <c r="BG140"/>
  <c r="BF140"/>
  <c r="T140"/>
  <c r="R140"/>
  <c r="P140"/>
  <c r="BI136"/>
  <c r="BH136"/>
  <c r="BG136"/>
  <c r="BF136"/>
  <c r="T136"/>
  <c r="R136"/>
  <c r="P136"/>
  <c r="BI125"/>
  <c r="BH125"/>
  <c r="BG125"/>
  <c r="BF125"/>
  <c r="T125"/>
  <c r="R125"/>
  <c r="P125"/>
  <c r="BI113"/>
  <c r="BH113"/>
  <c r="BG113"/>
  <c r="BF113"/>
  <c r="T113"/>
  <c r="R113"/>
  <c r="P113"/>
  <c r="BI109"/>
  <c r="BH109"/>
  <c r="BG109"/>
  <c r="BF109"/>
  <c r="T109"/>
  <c r="R109"/>
  <c r="P109"/>
  <c r="BI105"/>
  <c r="BH105"/>
  <c r="BG105"/>
  <c r="BF105"/>
  <c r="T105"/>
  <c r="R105"/>
  <c r="P105"/>
  <c r="BI101"/>
  <c r="BH101"/>
  <c r="BG101"/>
  <c r="BF101"/>
  <c r="T101"/>
  <c r="R101"/>
  <c r="P101"/>
  <c r="J95"/>
  <c r="J94"/>
  <c r="F94"/>
  <c r="F92"/>
  <c r="E90"/>
  <c r="J55"/>
  <c r="J54"/>
  <c r="F54"/>
  <c r="F52"/>
  <c r="E50"/>
  <c r="J18"/>
  <c r="E18"/>
  <c r="F95"/>
  <c r="J17"/>
  <c r="J12"/>
  <c r="J92"/>
  <c r="E7"/>
  <c r="E48"/>
  <c i="3" r="J37"/>
  <c r="J36"/>
  <c i="1" r="AY56"/>
  <c i="3" r="J35"/>
  <c i="1" r="AX56"/>
  <c i="3" r="BI102"/>
  <c r="BH102"/>
  <c r="BG102"/>
  <c r="BF102"/>
  <c r="T102"/>
  <c r="R102"/>
  <c r="P102"/>
  <c r="BI99"/>
  <c r="BH99"/>
  <c r="BG99"/>
  <c r="BF99"/>
  <c r="T99"/>
  <c r="R99"/>
  <c r="P99"/>
  <c r="BI96"/>
  <c r="BH96"/>
  <c r="BG96"/>
  <c r="BF96"/>
  <c r="T96"/>
  <c r="R96"/>
  <c r="P96"/>
  <c r="BI91"/>
  <c r="BH91"/>
  <c r="BG91"/>
  <c r="BF91"/>
  <c r="T91"/>
  <c r="T90"/>
  <c r="R91"/>
  <c r="R90"/>
  <c r="P91"/>
  <c r="P90"/>
  <c r="BI86"/>
  <c r="BH86"/>
  <c r="BG86"/>
  <c r="BF86"/>
  <c r="T86"/>
  <c r="T85"/>
  <c r="R86"/>
  <c r="R85"/>
  <c r="P86"/>
  <c r="P85"/>
  <c r="J80"/>
  <c r="J79"/>
  <c r="F79"/>
  <c r="F77"/>
  <c r="E75"/>
  <c r="J55"/>
  <c r="J54"/>
  <c r="F54"/>
  <c r="F52"/>
  <c r="E50"/>
  <c r="J18"/>
  <c r="E18"/>
  <c r="F80"/>
  <c r="J17"/>
  <c r="J12"/>
  <c r="J77"/>
  <c r="E7"/>
  <c r="E73"/>
  <c i="2" r="J37"/>
  <c r="J36"/>
  <c i="1" r="AY55"/>
  <c i="2" r="J35"/>
  <c i="1" r="AX55"/>
  <c i="2" r="BI98"/>
  <c r="BH98"/>
  <c r="BG98"/>
  <c r="BF98"/>
  <c r="T98"/>
  <c r="R98"/>
  <c r="P98"/>
  <c r="BI96"/>
  <c r="BH96"/>
  <c r="BG96"/>
  <c r="BF96"/>
  <c r="T96"/>
  <c r="R96"/>
  <c r="P96"/>
  <c r="BI94"/>
  <c r="BH94"/>
  <c r="BG94"/>
  <c r="BF94"/>
  <c r="T94"/>
  <c r="R94"/>
  <c r="P94"/>
  <c r="BI92"/>
  <c r="BH92"/>
  <c r="BG92"/>
  <c r="BF92"/>
  <c r="T92"/>
  <c r="R92"/>
  <c r="P92"/>
  <c r="BI89"/>
  <c r="BH89"/>
  <c r="BG89"/>
  <c r="BF89"/>
  <c r="T89"/>
  <c r="R89"/>
  <c r="P89"/>
  <c r="BI86"/>
  <c r="BH86"/>
  <c r="BG86"/>
  <c r="BF86"/>
  <c r="T86"/>
  <c r="R86"/>
  <c r="P86"/>
  <c r="BI84"/>
  <c r="BH84"/>
  <c r="BG84"/>
  <c r="BF84"/>
  <c r="T84"/>
  <c r="R84"/>
  <c r="P84"/>
  <c r="BI82"/>
  <c r="BH82"/>
  <c r="BG82"/>
  <c r="BF82"/>
  <c r="T82"/>
  <c r="R82"/>
  <c r="P82"/>
  <c r="J77"/>
  <c r="J76"/>
  <c r="F76"/>
  <c r="F74"/>
  <c r="E72"/>
  <c r="J55"/>
  <c r="J54"/>
  <c r="F54"/>
  <c r="F52"/>
  <c r="E50"/>
  <c r="J18"/>
  <c r="E18"/>
  <c r="F77"/>
  <c r="J17"/>
  <c r="J12"/>
  <c r="J74"/>
  <c r="E7"/>
  <c r="E48"/>
  <c i="1" r="L50"/>
  <c r="AM50"/>
  <c r="AM49"/>
  <c r="L49"/>
  <c r="AM47"/>
  <c r="L47"/>
  <c r="L45"/>
  <c r="L44"/>
  <c i="4" r="J105"/>
  <c r="J454"/>
  <c i="6" r="BK123"/>
  <c i="7" r="J99"/>
  <c i="4" r="BK643"/>
  <c i="7" r="J95"/>
  <c i="4" r="J830"/>
  <c r="BK421"/>
  <c r="BK561"/>
  <c r="BK372"/>
  <c i="5" r="J214"/>
  <c i="6" r="BK153"/>
  <c i="7" r="J107"/>
  <c i="4" r="BK330"/>
  <c i="6" r="BK169"/>
  <c i="3" r="BK91"/>
  <c i="4" r="J717"/>
  <c r="J547"/>
  <c r="BK411"/>
  <c r="J513"/>
  <c r="BK347"/>
  <c i="5" r="J99"/>
  <c i="6" r="J121"/>
  <c i="4" r="J385"/>
  <c r="J468"/>
  <c r="J593"/>
  <c i="5" r="J157"/>
  <c i="6" r="BK147"/>
  <c i="7" r="BK105"/>
  <c i="4" r="J395"/>
  <c i="5" r="J174"/>
  <c i="6" r="J176"/>
  <c i="4" r="J559"/>
  <c r="BK380"/>
  <c i="7" r="J87"/>
  <c i="4" r="J146"/>
  <c i="7" r="BK112"/>
  <c i="4" r="J813"/>
  <c r="J744"/>
  <c i="6" r="BK163"/>
  <c i="1" r="AS54"/>
  <c i="5" r="J153"/>
  <c i="6" r="BK167"/>
  <c i="8" r="BK112"/>
  <c i="5" r="J136"/>
  <c i="4" r="J312"/>
  <c r="BK535"/>
  <c i="5" r="J110"/>
  <c i="6" r="BK100"/>
  <c i="4" r="J825"/>
  <c i="6" r="BK135"/>
  <c i="4" r="BK140"/>
  <c i="6" r="BK184"/>
  <c i="4" r="BK435"/>
  <c r="BK581"/>
  <c r="BK880"/>
  <c i="5" r="BK161"/>
  <c i="6" r="J149"/>
  <c i="5" r="BK176"/>
  <c i="4" r="J674"/>
  <c i="5" r="BK197"/>
  <c i="2" r="F35"/>
  <c i="1" r="BB55"/>
  <c i="4" r="BK571"/>
  <c r="BK830"/>
  <c i="6" r="J127"/>
  <c i="4" r="J308"/>
  <c r="BK405"/>
  <c i="2" r="J96"/>
  <c i="4" r="J864"/>
  <c r="BK776"/>
  <c i="5" r="BK201"/>
  <c i="7" r="BK103"/>
  <c i="5" r="BK181"/>
  <c i="3" r="BK99"/>
  <c i="4" r="J703"/>
  <c r="BK790"/>
  <c r="BK674"/>
  <c r="BK654"/>
  <c r="BK820"/>
  <c i="6" r="J165"/>
  <c i="4" r="BK125"/>
  <c r="BK324"/>
  <c i="2" r="J94"/>
  <c i="6" r="BK157"/>
  <c i="4" r="BK666"/>
  <c i="7" r="J129"/>
  <c i="4" r="BK113"/>
  <c r="J113"/>
  <c r="J617"/>
  <c r="J432"/>
  <c i="6" r="J104"/>
  <c i="4" r="J663"/>
  <c r="BK513"/>
  <c r="J799"/>
  <c i="7" r="J117"/>
  <c i="4" r="J405"/>
  <c i="5" r="BK145"/>
  <c i="6" r="J157"/>
  <c i="4" r="BK360"/>
  <c r="BK468"/>
  <c i="5" r="J181"/>
  <c i="6" r="BK117"/>
  <c i="4" r="BK390"/>
  <c i="7" r="BK134"/>
  <c i="4" r="BK835"/>
  <c i="6" r="BK141"/>
  <c i="4" r="J535"/>
  <c r="J358"/>
  <c r="BK385"/>
  <c r="J376"/>
  <c r="J761"/>
  <c i="5" r="J193"/>
  <c i="6" r="J153"/>
  <c i="4" r="J563"/>
  <c i="6" r="BK179"/>
  <c r="J129"/>
  <c i="4" r="BK853"/>
  <c r="J751"/>
  <c i="6" r="J106"/>
  <c r="BK94"/>
  <c i="4" r="BK693"/>
  <c r="BK460"/>
  <c r="BK583"/>
  <c r="BK722"/>
  <c r="BK484"/>
  <c i="5" r="BK193"/>
  <c r="BK90"/>
  <c i="6" r="J187"/>
  <c r="BK151"/>
  <c i="7" r="J126"/>
  <c i="8" r="J93"/>
  <c i="4" r="BK617"/>
  <c i="2" r="BK82"/>
  <c i="4" r="BK563"/>
  <c r="BK500"/>
  <c r="BK761"/>
  <c r="BK593"/>
  <c r="BK771"/>
  <c i="5" r="BK110"/>
  <c r="BK205"/>
  <c i="6" r="J94"/>
  <c r="BK181"/>
  <c i="2" r="J98"/>
  <c i="4" r="BK768"/>
  <c r="BK454"/>
  <c r="J500"/>
  <c i="6" r="J137"/>
  <c i="4" r="J281"/>
  <c r="BK101"/>
  <c i="5" r="BK166"/>
  <c i="6" r="J123"/>
  <c i="4" r="BK624"/>
  <c r="BK713"/>
  <c i="6" r="BK159"/>
  <c r="BK143"/>
  <c i="4" r="BK758"/>
  <c r="BK356"/>
  <c i="2" r="BK92"/>
  <c i="4" r="J880"/>
  <c i="6" r="BK187"/>
  <c i="4" r="J685"/>
  <c i="5" r="J166"/>
  <c i="6" r="BK125"/>
  <c i="4" r="BK308"/>
  <c i="5" r="J201"/>
  <c i="6" r="BK176"/>
  <c i="4" r="BK603"/>
  <c r="BK627"/>
  <c r="J873"/>
  <c i="6" r="BK114"/>
  <c i="7" r="F36"/>
  <c i="4" r="J366"/>
  <c r="J532"/>
  <c i="5" r="J209"/>
  <c i="6" r="J100"/>
  <c r="J184"/>
  <c i="7" r="BK123"/>
  <c i="3" r="J99"/>
  <c i="4" r="BK281"/>
  <c i="8" r="BK90"/>
  <c i="4" r="J347"/>
  <c r="J380"/>
  <c r="BK275"/>
  <c r="J598"/>
  <c r="BK825"/>
  <c r="J411"/>
  <c i="5" r="J132"/>
  <c i="6" r="J155"/>
  <c i="8" r="J85"/>
  <c i="4" r="J460"/>
  <c r="J471"/>
  <c i="5" r="BK174"/>
  <c i="7" r="J112"/>
  <c i="4" r="BK105"/>
  <c r="BK867"/>
  <c i="8" r="BK95"/>
  <c i="4" r="BK532"/>
  <c i="7" r="J123"/>
  <c i="4" r="BK703"/>
  <c r="J156"/>
  <c i="2" r="J92"/>
  <c i="4" r="BK146"/>
  <c r="J545"/>
  <c i="6" r="J97"/>
  <c i="4" r="BK601"/>
  <c r="BK312"/>
  <c i="5" r="BK141"/>
  <c i="6" r="BK109"/>
  <c r="BK91"/>
  <c i="4" r="J101"/>
  <c r="BK287"/>
  <c r="J109"/>
  <c r="BK432"/>
  <c i="6" r="J135"/>
  <c r="J145"/>
  <c i="8" r="BK105"/>
  <c i="5" r="BK214"/>
  <c i="4" r="J497"/>
  <c r="J478"/>
  <c r="BK864"/>
  <c r="J583"/>
  <c i="5" r="J129"/>
  <c r="BK99"/>
  <c i="7" r="BK95"/>
  <c i="2" r="J84"/>
  <c i="4" r="J298"/>
  <c i="5" r="BK132"/>
  <c i="4" r="BK497"/>
  <c i="5" r="BK153"/>
  <c i="7" r="J105"/>
  <c i="4" r="J390"/>
  <c r="J722"/>
  <c i="5" r="J176"/>
  <c i="6" r="J102"/>
  <c i="4" r="J816"/>
  <c i="8" r="BK107"/>
  <c i="4" r="BK744"/>
  <c i="6" r="J109"/>
  <c i="5" r="J205"/>
  <c i="6" r="J114"/>
  <c i="4" r="J400"/>
  <c r="J530"/>
  <c i="6" r="J133"/>
  <c i="7" r="BK126"/>
  <c i="4" r="J650"/>
  <c r="J853"/>
  <c i="5" r="J145"/>
  <c i="7" r="BK129"/>
  <c i="4" r="J605"/>
  <c r="BK816"/>
  <c i="5" r="BK189"/>
  <c i="6" r="J151"/>
  <c i="7" r="J91"/>
  <c i="8" r="J107"/>
  <c i="4" r="BK526"/>
  <c r="BK521"/>
  <c r="J776"/>
  <c r="BK598"/>
  <c i="6" r="J161"/>
  <c r="BK104"/>
  <c i="4" r="J820"/>
  <c i="6" r="J171"/>
  <c i="4" r="BK609"/>
  <c r="BK156"/>
  <c i="5" r="BK157"/>
  <c i="3" r="BK86"/>
  <c i="4" r="J324"/>
  <c i="6" r="BK127"/>
  <c i="4" r="J643"/>
  <c r="BK457"/>
  <c i="5" r="BK149"/>
  <c i="6" r="BK137"/>
  <c r="BK133"/>
  <c i="4" r="BK573"/>
  <c i="2" r="J86"/>
  <c i="6" r="BK161"/>
  <c i="4" r="J275"/>
  <c r="J737"/>
  <c r="J561"/>
  <c i="8" r="J88"/>
  <c i="4" r="BK471"/>
  <c r="J484"/>
  <c i="5" r="BK129"/>
  <c i="6" r="BK171"/>
  <c i="4" r="J232"/>
  <c r="J624"/>
  <c r="J603"/>
  <c i="5" r="J185"/>
  <c i="4" r="BK160"/>
  <c r="J330"/>
  <c i="5" r="BK136"/>
  <c i="6" r="J181"/>
  <c r="BK165"/>
  <c i="2" r="BK86"/>
  <c i="4" r="J218"/>
  <c r="J543"/>
  <c i="6" r="J139"/>
  <c i="4" r="BK376"/>
  <c i="2" r="BK96"/>
  <c i="4" r="BK813"/>
  <c r="J771"/>
  <c r="J677"/>
  <c r="BK298"/>
  <c i="6" r="J117"/>
  <c i="4" r="J666"/>
  <c i="8" r="BK100"/>
  <c i="4" r="J713"/>
  <c i="7" r="BK107"/>
  <c i="4" r="J140"/>
  <c r="J581"/>
  <c i="6" r="J143"/>
  <c i="7" r="BK99"/>
  <c i="4" r="BK232"/>
  <c r="J356"/>
  <c r="J372"/>
  <c i="6" r="J131"/>
  <c i="8" r="J95"/>
  <c i="4" r="BK650"/>
  <c i="2" r="BK89"/>
  <c i="4" r="BK465"/>
  <c r="J627"/>
  <c r="J360"/>
  <c r="J557"/>
  <c i="6" r="BK129"/>
  <c r="J112"/>
  <c i="7" r="J134"/>
  <c i="4" r="J549"/>
  <c i="2" r="BK84"/>
  <c i="4" r="J634"/>
  <c i="3" r="J96"/>
  <c i="4" r="BK547"/>
  <c i="2" r="BK98"/>
  <c i="4" r="J136"/>
  <c i="6" r="BK149"/>
  <c i="8" r="BK88"/>
  <c i="4" r="BK799"/>
  <c i="5" r="J87"/>
  <c i="6" r="J167"/>
  <c i="7" r="J120"/>
  <c i="4" r="J573"/>
  <c i="8" r="BK93"/>
  <c i="4" r="J758"/>
  <c r="BK395"/>
  <c i="2" r="J89"/>
  <c i="4" r="J790"/>
  <c i="7" r="J103"/>
  <c i="4" r="BK685"/>
  <c r="BK873"/>
  <c r="BK737"/>
  <c i="6" r="J91"/>
  <c i="5" r="J197"/>
  <c i="3" r="BK96"/>
  <c i="4" r="J848"/>
  <c i="5" r="J141"/>
  <c i="6" r="BK174"/>
  <c i="4" r="BK545"/>
  <c r="J768"/>
  <c i="6" r="J125"/>
  <c i="2" r="J34"/>
  <c i="4" r="BK677"/>
  <c r="J589"/>
  <c r="BK543"/>
  <c i="5" r="BK170"/>
  <c i="6" r="J169"/>
  <c i="7" r="BK120"/>
  <c i="4" r="J521"/>
  <c i="3" r="J86"/>
  <c i="4" r="BK400"/>
  <c r="J465"/>
  <c r="J571"/>
  <c r="BK366"/>
  <c i="5" r="J170"/>
  <c i="6" r="J174"/>
  <c r="BK131"/>
  <c i="7" r="BK91"/>
  <c i="8" r="J90"/>
  <c i="4" r="BK605"/>
  <c i="5" r="J189"/>
  <c i="4" r="BK848"/>
  <c i="5" r="BK185"/>
  <c i="6" r="J159"/>
  <c i="4" r="J287"/>
  <c i="8" r="J100"/>
  <c i="4" r="BK559"/>
  <c i="6" r="BK102"/>
  <c i="3" r="J102"/>
  <c i="4" r="BK358"/>
  <c i="8" r="F36"/>
  <c i="1" r="BC61"/>
  <c i="5" r="J161"/>
  <c i="6" r="J141"/>
  <c i="4" r="J867"/>
  <c i="2" r="J82"/>
  <c i="4" r="BK717"/>
  <c i="6" r="BK121"/>
  <c i="2" r="F34"/>
  <c i="4" r="BK634"/>
  <c r="J160"/>
  <c i="5" r="J90"/>
  <c i="8" r="J105"/>
  <c i="4" r="J435"/>
  <c i="7" r="BK87"/>
  <c i="3" r="BK102"/>
  <c i="4" r="J654"/>
  <c r="BK557"/>
  <c r="BK751"/>
  <c i="5" r="J119"/>
  <c i="6" r="BK112"/>
  <c r="BK145"/>
  <c i="4" r="J526"/>
  <c i="6" r="J147"/>
  <c i="4" r="J457"/>
  <c r="BK663"/>
  <c r="BK109"/>
  <c r="BK136"/>
  <c r="J609"/>
  <c r="BK218"/>
  <c i="5" r="BK209"/>
  <c i="6" r="BK139"/>
  <c i="7" r="BK117"/>
  <c i="8" r="BK85"/>
  <c r="J112"/>
  <c i="4" r="J421"/>
  <c r="BK730"/>
  <c i="6" r="J163"/>
  <c r="BK106"/>
  <c i="4" r="BK549"/>
  <c r="BK478"/>
  <c i="5" r="BK87"/>
  <c i="6" r="J179"/>
  <c i="2" r="BK94"/>
  <c i="4" r="J601"/>
  <c i="3" r="J91"/>
  <c i="5" r="BK119"/>
  <c i="4" r="J693"/>
  <c i="3" r="F35"/>
  <c i="5" r="J149"/>
  <c i="6" r="BK155"/>
  <c i="4" r="BK589"/>
  <c r="BK530"/>
  <c r="J835"/>
  <c r="J125"/>
  <c r="J730"/>
  <c i="6" r="BK97"/>
  <c i="3" l="1" r="T95"/>
  <c r="T84"/>
  <c r="T83"/>
  <c i="4" r="R159"/>
  <c r="P483"/>
  <c r="P721"/>
  <c i="3" r="BK95"/>
  <c r="J95"/>
  <c r="J63"/>
  <c i="4" r="BK608"/>
  <c r="J608"/>
  <c r="J74"/>
  <c r="T852"/>
  <c i="5" r="BK180"/>
  <c r="J180"/>
  <c r="J63"/>
  <c i="6" r="P173"/>
  <c i="4" r="P124"/>
  <c r="T371"/>
  <c r="T608"/>
  <c r="R852"/>
  <c i="6" r="T120"/>
  <c i="7" r="BK116"/>
  <c r="J116"/>
  <c r="J63"/>
  <c i="4" r="T100"/>
  <c r="BK410"/>
  <c r="J410"/>
  <c r="J68"/>
  <c r="R525"/>
  <c r="R775"/>
  <c i="5" r="P86"/>
  <c i="6" r="BK90"/>
  <c r="BK173"/>
  <c r="J173"/>
  <c r="J64"/>
  <c r="P178"/>
  <c i="7" r="R116"/>
  <c i="2" r="BK81"/>
  <c r="J81"/>
  <c r="J60"/>
  <c i="3" r="R95"/>
  <c r="R84"/>
  <c r="R83"/>
  <c i="4" r="BK311"/>
  <c r="J311"/>
  <c r="J64"/>
  <c r="BK775"/>
  <c r="J775"/>
  <c r="J76"/>
  <c i="2" r="P81"/>
  <c r="P80"/>
  <c i="1" r="AU55"/>
  <c i="4" r="T311"/>
  <c r="BK525"/>
  <c r="J525"/>
  <c r="J72"/>
  <c r="R592"/>
  <c r="BK721"/>
  <c r="J721"/>
  <c r="J75"/>
  <c i="5" r="P180"/>
  <c i="6" r="R90"/>
  <c r="BK178"/>
  <c r="J178"/>
  <c r="J65"/>
  <c i="4" r="BK124"/>
  <c r="J124"/>
  <c r="J62"/>
  <c r="P371"/>
  <c r="BK464"/>
  <c r="J464"/>
  <c r="J69"/>
  <c r="BK483"/>
  <c r="J483"/>
  <c r="J71"/>
  <c r="BK592"/>
  <c r="J592"/>
  <c r="J73"/>
  <c i="5" r="R180"/>
  <c i="6" r="P120"/>
  <c i="7" r="R86"/>
  <c r="R85"/>
  <c r="R84"/>
  <c i="2" r="R81"/>
  <c r="R80"/>
  <c i="4" r="T124"/>
  <c r="R410"/>
  <c r="R483"/>
  <c r="P592"/>
  <c r="R721"/>
  <c i="5" r="P140"/>
  <c i="6" r="R120"/>
  <c i="4" r="P159"/>
  <c r="T464"/>
  <c i="5" r="BK140"/>
  <c r="J140"/>
  <c r="J62"/>
  <c i="4" r="P311"/>
  <c r="P100"/>
  <c r="BK371"/>
  <c r="J371"/>
  <c r="J65"/>
  <c r="P525"/>
  <c r="P775"/>
  <c i="5" r="T140"/>
  <c i="6" r="T90"/>
  <c r="R178"/>
  <c i="7" r="BK86"/>
  <c r="J86"/>
  <c r="J61"/>
  <c i="2" r="T81"/>
  <c r="T80"/>
  <c i="3" r="P95"/>
  <c r="P84"/>
  <c r="P83"/>
  <c i="1" r="AU56"/>
  <c i="4" r="BK100"/>
  <c r="J100"/>
  <c r="J61"/>
  <c r="R100"/>
  <c r="T410"/>
  <c r="P608"/>
  <c r="P852"/>
  <c r="R311"/>
  <c r="T525"/>
  <c r="T775"/>
  <c i="5" r="BK86"/>
  <c r="BK85"/>
  <c r="J85"/>
  <c r="J60"/>
  <c r="T180"/>
  <c i="6" r="BK120"/>
  <c r="J120"/>
  <c r="J63"/>
  <c r="T178"/>
  <c i="7" r="P116"/>
  <c i="4" r="T159"/>
  <c r="P464"/>
  <c i="5" r="R140"/>
  <c i="7" r="T116"/>
  <c i="4" r="R124"/>
  <c r="P410"/>
  <c r="R464"/>
  <c r="T483"/>
  <c r="T592"/>
  <c r="T721"/>
  <c i="5" r="R86"/>
  <c r="R85"/>
  <c r="R84"/>
  <c i="6" r="P90"/>
  <c r="P89"/>
  <c r="P88"/>
  <c r="P87"/>
  <c i="1" r="AU59"/>
  <c i="6" r="R173"/>
  <c i="7" r="P86"/>
  <c r="P85"/>
  <c r="P84"/>
  <c i="1" r="AU60"/>
  <c i="4" r="BK159"/>
  <c r="J159"/>
  <c r="J63"/>
  <c r="R371"/>
  <c r="R608"/>
  <c r="BK852"/>
  <c r="J852"/>
  <c r="J77"/>
  <c i="5" r="T86"/>
  <c r="T85"/>
  <c r="T84"/>
  <c i="6" r="T173"/>
  <c i="7" r="T86"/>
  <c r="T85"/>
  <c r="T84"/>
  <c i="8" r="BK84"/>
  <c r="BK83"/>
  <c r="P84"/>
  <c r="P83"/>
  <c r="P82"/>
  <c i="1" r="AU61"/>
  <c i="8" r="R84"/>
  <c r="R83"/>
  <c r="R82"/>
  <c r="T84"/>
  <c r="T83"/>
  <c r="T82"/>
  <c i="4" r="BK404"/>
  <c r="J404"/>
  <c r="J66"/>
  <c i="6" r="BK186"/>
  <c r="J186"/>
  <c r="J67"/>
  <c i="3" r="BK85"/>
  <c r="J85"/>
  <c r="J61"/>
  <c i="4" r="BK470"/>
  <c r="J470"/>
  <c r="J70"/>
  <c r="BK879"/>
  <c r="J879"/>
  <c r="J78"/>
  <c i="3" r="BK90"/>
  <c r="J90"/>
  <c r="J62"/>
  <c i="7" r="BK133"/>
  <c r="J133"/>
  <c r="J64"/>
  <c r="BK111"/>
  <c r="J111"/>
  <c r="J62"/>
  <c i="6" r="BK183"/>
  <c r="J183"/>
  <c r="J66"/>
  <c i="5" r="BK213"/>
  <c r="J213"/>
  <c r="J64"/>
  <c i="8" r="BK111"/>
  <c r="J111"/>
  <c r="J62"/>
  <c r="J55"/>
  <c r="BE88"/>
  <c r="BE93"/>
  <c r="F79"/>
  <c r="E72"/>
  <c r="BE90"/>
  <c r="J52"/>
  <c r="BE112"/>
  <c r="BE85"/>
  <c r="BE107"/>
  <c r="BE95"/>
  <c r="BE105"/>
  <c r="BE100"/>
  <c i="6" r="J90"/>
  <c r="J62"/>
  <c i="7" r="E48"/>
  <c r="J81"/>
  <c r="BE123"/>
  <c r="F55"/>
  <c r="BE87"/>
  <c r="BE134"/>
  <c r="BE105"/>
  <c r="BE107"/>
  <c r="BE117"/>
  <c r="BE99"/>
  <c r="J78"/>
  <c r="BE91"/>
  <c r="BE95"/>
  <c r="BE112"/>
  <c r="BE103"/>
  <c r="BE120"/>
  <c r="BE126"/>
  <c r="BE129"/>
  <c i="1" r="BC60"/>
  <c i="6" r="J52"/>
  <c r="BE91"/>
  <c r="BE94"/>
  <c r="J84"/>
  <c r="BE102"/>
  <c r="BE121"/>
  <c r="BE139"/>
  <c r="BE167"/>
  <c r="BE100"/>
  <c r="BE117"/>
  <c r="BE135"/>
  <c r="BE153"/>
  <c r="BE159"/>
  <c r="BE165"/>
  <c r="BE129"/>
  <c r="BE149"/>
  <c r="BE112"/>
  <c r="BE147"/>
  <c r="F84"/>
  <c r="BE127"/>
  <c r="BE133"/>
  <c r="BE181"/>
  <c i="5" r="BK84"/>
  <c r="J84"/>
  <c r="J59"/>
  <c r="J86"/>
  <c r="J61"/>
  <c i="6" r="E77"/>
  <c r="BE97"/>
  <c r="BE106"/>
  <c r="BE143"/>
  <c r="BE176"/>
  <c r="BE187"/>
  <c r="BE104"/>
  <c r="BE109"/>
  <c r="BE123"/>
  <c r="BE125"/>
  <c r="BE141"/>
  <c r="BE161"/>
  <c r="BE171"/>
  <c r="BE169"/>
  <c r="BE174"/>
  <c r="BE114"/>
  <c r="BE131"/>
  <c r="BE137"/>
  <c r="BE145"/>
  <c r="BE151"/>
  <c r="BE179"/>
  <c r="BE184"/>
  <c r="BE155"/>
  <c r="BE157"/>
  <c r="BE163"/>
  <c i="5" r="BE87"/>
  <c r="BE141"/>
  <c r="BE149"/>
  <c r="BE185"/>
  <c r="BE99"/>
  <c r="BE153"/>
  <c i="4" r="BK99"/>
  <c r="J99"/>
  <c r="J60"/>
  <c i="5" r="E48"/>
  <c r="BE174"/>
  <c i="4" r="BK409"/>
  <c r="J409"/>
  <c r="J67"/>
  <c i="5" r="J55"/>
  <c r="BE129"/>
  <c r="BE145"/>
  <c r="BE209"/>
  <c r="BE214"/>
  <c r="BE201"/>
  <c r="BE205"/>
  <c r="J78"/>
  <c r="BE157"/>
  <c r="BE176"/>
  <c r="BE189"/>
  <c r="BE193"/>
  <c r="BE119"/>
  <c r="BE90"/>
  <c r="F55"/>
  <c r="BE136"/>
  <c r="BE110"/>
  <c r="BE166"/>
  <c r="BE170"/>
  <c r="BE181"/>
  <c r="BE161"/>
  <c r="BE197"/>
  <c r="BE132"/>
  <c i="4" r="BE390"/>
  <c r="BE530"/>
  <c r="BE598"/>
  <c r="BE693"/>
  <c r="BE713"/>
  <c r="BE744"/>
  <c r="BE758"/>
  <c r="BE864"/>
  <c r="BE324"/>
  <c r="BE395"/>
  <c r="BE484"/>
  <c r="BE513"/>
  <c r="BE526"/>
  <c r="BE535"/>
  <c r="BE583"/>
  <c r="BE634"/>
  <c r="BE677"/>
  <c r="BE722"/>
  <c r="BE737"/>
  <c r="E88"/>
  <c r="BE559"/>
  <c r="BE601"/>
  <c r="BE617"/>
  <c r="BE776"/>
  <c r="BE816"/>
  <c r="BE820"/>
  <c r="BE825"/>
  <c r="BE853"/>
  <c r="F55"/>
  <c r="BE109"/>
  <c r="BE457"/>
  <c r="BE468"/>
  <c r="BE521"/>
  <c r="BE685"/>
  <c r="BE761"/>
  <c r="BE372"/>
  <c r="BE609"/>
  <c r="BE703"/>
  <c r="BE730"/>
  <c r="BE771"/>
  <c r="BE146"/>
  <c r="BE435"/>
  <c r="BE465"/>
  <c r="BE627"/>
  <c r="BE674"/>
  <c r="BE848"/>
  <c r="BE873"/>
  <c r="BE105"/>
  <c r="BE125"/>
  <c r="BE136"/>
  <c r="BE281"/>
  <c r="BE330"/>
  <c r="BE385"/>
  <c r="BE400"/>
  <c r="BE405"/>
  <c r="BE460"/>
  <c r="BE478"/>
  <c r="BE532"/>
  <c r="BE563"/>
  <c r="BE573"/>
  <c r="BE581"/>
  <c r="BE605"/>
  <c r="BE813"/>
  <c r="BE880"/>
  <c r="BE232"/>
  <c r="BE298"/>
  <c r="BE421"/>
  <c r="BE654"/>
  <c r="BE717"/>
  <c r="BE751"/>
  <c r="BE768"/>
  <c r="BE830"/>
  <c r="BE835"/>
  <c r="BE140"/>
  <c r="BE366"/>
  <c r="BE643"/>
  <c r="BE663"/>
  <c r="BE160"/>
  <c r="BE275"/>
  <c r="BE360"/>
  <c r="BE432"/>
  <c r="BE603"/>
  <c r="BE156"/>
  <c r="BE376"/>
  <c r="BE543"/>
  <c r="BE549"/>
  <c r="BE571"/>
  <c r="BE589"/>
  <c r="BE593"/>
  <c r="BE624"/>
  <c r="J52"/>
  <c r="BE101"/>
  <c r="BE287"/>
  <c r="BE356"/>
  <c r="BE380"/>
  <c r="BE411"/>
  <c r="BE471"/>
  <c r="BE790"/>
  <c r="BE799"/>
  <c r="BE867"/>
  <c r="BE650"/>
  <c r="BE547"/>
  <c r="BE557"/>
  <c r="BE113"/>
  <c r="BE312"/>
  <c r="BE454"/>
  <c r="BE500"/>
  <c r="BE545"/>
  <c r="BE561"/>
  <c r="BE218"/>
  <c r="BE308"/>
  <c r="BE347"/>
  <c r="BE358"/>
  <c r="BE497"/>
  <c r="BE666"/>
  <c i="2" r="BK80"/>
  <c r="J80"/>
  <c r="J59"/>
  <c i="3" r="J52"/>
  <c r="F55"/>
  <c r="BE86"/>
  <c r="E48"/>
  <c r="BE102"/>
  <c r="BE91"/>
  <c r="BE96"/>
  <c r="BE99"/>
  <c i="1" r="BB56"/>
  <c i="2" r="J52"/>
  <c r="F55"/>
  <c r="E70"/>
  <c r="BE84"/>
  <c r="BE89"/>
  <c r="BE92"/>
  <c r="BE82"/>
  <c r="BE86"/>
  <c r="BE94"/>
  <c r="BE98"/>
  <c r="BE96"/>
  <c i="1" r="AW55"/>
  <c r="BA55"/>
  <c i="7" r="J34"/>
  <c i="1" r="AW60"/>
  <c i="6" r="F37"/>
  <c i="1" r="BD59"/>
  <c i="4" r="F34"/>
  <c i="1" r="BA57"/>
  <c i="5" r="F34"/>
  <c i="1" r="BA58"/>
  <c i="5" r="F37"/>
  <c i="1" r="BD58"/>
  <c i="8" r="J34"/>
  <c i="1" r="AW61"/>
  <c i="6" r="F35"/>
  <c i="1" r="BB59"/>
  <c i="5" r="F35"/>
  <c i="1" r="BB58"/>
  <c i="7" r="F34"/>
  <c i="1" r="BA60"/>
  <c i="5" r="J34"/>
  <c i="1" r="AW58"/>
  <c i="7" r="F37"/>
  <c i="1" r="BD60"/>
  <c i="3" r="F34"/>
  <c i="1" r="BA56"/>
  <c i="6" r="J34"/>
  <c i="1" r="AW59"/>
  <c i="3" r="F36"/>
  <c i="1" r="BC56"/>
  <c i="6" r="F36"/>
  <c i="1" r="BC59"/>
  <c i="4" r="F37"/>
  <c i="1" r="BD57"/>
  <c i="3" r="J34"/>
  <c i="1" r="AW56"/>
  <c i="8" r="F34"/>
  <c i="1" r="BA61"/>
  <c i="4" r="F35"/>
  <c i="1" r="BB57"/>
  <c i="5" r="F36"/>
  <c i="1" r="BC58"/>
  <c i="8" r="F35"/>
  <c i="1" r="BB61"/>
  <c i="2" r="F37"/>
  <c i="1" r="BD55"/>
  <c i="2" r="F36"/>
  <c i="1" r="BC55"/>
  <c i="7" r="F35"/>
  <c i="1" r="BB60"/>
  <c i="6" r="F34"/>
  <c i="1" r="BA59"/>
  <c i="8" r="F37"/>
  <c i="1" r="BD61"/>
  <c i="3" r="F37"/>
  <c i="1" r="BD56"/>
  <c i="4" r="J34"/>
  <c i="1" r="AW57"/>
  <c i="4" r="F36"/>
  <c i="1" r="BC57"/>
  <c i="4" l="1" r="T409"/>
  <c i="7" r="BK85"/>
  <c r="J85"/>
  <c r="J60"/>
  <c i="4" r="R99"/>
  <c i="5" r="P85"/>
  <c r="P84"/>
  <c i="1" r="AU58"/>
  <c i="6" r="T89"/>
  <c r="T88"/>
  <c r="T87"/>
  <c i="8" r="BK82"/>
  <c r="J82"/>
  <c r="J59"/>
  <c i="4" r="T99"/>
  <c r="T98"/>
  <c i="6" r="BK89"/>
  <c r="J89"/>
  <c r="J61"/>
  <c i="4" r="R409"/>
  <c r="P409"/>
  <c r="P99"/>
  <c i="6" r="R89"/>
  <c r="R88"/>
  <c r="R87"/>
  <c i="3" r="BK84"/>
  <c r="BK83"/>
  <c r="J83"/>
  <c r="J59"/>
  <c i="8" r="J83"/>
  <c r="J60"/>
  <c r="J84"/>
  <c r="J61"/>
  <c i="7" r="BK84"/>
  <c r="J84"/>
  <c r="J59"/>
  <c i="4" r="BK98"/>
  <c r="J98"/>
  <c r="J59"/>
  <c i="1" r="BC54"/>
  <c r="W32"/>
  <c r="BB54"/>
  <c r="AX54"/>
  <c i="7" r="F33"/>
  <c i="1" r="AZ60"/>
  <c i="6" r="F33"/>
  <c i="1" r="AZ59"/>
  <c i="7" r="J33"/>
  <c i="1" r="AV60"/>
  <c r="AT60"/>
  <c i="4" r="F33"/>
  <c i="1" r="AZ57"/>
  <c i="2" r="F33"/>
  <c i="1" r="AZ55"/>
  <c i="5" r="J30"/>
  <c i="1" r="AG58"/>
  <c r="BA54"/>
  <c r="W30"/>
  <c r="BD54"/>
  <c r="W33"/>
  <c i="3" r="J33"/>
  <c i="1" r="AV56"/>
  <c r="AT56"/>
  <c i="5" r="J33"/>
  <c i="1" r="AV58"/>
  <c r="AT58"/>
  <c i="3" r="F33"/>
  <c i="1" r="AZ56"/>
  <c i="4" r="J33"/>
  <c i="1" r="AV57"/>
  <c r="AT57"/>
  <c i="5" r="F33"/>
  <c i="1" r="AZ58"/>
  <c i="8" r="F33"/>
  <c i="1" r="AZ61"/>
  <c i="8" r="J33"/>
  <c i="1" r="AV61"/>
  <c r="AT61"/>
  <c i="2" r="J30"/>
  <c i="1" r="AG55"/>
  <c i="2" r="J33"/>
  <c i="1" r="AV55"/>
  <c r="AT55"/>
  <c i="6" r="J33"/>
  <c i="1" r="AV59"/>
  <c r="AT59"/>
  <c i="4" l="1" r="P98"/>
  <c i="1" r="AU57"/>
  <c i="4" r="R98"/>
  <c i="6" r="BK88"/>
  <c r="J88"/>
  <c r="J60"/>
  <c i="3" r="J84"/>
  <c r="J60"/>
  <c i="1" r="AN58"/>
  <c i="5" r="J39"/>
  <c i="1" r="AN55"/>
  <c i="2" r="J39"/>
  <c i="1" r="AU54"/>
  <c i="3" r="J30"/>
  <c i="1" r="AG56"/>
  <c i="4" r="J30"/>
  <c i="1" r="AG57"/>
  <c r="AY54"/>
  <c r="W31"/>
  <c r="AW54"/>
  <c r="AK30"/>
  <c r="AZ54"/>
  <c r="W29"/>
  <c i="7" r="J30"/>
  <c i="1" r="AG60"/>
  <c r="AN60"/>
  <c i="8" r="J30"/>
  <c i="1" r="AG61"/>
  <c i="8" l="1" r="J39"/>
  <c i="3" r="J39"/>
  <c i="6" r="BK87"/>
  <c r="J87"/>
  <c r="J59"/>
  <c i="7" r="J39"/>
  <c i="4" r="J39"/>
  <c i="1" r="AN57"/>
  <c r="AN56"/>
  <c r="AN61"/>
  <c r="AV54"/>
  <c r="AK29"/>
  <c i="6" l="1" r="J30"/>
  <c i="1" r="AG59"/>
  <c r="AN59"/>
  <c r="AT54"/>
  <c i="6" l="1" r="J39"/>
  <c i="1" r="AG54"/>
  <c r="AK26"/>
  <c l="1" r="AK35"/>
  <c r="AN54"/>
</calcChain>
</file>

<file path=xl/sharedStrings.xml><?xml version="1.0" encoding="utf-8"?>
<sst xmlns="http://schemas.openxmlformats.org/spreadsheetml/2006/main">
  <si>
    <t>Export Komplet</t>
  </si>
  <si>
    <t>VZ</t>
  </si>
  <si>
    <t>2.0</t>
  </si>
  <si>
    <t>ZAMOK</t>
  </si>
  <si>
    <t>False</t>
  </si>
  <si>
    <t>{bb154247-2c39-4bb5-8b02-e3dc6b99db7e}</t>
  </si>
  <si>
    <t>0,01</t>
  </si>
  <si>
    <t>21</t>
  </si>
  <si>
    <t>12</t>
  </si>
  <si>
    <t>REKAPITULACE STAVBY</t>
  </si>
  <si>
    <t xml:space="preserve">v ---  níže se nacházejí doplnkové a pomocné údaje k sestavám  --- v</t>
  </si>
  <si>
    <t>Návod na vyplnění</t>
  </si>
  <si>
    <t>0,001</t>
  </si>
  <si>
    <t>Kód:</t>
  </si>
  <si>
    <t>2021035_R01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</si>
  <si>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</si>
  <si>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</si>
  <si>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Vestavba podkrová Modrava 35 - VZ ZZS PK Modrava</t>
  </si>
  <si>
    <t>KSO:</t>
  </si>
  <si>
    <t>801 19 13</t>
  </si>
  <si>
    <t>CC-CZ:</t>
  </si>
  <si>
    <t>12201</t>
  </si>
  <si>
    <t>Místo:</t>
  </si>
  <si>
    <t>Modrava</t>
  </si>
  <si>
    <t>Datum:</t>
  </si>
  <si>
    <t>27. 1. 2025</t>
  </si>
  <si>
    <t>CZ-CPV:</t>
  </si>
  <si>
    <t>45000000-7</t>
  </si>
  <si>
    <t>CZ-CPA:</t>
  </si>
  <si>
    <t>41.00.28</t>
  </si>
  <si>
    <t>Zadavatel:</t>
  </si>
  <si>
    <t>IČ:</t>
  </si>
  <si>
    <t/>
  </si>
  <si>
    <t>Obec Modrava, Modrava 63, 341 92 Kašperské Hory</t>
  </si>
  <si>
    <t>DIČ:</t>
  </si>
  <si>
    <t>Účastník:</t>
  </si>
  <si>
    <t>Vyplň údaj</t>
  </si>
  <si>
    <t>Projektant:</t>
  </si>
  <si>
    <t>MPtechnik s.r.o., Francouzská 149, 345 62 Holýšov</t>
  </si>
  <si>
    <t>True</t>
  </si>
  <si>
    <t>Zpracovatel:</t>
  </si>
  <si>
    <t>Jakub Vilingr</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</si>
  <si>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</si>
  <si>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www.podminky.urs.cz.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</si>
  <si>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</si>
  <si>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</si>
  <si>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</si>
  <si>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</si>
  <si>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</si>
  <si>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</si>
  <si>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</si>
  <si>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</si>
  <si>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</si>
  <si>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</si>
  <si>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</si>
  <si>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</si>
  <si>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</si>
  <si>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</si>
  <si>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</si>
  <si>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</si>
  <si>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</si>
  <si>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</si>
  <si>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</si>
  <si>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</si>
  <si>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</si>
  <si>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</si>
  <si>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</si>
  <si>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</si>
  <si>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</si>
  <si>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</si>
  <si>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</si>
  <si>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</si>
  <si>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</si>
  <si>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</si>
  <si>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</si>
  <si>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</si>
  <si>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</si>
  <si>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</si>
  <si>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</si>
  <si>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</si>
  <si>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</si>
  <si>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</si>
  <si>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</si>
  <si>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00</t>
  </si>
  <si>
    <t>Pokyny pro zpracování nabídky</t>
  </si>
  <si>
    <t>STA</t>
  </si>
  <si>
    <t>1</t>
  </si>
  <si>
    <t>{8e1d82dc-f687-4809-86d7-29eaa1cbc7fd}</t>
  </si>
  <si>
    <t>801 59 11</t>
  </si>
  <si>
    <t>2</t>
  </si>
  <si>
    <t>01</t>
  </si>
  <si>
    <t>Vedlejší rozpočtové náklady</t>
  </si>
  <si>
    <t>{fd7470b7-d578-4f64-a4e4-8a7d5f35ec00}</t>
  </si>
  <si>
    <t>812 49 71</t>
  </si>
  <si>
    <t>02</t>
  </si>
  <si>
    <t>D.1.1 - D.1.3 - Stavebně konstrukční část a PBŘ</t>
  </si>
  <si>
    <t>{e7b7d008-d042-4118-9a66-90083fa5e985}</t>
  </si>
  <si>
    <t>03</t>
  </si>
  <si>
    <t>D.1.4.1 - Zdravotně technické instalace</t>
  </si>
  <si>
    <t>{176876f4-cbc4-4613-8e0b-89ec37d5f813}</t>
  </si>
  <si>
    <t>04</t>
  </si>
  <si>
    <t>D.1.4.2 - Elektroinstalace</t>
  </si>
  <si>
    <t>{d24da728-ebda-4f62-bb9d-a6a83b4a9ae3}</t>
  </si>
  <si>
    <t>05</t>
  </si>
  <si>
    <t>D.1.4.3 - Vytápění</t>
  </si>
  <si>
    <t>{6d0ba0b3-228d-4d80-a79d-e7a4a1a470c7}</t>
  </si>
  <si>
    <t>06</t>
  </si>
  <si>
    <t>D.1.4.4 - Vzduchotechnika</t>
  </si>
  <si>
    <t>{f9685268-ab4a-4909-9b95-2cab4184425f}</t>
  </si>
  <si>
    <t>KRYCÍ LIST SOUPISU PRACÍ</t>
  </si>
  <si>
    <t>Objekt:</t>
  </si>
  <si>
    <t>00 - Pokyny pro zpracování nabídky</t>
  </si>
  <si>
    <t>REKAPITULACE ČLENĚNÍ SOUPISU PRACÍ</t>
  </si>
  <si>
    <t>Kód dílu - Popis</t>
  </si>
  <si>
    <t>Cena celkem [CZK]</t>
  </si>
  <si>
    <t>-1</t>
  </si>
  <si>
    <t>OST - Ostatní</t>
  </si>
  <si>
    <t>SOUPIS PRACÍ</t>
  </si>
  <si>
    <t>PČ</t>
  </si>
  <si>
    <t>MJ</t>
  </si>
  <si>
    <t>Množství</t>
  </si>
  <si>
    <t>J.cena [CZK]</t>
  </si>
  <si>
    <t>Cenová soustava</t>
  </si>
  <si>
    <t>J. Nh [h]</t>
  </si>
  <si>
    <t>Nh celkem [h]</t>
  </si>
  <si>
    <t>J. hmotnost [t]</t>
  </si>
  <si>
    <t>Hmotnost celkem [t]</t>
  </si>
  <si>
    <t>J. suť [t]</t>
  </si>
  <si>
    <t>Suť Celkem [t]</t>
  </si>
  <si>
    <t>Náklady soupisu celkem</t>
  </si>
  <si>
    <t>OST</t>
  </si>
  <si>
    <t>Ostatní</t>
  </si>
  <si>
    <t>4</t>
  </si>
  <si>
    <t>ROZPOCET</t>
  </si>
  <si>
    <t>K</t>
  </si>
  <si>
    <t>info-001</t>
  </si>
  <si>
    <t>Pro všechny položky platí, že rozhodujícím dokumentem pro jejich množství, typ a kvalitu je Projektová dokumentace a specifikace standardů</t>
  </si>
  <si>
    <t>512</t>
  </si>
  <si>
    <t>-947100665</t>
  </si>
  <si>
    <t>PP</t>
  </si>
  <si>
    <t>info-002</t>
  </si>
  <si>
    <t>Zpracovatel nabídky je povinen podrobně prostudovat PD a porovnat ji s předloženým VV</t>
  </si>
  <si>
    <t>-1846291579</t>
  </si>
  <si>
    <t>3</t>
  </si>
  <si>
    <t>info-003</t>
  </si>
  <si>
    <t>V případě, že výkaz výměr obsahuje odkaz na obchodní firmy, názvy, specifická označení výrobků, zboží a služeb...</t>
  </si>
  <si>
    <t>-2040253459</t>
  </si>
  <si>
    <t>P</t>
  </si>
  <si>
    <t>Poznámka k položce:_x000d_
V případě, že výkaz výměr obsahuje odkaz na obchodní firmy, názvy, specifická označení výrobků, zboží a služeb, a jsou použity jako referenční prostředek pro vyjádření kvalitativních a technických parametrů dodávky, dodavatel v takovém případě může dodávku ocenit obdobným řešením, výrobkem, který bude kvalitativně a technicky splňovat požadavky projektové dokumentace.</t>
  </si>
  <si>
    <t>info-004</t>
  </si>
  <si>
    <t>Specifikace ceny obsahuje přípravu, dodávku, dopravu, montáž a veškeré související náklady spojené s realizací od zadání po předání stavby do užívání...</t>
  </si>
  <si>
    <t>1040886065</t>
  </si>
  <si>
    <t>Poznámka k položce:_x000d_
Specifikace ceny obsahuje přípravu, dodávku, dopravu, montáž a veškeré související náklady spojené s realizací od zadání po předání stavby do užívání, včetně nákladů na koordinaci, uvedení do provozu, dokončovací práce, údržbu do doby předání, potřebné zkoušky a atesty, odstranění závad, předání dokladů o skutečném provedení, revizní knihy a další nutné režie pro Dílo. Specifikace ceny dále obsahuje zajištění veškerých dokladů nutných pro úspěšné kolaudační řízení včetně přípravy těchto podkladů pro toto řízení a účasti zástupce zhotovitele na místním šetření.</t>
  </si>
  <si>
    <t>5</t>
  </si>
  <si>
    <t>info-005</t>
  </si>
  <si>
    <t>Při stanovení jednotkových cen je bezpodmínečně nutné, aby byly zakalkulovány veškeré konstrukce a jejich části, dle dostupných výkresů a popisu standardů výrobků</t>
  </si>
  <si>
    <t>1818862474</t>
  </si>
  <si>
    <t>Při stanovení jednotkových cen je bezpodmínečně nutné, aby byly zakalkulovány veškeré konstrukce a jejich části, dle dostupných výkresů a popisu standardů výrobků. Pokud tak neučiní, nebude v průběhu provádění stavby brán zřetel na jeho event. požadavky na uznání víceprací vyplývajících z údajů a požadavků ve výše zmíněných projektových dokumentacích.</t>
  </si>
  <si>
    <t>6</t>
  </si>
  <si>
    <t>info-006</t>
  </si>
  <si>
    <t>Specifikace ceny obsahuje vždy kompletní systém dodávky a montáže pro plnou funkčnost Díla</t>
  </si>
  <si>
    <t>1292360568</t>
  </si>
  <si>
    <t>7</t>
  </si>
  <si>
    <t>info-007</t>
  </si>
  <si>
    <t>Specifikace ceny obsahuje vždy náklady související s průběžným úklidem staveniště a přilehlých komunikací, likvidaci odpadů, dočasná dopravní omezení atd.</t>
  </si>
  <si>
    <t>609113523</t>
  </si>
  <si>
    <t>8</t>
  </si>
  <si>
    <t>info-008</t>
  </si>
  <si>
    <t>Jednotkové ceny nebudou obsahovat DPH</t>
  </si>
  <si>
    <t>-1709470517</t>
  </si>
  <si>
    <t>01 - Vedlejší rozpočtové náklady</t>
  </si>
  <si>
    <t>VRN - Vedlejší rozpočtové náklady</t>
  </si>
  <si>
    <t xml:space="preserve">    VRN1 - Průzkumné, geodetické a projektové práce</t>
  </si>
  <si>
    <t xml:space="preserve">    VRN3 - Zařízení staveniště</t>
  </si>
  <si>
    <t xml:space="preserve">    VRN4 - Inženýrská činnost</t>
  </si>
  <si>
    <t>VRN</t>
  </si>
  <si>
    <t>VRN1</t>
  </si>
  <si>
    <t>Průzkumné, geodetické a projektové práce</t>
  </si>
  <si>
    <t>013254000</t>
  </si>
  <si>
    <t>Dokumentace skutečného provedení stavby</t>
  </si>
  <si>
    <t>ks</t>
  </si>
  <si>
    <t>CS ÚRS 2021 02</t>
  </si>
  <si>
    <t>1024</t>
  </si>
  <si>
    <t>-1579185248</t>
  </si>
  <si>
    <t>Online PSC</t>
  </si>
  <si>
    <t>https://podminky.urs.cz/item/CS_URS_2021_02/013254000</t>
  </si>
  <si>
    <t>Poznámka k položce:_x000d_
- 2x tištěná verze_x000d_
- prohlášení o shodě, certifikáty, dodací listy_x000d_
- záruční listy_x000d_
- revize_x000d_
- návody apod.</t>
  </si>
  <si>
    <t>VRN3</t>
  </si>
  <si>
    <t>Zařízení staveniště</t>
  </si>
  <si>
    <t>030001000</t>
  </si>
  <si>
    <t>-1152901204</t>
  </si>
  <si>
    <t>https://podminky.urs.cz/item/CS_URS_2021_02/030001000</t>
  </si>
  <si>
    <t>Poznámka k položce:_x000d_
- oplocení staveniště_x000d_
- provoz staveniště_x000d_
- skládky a deponice_x000d_
- vjezd a výjezd ze staveniště_x000d_
- čištění komunikací_x000d_
- energie, pronájmy ploch_x000d_
- stavební buňky_x000d_
- mobilní WC apod.</t>
  </si>
  <si>
    <t>VRN4</t>
  </si>
  <si>
    <t>Inženýrská činnost</t>
  </si>
  <si>
    <t>042503000</t>
  </si>
  <si>
    <t>Plán BOZP na staveništi</t>
  </si>
  <si>
    <t>51682122</t>
  </si>
  <si>
    <t>https://podminky.urs.cz/item/CS_URS_2021_02/042503000</t>
  </si>
  <si>
    <t>042603000</t>
  </si>
  <si>
    <t>Plán zkoušek</t>
  </si>
  <si>
    <t>1370634455</t>
  </si>
  <si>
    <t>https://podminky.urs.cz/item/CS_URS_2021_02/042603000</t>
  </si>
  <si>
    <t>045002000</t>
  </si>
  <si>
    <t>Kompletační a koordinační činnost</t>
  </si>
  <si>
    <t>kpl</t>
  </si>
  <si>
    <t>-2110231422</t>
  </si>
  <si>
    <t>https://podminky.urs.cz/item/CS_URS_2021_02/045002000</t>
  </si>
  <si>
    <t>Poznámka k položce:_x000d_
- koordinace řemesel_x000d_
- finální odstranění kolaudačních závad apod.</t>
  </si>
  <si>
    <t>02 - D.1.1 - D.1.3 - Stavebně konstrukční část a PBŘ</t>
  </si>
  <si>
    <t>HSV - Práce a dodávky HSV</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</si>
  <si>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</si>
  <si>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</si>
  <si>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</si>
  <si>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</si>
  <si>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</si>
  <si>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</si>
  <si>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</si>
  <si>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713 - Izolace tepelné</t>
  </si>
  <si>
    <t xml:space="preserve">    742 - Elektroinstalace - slaboproud</t>
  </si>
  <si>
    <t xml:space="preserve">    762 - Konstrukce tesařské</t>
  </si>
  <si>
    <t xml:space="preserve">    763 - Konstrukce suché výstavby</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</si>
  <si>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</si>
  <si>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</si>
  <si>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</si>
  <si>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</si>
  <si>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</si>
  <si>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784 - Dokončovací práce - malby a tapety</t>
  </si>
  <si>
    <t>HZS - Hodinové zúčtovací sazby</t>
  </si>
  <si>
    <t>HSV</t>
  </si>
  <si>
    <t>Práce a dodávky HSV</t>
  </si>
  <si>
    <t>Svislé a kompletní konstrukce</t>
  </si>
  <si>
    <t>317168011</t>
  </si>
  <si>
    <t>Překlad keramický plochý š 115 mm dl 1000 mm</t>
  </si>
  <si>
    <t>kus</t>
  </si>
  <si>
    <t>CS ÚRS 2025 01</t>
  </si>
  <si>
    <t>724738636</t>
  </si>
  <si>
    <t>Překlady keramické ploché osazené do maltového lože, výšky překladu 71 mm šířky 115 mm, délky 1000 mm</t>
  </si>
  <si>
    <t>https://podminky.urs.cz/item/CS_URS_2025_01/317168011</t>
  </si>
  <si>
    <t>PSC</t>
  </si>
  <si>
    <t xml:space="preserve">Poznámka k souboru cen:_x000d_
1. V cenách -80.. až – 82.. (překlady ploché, vysoké a roletové) jsou započteny i náklady na:_x000d_
a) očištění podkladu pod překladem a jeho navlhčení vodou, rozprostření malty pod ložnou plochu, osazení překladu do vodorovné polohy a začištění vytlačené malty,_x000d_
b) dodání příslušného překladu předepsané délky,_x000d_
c) dočasné montážní podepření plochých překladů tak, aby vzdálenost mezi podporou a okrajem otvoru nebo mezi podporami byla maximálně 1 m._x000d_
2. V cenách -83.. (překlady složené roletové) jsou započteny i náklady na:_x000d_
a) očištění podkladů pod překladem a jeho navlhčení vodou, rozprostření malty pod ložnou plochu, osazení překladu do vodorovné polohy a začištění vytlačené malty,_x000d_
b) dodání vnitřního keramobetonového překladu a vnějšího tepelněizolačního dílu příslušné délky, včetně izolace z pěnového polystyrénu (u zdiva tl. 400 mm), případně vysokého překladu (u zdiva tl. 440 mm),_x000d_
c) betonáž mezery mezi překladem a tepelněizolačním dílem z betonu třídy C 16/20; tato betonáž se provádí u překladů dlouhých 2000 mm a více zároveň s betonáží stropní konstrukce a ztužujícího věnce,_x000d_
d) dočasné montážní podepření zespodu v celé světlé délce překladu s dvěma podporami ve třetinách šířky otvoru a dvěma podporami po krajích otvoru - platí pouze pro překlady delší než 2000 mm, včetně._x000d_
3. V cenách -84.. (překlady vysoké spřažené) jsou započteny i náklady na:_x000d_
a) očištění podkladů pod překladem a jeho navlhčení vodou, rozprostření malty pod ložnou plochu, osazení překladu do vodorovné polohy a začištění vytlačené malty,_x000d_
b) dodání keramických překladů příslušné délky,_x000d_
c) uložení a dodávku výztuže_x000d_
d) betonáž mezi překlady z betonu třídy C 20/25_x000d_
e) oboustranné bednění překladu při betonáži_x000d_
f) dočasné montážní podepření zespodu v celé světlé délce překladu_x000d_
4. V cenách -82.. a -83.. (překlady roletové) nejsou započteny náklady na:_x000d_
a) vysoký překlad a svislou izolaci v úrovni stropního věnce u složených roletových překladů; tyto se ocení samostatně,_x000d_
b) dodávku a montáž rolet, případně žaluzií; tyto se ocení samostatně._x000d_
5. V cenách -84.. (překlady vysoké spřažené) nejsou započteny náklady na:_x000d_
a) betonáž a bednění v úrovni stropního věnce; tyto se ocení samostatně,_x000d_
6. Množství jednotek se určuje v kusech překladu podle jeho celkové délky. Minimální délka uložení je stanovena:_x000d_
a) u plochých překladů na 120 mm na každé straně,_x000d_
b) u vysokých a roletových překladů délky do 1750 mm na 125mm, délky 2000 a 2250 mm na 200 mm a u délky 2500 mm a větší na 250 mm na každé straně překladu._x000d_
c) u vysokých spřažených překladů 250 mm na každé straně překladu._x000d_
</t>
  </si>
  <si>
    <t>317168012</t>
  </si>
  <si>
    <t>Překlad keramický plochý š 115 mm dl 1250 mm</t>
  </si>
  <si>
    <t>-278714535</t>
  </si>
  <si>
    <t>Překlady keramické ploché osazené do maltového lože, výšky překladu 71 mm šířky 115 mm, délky 1250 mm</t>
  </si>
  <si>
    <t>https://podminky.urs.cz/item/CS_URS_2025_01/317168012</t>
  </si>
  <si>
    <t>317168018</t>
  </si>
  <si>
    <t>Překlad keramický plochý š 115 mm dl 2750 mm</t>
  </si>
  <si>
    <t>591556993</t>
  </si>
  <si>
    <t>Překlady keramické ploché osazené do maltového lože, výšky překladu 71 mm šířky 115 mm, délky 2750 mm</t>
  </si>
  <si>
    <t>https://podminky.urs.cz/item/CS_URS_2025_01/317168018</t>
  </si>
  <si>
    <t>342244111</t>
  </si>
  <si>
    <t>Příčka z cihel děrovaných do P10 na maltu M5 tloušťky 115 mm</t>
  </si>
  <si>
    <t>m2</t>
  </si>
  <si>
    <t>-934962983</t>
  </si>
  <si>
    <t>Příčky jednoduché z cihel děrovaných klasických spojených na pero a drážku na maltu M5, pevnost cihel do P15, tl. příčky 115 mm</t>
  </si>
  <si>
    <t>https://podminky.urs.cz/item/CS_URS_2025_01/342244111</t>
  </si>
  <si>
    <t xml:space="preserve">Poznámka k souboru cen:_x000d_
1. Množství jednotek se určuje v m2 plochy konstrukce._x000d_
</t>
  </si>
  <si>
    <t>VV</t>
  </si>
  <si>
    <t>(2,993+1,74+2,916+3,865+0,895+2,5+1,07)*2,69</t>
  </si>
  <si>
    <t>-(0,9*2,02)*2 "D/01, D/02</t>
  </si>
  <si>
    <t>-(0,8*2,02)*2 "D/03, D/04</t>
  </si>
  <si>
    <t>(1,4*2,48)</t>
  </si>
  <si>
    <t>-(0,9*2,02) "D/02</t>
  </si>
  <si>
    <t>(37,77*0,1)</t>
  </si>
  <si>
    <t>Součet</t>
  </si>
  <si>
    <t>Vodorovné konstrukce</t>
  </si>
  <si>
    <t>430321414</t>
  </si>
  <si>
    <t>Schodišťová konstrukce a rampa ze ŽB tř. C 25/30</t>
  </si>
  <si>
    <t>m3</t>
  </si>
  <si>
    <t>-1005939824</t>
  </si>
  <si>
    <t>Schodišťové konstrukce a rampy z betonu železového (bez výztuže) stupně, schodnice, ramena, podesty s nosníky tř. C 25/30</t>
  </si>
  <si>
    <t>https://podminky.urs.cz/item/CS_URS_2025_01/430321414</t>
  </si>
  <si>
    <t>"C25/30 XC1</t>
  </si>
  <si>
    <t>(2,3*1*0,18)</t>
  </si>
  <si>
    <t>(2,5*0,95*0,18)*2</t>
  </si>
  <si>
    <t>(0,95*(0,29*0,172)/2)*12</t>
  </si>
  <si>
    <t>(0,96*(0,172*(0,375+0,2)/2)/2)*2</t>
  </si>
  <si>
    <t>(0,96*(0,172*(0,475+0,1)/2)/2)*2</t>
  </si>
  <si>
    <t>(1,647*0,1)</t>
  </si>
  <si>
    <t>430361821</t>
  </si>
  <si>
    <t>Výztuž schodišťové konstrukce a rampy betonářskou ocelí 10 505</t>
  </si>
  <si>
    <t>t</t>
  </si>
  <si>
    <t>332875254</t>
  </si>
  <si>
    <t>Výztuž schodišťových konstrukcí a ramp stupňů, schodnic, ramen, podest s nosníky z betonářské oceli 10 505 (R) nebo BSt 500</t>
  </si>
  <si>
    <t>https://podminky.urs.cz/item/CS_URS_2025_01/430361821</t>
  </si>
  <si>
    <t>0,08 "příložky, třmínky, detaily, kotvení (předpoklad)</t>
  </si>
  <si>
    <t>430362021</t>
  </si>
  <si>
    <t>Výztuž schodišťové konstrukce a rampy svařovanými sítěmi Kari</t>
  </si>
  <si>
    <t>-122367254</t>
  </si>
  <si>
    <t>Výztuž schodišťových konstrukcí a ramp stupňů, schodnic, ramen, podest s nosníky ze svařovaných sítí z drátů typu KARI</t>
  </si>
  <si>
    <t>https://podminky.urs.cz/item/CS_URS_2025_01/430362021</t>
  </si>
  <si>
    <t>"KARI 6x100/6x100</t>
  </si>
  <si>
    <t>((1,2*2+0,15)*2,1+((2,8+0,15+1,5)*2,8)*2)*4,44/1000</t>
  </si>
  <si>
    <t>0,134*1,1 'Přepočtené koeficientem množství</t>
  </si>
  <si>
    <t>431351121</t>
  </si>
  <si>
    <t>Zřízení bednění podest schodišť a ramp přímočarých v do 4 m</t>
  </si>
  <si>
    <t>474768954</t>
  </si>
  <si>
    <t>Bednění podest, podstupňových desek a ramp včetně podpěrné konstrukce výšky do 4 m půdorysně přímočarých zřízení</t>
  </si>
  <si>
    <t>https://podminky.urs.cz/item/CS_URS_2025_01/431351121</t>
  </si>
  <si>
    <t>(0,935*2)</t>
  </si>
  <si>
    <t>(2,5*0,95)*2</t>
  </si>
  <si>
    <t>(0,95*0,172)*16</t>
  </si>
  <si>
    <t>(1,15*0,172)*2</t>
  </si>
  <si>
    <t>(17*(0,29*0,172)/2)</t>
  </si>
  <si>
    <t>(10,054*0,1)</t>
  </si>
  <si>
    <t>9</t>
  </si>
  <si>
    <t>431351122</t>
  </si>
  <si>
    <t>Odstranění bednění podest schodišť a ramp přímočarých v do 4 m</t>
  </si>
  <si>
    <t>1803706646</t>
  </si>
  <si>
    <t>Bednění podest, podstupňových desek a ramp včetně podpěrné konstrukce výšky do 4 m půdorysně přímočarých odstranění</t>
  </si>
  <si>
    <t>https://podminky.urs.cz/item/CS_URS_2025_01/431351122</t>
  </si>
  <si>
    <t>Úpravy povrchů, podlahy a osazování výplní</t>
  </si>
  <si>
    <t>10</t>
  </si>
  <si>
    <t>612131121</t>
  </si>
  <si>
    <t>Penetrační disperzní nátěr vnitřních stěn nanášený ručně</t>
  </si>
  <si>
    <t>1632639446</t>
  </si>
  <si>
    <t>Podkladní a spojovací vrstva vnitřních omítaných ploch penetrace disperzní nanášená ručně stěn</t>
  </si>
  <si>
    <t>https://podminky.urs.cz/item/CS_URS_2025_01/612131121</t>
  </si>
  <si>
    <t>"m 202</t>
  </si>
  <si>
    <t>"nové příčky</t>
  </si>
  <si>
    <t>(1,74+1,63+2,993)*2,56</t>
  </si>
  <si>
    <t>"stávající</t>
  </si>
  <si>
    <t>(2,755+4,475+4,39)*2,56</t>
  </si>
  <si>
    <t>-(1*1,25) "okno</t>
  </si>
  <si>
    <t>(1+1,25*2)*0,24 "ostění/nadpraží</t>
  </si>
  <si>
    <t>"m 205</t>
  </si>
  <si>
    <t>(3,615+2,993)*2,56</t>
  </si>
  <si>
    <t>-(0,9*2,02) "D/01</t>
  </si>
  <si>
    <t>(3,615+2,992)*2,56</t>
  </si>
  <si>
    <t>"m 200</t>
  </si>
  <si>
    <t>(1,625+2,636+2,125+0,24+1,5)*2,56</t>
  </si>
  <si>
    <t>-(0,8*2,02)*2 "D/04, D/03</t>
  </si>
  <si>
    <t>(1,35+0,24+4,22+2+5,5)*2,56</t>
  </si>
  <si>
    <t>-(1,4*2,48) "D/02</t>
  </si>
  <si>
    <t>(1,4+2,48*2)*0,125 "ostění/nadpraží</t>
  </si>
  <si>
    <t>"m 201</t>
  </si>
  <si>
    <t>(8,12*2+4,018*2)*2,58</t>
  </si>
  <si>
    <t>-(1,4*2,48)</t>
  </si>
  <si>
    <t>-(1*1,25)*2 "okno</t>
  </si>
  <si>
    <t>((1+1,25*2)*0,24)*2 "ostění/nadpraží</t>
  </si>
  <si>
    <t>"m 204</t>
  </si>
  <si>
    <t>(1,5*2,56)</t>
  </si>
  <si>
    <t>-(0,8*2,02) "D/03</t>
  </si>
  <si>
    <t>(2,5+1,5)*2,56</t>
  </si>
  <si>
    <t>-(0,6*1) "okno</t>
  </si>
  <si>
    <t>(0,6+1*2)*0,24 "ostění/nadpraží</t>
  </si>
  <si>
    <t>"m 203</t>
  </si>
  <si>
    <t>(2+1,07+0,77+0,115+0,895+1,315)*2,56</t>
  </si>
  <si>
    <t>-(0,8*2,02) "D/04</t>
  </si>
  <si>
    <t>(2,5+2,125)*2,56</t>
  </si>
  <si>
    <t>-(1*1) "okno</t>
  </si>
  <si>
    <t>(1*3)*0,24 "ostění/nadpraží</t>
  </si>
  <si>
    <t>(220,604*0,1)</t>
  </si>
  <si>
    <t>11</t>
  </si>
  <si>
    <t>612321111</t>
  </si>
  <si>
    <t>Vápenocementová omítka hrubá jednovrstvá zatřená vnitřních stěn nanášená ručně</t>
  </si>
  <si>
    <t>-465603915</t>
  </si>
  <si>
    <t>Omítka vápenocementová vnitřních ploch nanášená ručně jednovrstvá, tloušťky do 10 mm hrubá zatřená svislých konstrukcí stěn</t>
  </si>
  <si>
    <t>https://podminky.urs.cz/item/CS_URS_2025_01/612321111</t>
  </si>
  <si>
    <t xml:space="preserve">Poznámka k souboru cen:_x000d_
1. Pro ocenění nanášení omítek v tloušťce jádrové omítky přes 10 mm se použije příplatek za každých dalších i započatých 5 mm._x000d_
2. Omítky stropních konstrukcí nanášené na pletivo se oceňují cenami omítek žebrových stropů nebo osamělých trámů._x000d_
3. Podkladní a spojovací vrstvy se oceňují cenami souboru cen 61.13-1... této části katalogu._x000d_
</t>
  </si>
  <si>
    <t>"pod obklad</t>
  </si>
  <si>
    <t>612321141</t>
  </si>
  <si>
    <t>Vápenocementová omítka štuková dvouvrstvá vnitřních stěn nanášená ručně</t>
  </si>
  <si>
    <t>1401993899</t>
  </si>
  <si>
    <t>Omítka vápenocementová vnitřních ploch nanášená ručně dvouvrstvá, tloušťky jádrové omítky do 10 mm a tloušťky štuku do 3 mm štuková svislých konstrukcí stěn</t>
  </si>
  <si>
    <t>https://podminky.urs.cz/item/CS_URS_2025_01/612321141</t>
  </si>
  <si>
    <t>(182,39*0,1)</t>
  </si>
  <si>
    <t>13</t>
  </si>
  <si>
    <t>612995103</t>
  </si>
  <si>
    <t>Příplatek k cenám oprav povrchů za omítání stěn na pletivu v rozsahu opravované pl přes 30 do 50 %</t>
  </si>
  <si>
    <t>-1016711707</t>
  </si>
  <si>
    <t>Příplatky k cenám oprav vnitřních povrchů za provádění omítek na pletivu rabicovém na stěnách, v rozsahu opravované plochy přes 30 do 50%</t>
  </si>
  <si>
    <t>https://podminky.urs.cz/item/CS_URS_2025_01/612995103</t>
  </si>
  <si>
    <t xml:space="preserve">Poznámka k souboru cen:_x000d_
1. V cenách jsou započteny i náklady na montáž i dodávku pletiva._x000d_
</t>
  </si>
  <si>
    <t>"1.NP</t>
  </si>
  <si>
    <t>20</t>
  </si>
  <si>
    <t>14</t>
  </si>
  <si>
    <t>619995001</t>
  </si>
  <si>
    <t>Začištění omítek kolem oken, dveří, podlah nebo obkladů</t>
  </si>
  <si>
    <t>m</t>
  </si>
  <si>
    <t>-1223624622</t>
  </si>
  <si>
    <t>Začištění omítek (s dodáním hmot) kolem oken, dveří, podlah, obkladů apod.</t>
  </si>
  <si>
    <t>https://podminky.urs.cz/item/CS_URS_2025_01/619995001</t>
  </si>
  <si>
    <t xml:space="preserve">Poznámka k souboru cen:_x000d_
1. Cenu -5001 lze použít pouze v případě provádění opravy nebo osazování nových oken, dveří, obkladů, podlah apod.; nelze ji použít v případech provádění opravy omítek nebo nové omítky v celé ploše._x000d_
</t>
  </si>
  <si>
    <t>"D/02, 1.NP</t>
  </si>
  <si>
    <t>((0,9+2,05)*2)*4</t>
  </si>
  <si>
    <t>15</t>
  </si>
  <si>
    <t>632441217</t>
  </si>
  <si>
    <t>Potěr anhydritový samonivelační litý C25 přes 30 do 35 mm</t>
  </si>
  <si>
    <t>-1902423716</t>
  </si>
  <si>
    <t>Potěr anhydritový samonivelační litý tř. C 25, tl. přes 30 do 35 mm</t>
  </si>
  <si>
    <t>https://podminky.urs.cz/item/CS_URS_2025_01/632441217</t>
  </si>
  <si>
    <t xml:space="preserve">Poznámka k souboru cen:_x000d_
1. Ceny jsou určeny pro roznášecí vrstvu těžkých plovoucích podlah, pro potěr podlahového vytápění, pro potěr na oddělovací vrstvě a jako náhrada cementových potěrů (kromě vlhkých provozů)._x000d_
</t>
  </si>
  <si>
    <t>"2.NP</t>
  </si>
  <si>
    <t>32,48 "201 Šatna muži</t>
  </si>
  <si>
    <t>17,7 "202 Šatna ženy</t>
  </si>
  <si>
    <t>5,09 "203 Koupelna</t>
  </si>
  <si>
    <t>3,75 "204 WC</t>
  </si>
  <si>
    <t>1,82 "205 Pokoj pro službu</t>
  </si>
  <si>
    <t>16</t>
  </si>
  <si>
    <t>632481213</t>
  </si>
  <si>
    <t>Separační vrstva z PE fólie</t>
  </si>
  <si>
    <t>254436271</t>
  </si>
  <si>
    <t>Separační vrstva k oddělení podlahových vrstev z polyetylénové fólie</t>
  </si>
  <si>
    <t>https://podminky.urs.cz/item/CS_URS_2025_01/632481213</t>
  </si>
  <si>
    <t>17</t>
  </si>
  <si>
    <t>634112113</t>
  </si>
  <si>
    <t>Obvodová dilatace podlahovým páskem z pěnového PE mezi stěnou a mazaninou nebo potěrem v 80 mm</t>
  </si>
  <si>
    <t>595076769</t>
  </si>
  <si>
    <t>Obvodová dilatace mezi stěnou a mazaninou nebo potěrem podlahovým páskem z pěnového PE tl. do 10 mm, výšky 80 mm</t>
  </si>
  <si>
    <t>https://podminky.urs.cz/item/CS_URS_2025_01/634112113</t>
  </si>
  <si>
    <t>Ostatní konstrukce a práce, bourání</t>
  </si>
  <si>
    <t>18</t>
  </si>
  <si>
    <t>949101111</t>
  </si>
  <si>
    <t>Lešení pomocné pro objekty pozemních staveb s lešeňovou podlahou v do 1,9 m zatížení do 150 kg/m2</t>
  </si>
  <si>
    <t>-1313420043</t>
  </si>
  <si>
    <t>Lešení pomocné pracovní pro objekty pozemních staveb pro zatížení do 150 kg/m2, o výšce lešeňové podlahy do 1,9 m</t>
  </si>
  <si>
    <t>https://podminky.urs.cz/item/CS_URS_2025_01/949101111</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</si>
  <si>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</si>
  <si>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16,03 "200 Chodba + schody</t>
  </si>
  <si>
    <t>19</t>
  </si>
  <si>
    <t>949101112</t>
  </si>
  <si>
    <t>Lešení pomocné pro objekty pozemních staveb s lešeňovou podlahou v přes 1,9 do 3,5 m zatížení do 150 kg/m2</t>
  </si>
  <si>
    <t>1487358267</t>
  </si>
  <si>
    <t>Lešení pomocné pracovní pro objekty pozemních staveb pro zatížení do 150 kg/m2, o výšce lešeňové podlahy přes 1,9 do 3,5 m</t>
  </si>
  <si>
    <t>https://podminky.urs.cz/item/CS_URS_2025_01/949101112</t>
  </si>
  <si>
    <t>5,93 "Schodiště</t>
  </si>
  <si>
    <t>952901111</t>
  </si>
  <si>
    <t>Vyčištění budov bytové a občanské výstavby při výšce podlaží do 4 m</t>
  </si>
  <si>
    <t>-970506078</t>
  </si>
  <si>
    <t>Vyčištění budov nebo objektů před předáním do užívání budov bytové nebo občanské výstavby, světlé výšky podlaží do 4 m</t>
  </si>
  <si>
    <t>https://podminky.urs.cz/item/CS_URS_2025_01/952901111</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</si>
  <si>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plochy._x000d_
2. Střešní plochy hal se světlíky nebo okny se oceňují jako podlaží cenou -1221._x000d_
3. Množství měrných jednotek se určuje v m2 půdorysné plochy každého podlaží, dané vnějším obrysem podlaží budovy. Plochy balkonů se přičítají._x000d_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předmětů._x000d_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předmětů._x000d_
6. V ceně -1311 jsou započteny náklady na zametení a čištění dlažeb, umytí, vyčištění okenních a dveřních rámů a zařizovacích předmětů._x000d_
7. V ceně -1411 jsou započteny náklady na vynesení zbytků stavebního rumu, kropení a 2x zametení podlah, oprášení stěn a výplní otvorů._x000d_
</t>
  </si>
  <si>
    <t>1,79 "Úklid</t>
  </si>
  <si>
    <t>6,45 "Vstupní chodba</t>
  </si>
  <si>
    <t>4,19 "Předsíň</t>
  </si>
  <si>
    <t>953943211</t>
  </si>
  <si>
    <t>Osazování hasicího přístroje</t>
  </si>
  <si>
    <t>-1494271280</t>
  </si>
  <si>
    <t>Osazování drobných kovových předmětů kotvených do stěny hasicího přístroje</t>
  </si>
  <si>
    <t>https://podminky.urs.cz/item/CS_URS_2025_01/953943211</t>
  </si>
  <si>
    <t xml:space="preserve">Poznámka k souboru cen:_x000d_
1. V cenách nejsou započteny náklady na dodávku kovových předmětů; tyto se oceňují ve specifikaci. Ztratné se nestanoví._x000d_
2. Cenu -2841 lze použít pro osazení rámu pod pružinový (roštový) ocelový základ např. domovních praček, odstředivek, ždímaček, motorových zařízení, ventilátorů apod._x000d_
3. Cena -2851 je určena pro zednické osazení zábradlí ze samostatných dílů nevyžadující samostatnou montáž._x000d_
4. Ceny platí za každé zalití._x000d_
</t>
  </si>
  <si>
    <t>"dle PBŘ</t>
  </si>
  <si>
    <t>3 "21A</t>
  </si>
  <si>
    <t>1 "183B</t>
  </si>
  <si>
    <t>1 "13A</t>
  </si>
  <si>
    <t>22</t>
  </si>
  <si>
    <t>M</t>
  </si>
  <si>
    <t>44932114</t>
  </si>
  <si>
    <t>přístroj hasicí ruční práškový PG 6 LE</t>
  </si>
  <si>
    <t>164508911</t>
  </si>
  <si>
    <t>23</t>
  </si>
  <si>
    <t>44932311</t>
  </si>
  <si>
    <t>přístroj hasicí ruční vodní V 9 LE</t>
  </si>
  <si>
    <t>CS ÚRS 2021 01</t>
  </si>
  <si>
    <t>-1833561354</t>
  </si>
  <si>
    <t>24</t>
  </si>
  <si>
    <t>968062455</t>
  </si>
  <si>
    <t>Vybourání dřevěných dveřních zárubní pl do 2 m2</t>
  </si>
  <si>
    <t>477270224</t>
  </si>
  <si>
    <t>Vybourání dřevěných rámů oken s křídly, dveřních zárubní, vrat, stěn, ostění nebo obkladů dveřních zárubní, plochy do 2 m2</t>
  </si>
  <si>
    <t>https://podminky.urs.cz/item/CS_URS_2021_01/968062455</t>
  </si>
  <si>
    <t>"původní dveře</t>
  </si>
  <si>
    <t>"obložkové zárubně</t>
  </si>
  <si>
    <t>(0,9*2,05)*3 "rozměr 800/1970 mm</t>
  </si>
  <si>
    <t>25</t>
  </si>
  <si>
    <t>974031167</t>
  </si>
  <si>
    <t>Vysekání rýh ve zdivu cihelném hl do 150 mm š do 300 mm</t>
  </si>
  <si>
    <t>-311995041</t>
  </si>
  <si>
    <t>Vysekání rýh ve zdivu cihelném na maltu vápennou nebo vápenocementovou do hl. 150 mm a šířky do 300 mm</t>
  </si>
  <si>
    <t>https://podminky.urs.cz/item/CS_URS_2025_01/974031167</t>
  </si>
  <si>
    <t>"mezipodesta</t>
  </si>
  <si>
    <t>(2+1,2*2)</t>
  </si>
  <si>
    <t>997</t>
  </si>
  <si>
    <t>Přesun sutě</t>
  </si>
  <si>
    <t>26</t>
  </si>
  <si>
    <t>997013211</t>
  </si>
  <si>
    <t>Vnitrostaveništní doprava suti a vybouraných hmot pro budovy v do 6 m ručně</t>
  </si>
  <si>
    <t>-1524942546</t>
  </si>
  <si>
    <t>Vnitrostaveništní doprava suti a vybouraných hmot vodorovně do 50 m s naložením ručně pro budovy a haly výšky do 6 m</t>
  </si>
  <si>
    <t>https://podminky.urs.cz/item/CS_URS_2025_01/997013211</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</si>
  <si>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</si>
  <si>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27</t>
  </si>
  <si>
    <t>997013501</t>
  </si>
  <si>
    <t>Odvoz suti a vybouraných hmot na skládku nebo meziskládku do 1 km se složením</t>
  </si>
  <si>
    <t>1807728290</t>
  </si>
  <si>
    <t>Odvoz suti a vybouraných hmot na skládku nebo meziskládku se složením, na vzdálenost do 1 km</t>
  </si>
  <si>
    <t>https://podminky.urs.cz/item/CS_URS_2025_01/997013501</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</si>
  <si>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 souboru cen Odvoz suti a vybouraných hmot z meziskládky na skládku._x000d_
</t>
  </si>
  <si>
    <t>28</t>
  </si>
  <si>
    <t>997013509</t>
  </si>
  <si>
    <t>Příplatek k odvozu suti a vybouraných hmot na skládku ZKD 1 km přes 1 km</t>
  </si>
  <si>
    <t>1526908981</t>
  </si>
  <si>
    <t>Odvoz suti a vybouraných hmot na skládku nebo meziskládku se složením, na vzdálenost Příplatek k ceně za každý další započatý 1 km přes 1 km</t>
  </si>
  <si>
    <t>https://podminky.urs.cz/item/CS_URS_2025_01/997013509</t>
  </si>
  <si>
    <t>7,439*20 'Přepočtené koeficientem množství</t>
  </si>
  <si>
    <t>29</t>
  </si>
  <si>
    <t>997013631</t>
  </si>
  <si>
    <t>Poplatek za uložení na skládce (skládkovné) stavebního odpadu směsného kód odpadu 17 09 04</t>
  </si>
  <si>
    <t>-940937280</t>
  </si>
  <si>
    <t>Poplatek za uložení stavebního odpadu na skládce (skládkovné) směsného stavebního a demoličního zatříděného do Katalogu odpadů pod kódem 17 09 04</t>
  </si>
  <si>
    <t>https://podminky.urs.cz/item/CS_URS_2025_01/997013631</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</si>
  <si>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</si>
  <si>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0,893 "směs</t>
  </si>
  <si>
    <t>30</t>
  </si>
  <si>
    <t>997013811</t>
  </si>
  <si>
    <t>Poplatek za uložení na skládce (skládkovné) stavebního odpadu dřevěného kód odpadu 17 02 01</t>
  </si>
  <si>
    <t>-298978056</t>
  </si>
  <si>
    <t>Poplatek za uložení stavebního odpadu na skládce (skládkovné) dřevěného zatříděného do Katalogu odpadů pod kódem 17 02 01</t>
  </si>
  <si>
    <t>https://podminky.urs.cz/item/CS_URS_2025_01/997013811</t>
  </si>
  <si>
    <t>0,467 "dřevo</t>
  </si>
  <si>
    <t>31</t>
  </si>
  <si>
    <t>997013814</t>
  </si>
  <si>
    <t>Poplatek za uložení na skládce (skládkovné) stavebního odpadu izolací kód odpadu 17 06 04</t>
  </si>
  <si>
    <t>-1840706160</t>
  </si>
  <si>
    <t>Poplatek za uložení stavebního odpadu na skládce (skládkovné) z izolačních materiálů zatříděného do Katalogu odpadů pod kódem 17 06 04</t>
  </si>
  <si>
    <t>https://podminky.urs.cz/item/CS_URS_2025_01/997013814</t>
  </si>
  <si>
    <t>3,092 "izolace</t>
  </si>
  <si>
    <t>32</t>
  </si>
  <si>
    <t>997221611</t>
  </si>
  <si>
    <t>Nakládání suti na dopravní prostředky pro vodorovnou dopravu</t>
  </si>
  <si>
    <t>1330444333</t>
  </si>
  <si>
    <t>Nakládání na dopravní prostředky pro vodorovnou dopravu suti</t>
  </si>
  <si>
    <t>https://podminky.urs.cz/item/CS_URS_2025_01/997221611</t>
  </si>
  <si>
    <t xml:space="preserve">Poznámka k souboru cen:_x000d_
1. Ceny lze použít i pro překládání při lomené dopravě._x000d_
2. Ceny nelze použít při dopravě po železnici, po vodě nebo neobvyklými dopravními prostředky._x000d_
</t>
  </si>
  <si>
    <t>998</t>
  </si>
  <si>
    <t>Přesun hmot</t>
  </si>
  <si>
    <t>33</t>
  </si>
  <si>
    <t>998018001</t>
  </si>
  <si>
    <t>Přesun hmot pro budovy ruční pro budovy v do 6 m</t>
  </si>
  <si>
    <t>-1979868361</t>
  </si>
  <si>
    <t>Přesun hmot pro budovy občanské výstavby, bydlení, výrobu a služby ruční (bez užití mechanizace) vodorovná dopravní vzdálenost do 100 m pro budovy s jakoukoliv nosnou konstrukcí výšky do 6 m</t>
  </si>
  <si>
    <t>https://podminky.urs.cz/item/CS_URS_2025_01/998018001</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</si>
  <si>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</si>
  <si>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</si>
  <si>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</si>
  <si>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713</t>
  </si>
  <si>
    <t>Izolace tepelné</t>
  </si>
  <si>
    <t>34</t>
  </si>
  <si>
    <t>713120813</t>
  </si>
  <si>
    <t>Odstranění tepelné izolace podlah volně kladené z vláknitých materiálů suchých tl přes 100 do 200 mm</t>
  </si>
  <si>
    <t>-2023185450</t>
  </si>
  <si>
    <t>Odstranění tepelné izolace podlah z rohoží, pásů, dílců, desek, bloků podlah volně kladených nebo mezi trámy z vláknitých materiálů suchých, tloušťka izolace přes 100 do 200 mm</t>
  </si>
  <si>
    <t>https://podminky.urs.cz/item/CS_URS_2025_01/713120813</t>
  </si>
  <si>
    <t xml:space="preserve">Poznámka k souboru cen:_x000d_
1. Ceny se používají pro odstraňování jednovrstvé a dvouvrstvé izolace, další vrstvy se oceňují individuálně._x000d_
2. U cen odstraňování polystyrenu připevněného lepením nerozlišujeme způsob nalepení._x000d_
3. V ceně nejsou započteny náklady na odstranění separačních vrstev. Tyto práce lze oceňovat příslušnými cenami katalogu 800–711 Izolace proti vodě, vlhkosti a plynům._x000d_
</t>
  </si>
  <si>
    <t>"stávající plocha půdy</t>
  </si>
  <si>
    <t>"kamenná vlna tl. 120 mm</t>
  </si>
  <si>
    <t>85,88</t>
  </si>
  <si>
    <t>"kamenná vlna tl. 180 mm</t>
  </si>
  <si>
    <t>35</t>
  </si>
  <si>
    <t>713121111</t>
  </si>
  <si>
    <t>Montáž izolace tepelné podlah volně kladenými rohožemi, pásy, dílci, deskami 1 vrstva</t>
  </si>
  <si>
    <t>-321753082</t>
  </si>
  <si>
    <t>Montáž tepelné izolace podlah rohožemi, pásy, deskami, dílci, bloky (izolační materiál ve specifikaci) kladenými volně jednovrstvá</t>
  </si>
  <si>
    <t>https://podminky.urs.cz/item/CS_URS_2025_01/713121111</t>
  </si>
  <si>
    <t xml:space="preserve">Poznámka k souboru cen:_x000d_
1. Množství tepelné izolace podlah okrajovými pásky k ceně -1211 se určuje v m projektované délky obložení (bez přesahů) na obvodu podlahy._x000d_
</t>
  </si>
  <si>
    <t>36</t>
  </si>
  <si>
    <t>63151436</t>
  </si>
  <si>
    <t>deska tepelně izolační minerální plovoucích podlah λ=0,036-0,037 tl 40mm</t>
  </si>
  <si>
    <t>-506230279</t>
  </si>
  <si>
    <t>60,84*1,02 'Přepočtené koeficientem množství</t>
  </si>
  <si>
    <t>37</t>
  </si>
  <si>
    <t>713151111</t>
  </si>
  <si>
    <t>Montáž izolace tepelné střech šikmých kladené volně mezi krokve rohoží, pásů, desek</t>
  </si>
  <si>
    <t>-1171563062</t>
  </si>
  <si>
    <t>Montáž tepelné izolace střech šikmých rohožemi, pásy, deskami (izolační materiál ve specifikaci) kladenými volně mezi krokve</t>
  </si>
  <si>
    <t>https://podminky.urs.cz/item/CS_URS_2025_01/713151111</t>
  </si>
  <si>
    <t xml:space="preserve">Poznámka k souboru cen:_x000d_
1. V cenách -1141 až -1147 nejsou započteny náklady na podkladní rošt a olištování zdí; tyto se oceňují pro kovový rošt cenami souboru 763 12-16 katalogu 763 - Konstrukce suché výstavby nebo pro dřevěný rošt cenami souboru 766 41-72 katalogu 766 – Konstrukce truhlářské._x000d_
2. V cenách -1211 až -1218 nejsou započteny náklady na osazení latí pokud rozteč krokví je větší než 1000 mm; tyto se oceňují cenami souboru 762 34-.. Bednění a laťování katalogu 762 - Konstrukce tesařské._x000d_
</t>
  </si>
  <si>
    <t>(76,87*1,15)</t>
  </si>
  <si>
    <t>"boky vikýřů</t>
  </si>
  <si>
    <t>(((3,2*1,2)/2)+(1*1,2)/2)*2</t>
  </si>
  <si>
    <t>(2,3*0,8)</t>
  </si>
  <si>
    <t>(10,4-(0,24*2+0,115))*1,2</t>
  </si>
  <si>
    <t>(2,6*1,2)</t>
  </si>
  <si>
    <t>187,037*2 'Přepočtené koeficientem množství</t>
  </si>
  <si>
    <t>38</t>
  </si>
  <si>
    <t>63148010</t>
  </si>
  <si>
    <t>deska tepelně izolační minerální univerzální λ=0,038-0,039 tl 180mm</t>
  </si>
  <si>
    <t>1219446161</t>
  </si>
  <si>
    <t>187,037*1,02 'Přepočtené koeficientem množství</t>
  </si>
  <si>
    <t>39</t>
  </si>
  <si>
    <t>63148105</t>
  </si>
  <si>
    <t>deska tepelně izolační minerální univerzální λ=0,038-0,039 tl 120mm</t>
  </si>
  <si>
    <t>1318671946</t>
  </si>
  <si>
    <t>40</t>
  </si>
  <si>
    <t>998713101</t>
  </si>
  <si>
    <t>Přesun hmot tonážní pro izolace tepelné v objektech v do 6 m</t>
  </si>
  <si>
    <t>-2130486676</t>
  </si>
  <si>
    <t>Přesun hmot pro izolace tepelné stanovený z hmotnosti přesunovaného materiálu vodorovná dopravní vzdálenost do 50 m s užitím mechanizace v objektech výšky do 6 m</t>
  </si>
  <si>
    <t>https://podminky.urs.cz/item/CS_URS_2025_01/998713101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</si>
  <si>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</si>
  <si>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742</t>
  </si>
  <si>
    <t>Elektroinstalace - slaboproud</t>
  </si>
  <si>
    <t>41</t>
  </si>
  <si>
    <t>742210123</t>
  </si>
  <si>
    <t>Montáž kouřového hlásiče lineárního infračerveného přijímač - vysílač</t>
  </si>
  <si>
    <t>1739328606</t>
  </si>
  <si>
    <t>Montáž hlásiče kouřového lineárního vysílač - přijímač</t>
  </si>
  <si>
    <t>https://podminky.urs.cz/item/CS_URS_2025_01/742210123</t>
  </si>
  <si>
    <t>42</t>
  </si>
  <si>
    <t>ADI.0031791.URS</t>
  </si>
  <si>
    <t>Bezdrátový kombinovaný optický detektor kouře a vysokých teplot 60-70°C</t>
  </si>
  <si>
    <t>-592836427</t>
  </si>
  <si>
    <t>762</t>
  </si>
  <si>
    <t>Konstrukce tesařské</t>
  </si>
  <si>
    <t>43</t>
  </si>
  <si>
    <t>762811811</t>
  </si>
  <si>
    <t>Demontáž záklopů stropů z hrubých prken tl do 32 mm</t>
  </si>
  <si>
    <t>1057957631</t>
  </si>
  <si>
    <t>Demontáž záklopů stropů vrchních a zapuštěných z hrubých prken, tl. do 32 mm</t>
  </si>
  <si>
    <t>https://podminky.urs.cz/item/CS_URS_2025_01/762811811</t>
  </si>
  <si>
    <t>"prkenné revizní lávky</t>
  </si>
  <si>
    <t>(2*3,2)</t>
  </si>
  <si>
    <t>(4,018+0,24*2+2+4,752)*1,4</t>
  </si>
  <si>
    <t>44</t>
  </si>
  <si>
    <t>762822820</t>
  </si>
  <si>
    <t>Demontáž stropních trámů z hraněného řeziva průřezové pl přes 144 do 288 cm2</t>
  </si>
  <si>
    <t>1955210537</t>
  </si>
  <si>
    <t>Demontáž stropních trámů z hraněného řeziva, průřezové plochy přes 144 do 288 cm2</t>
  </si>
  <si>
    <t>https://podminky.urs.cz/item/CS_URS_2025_01/762822820</t>
  </si>
  <si>
    <t>"dřevěný strop</t>
  </si>
  <si>
    <t>(2,3*4)</t>
  </si>
  <si>
    <t>763</t>
  </si>
  <si>
    <t>Konstrukce suché výstavby</t>
  </si>
  <si>
    <t>45</t>
  </si>
  <si>
    <t>763131751</t>
  </si>
  <si>
    <t>Montáž parotěsné zábrany do SDK podhledu</t>
  </si>
  <si>
    <t>-1018767153</t>
  </si>
  <si>
    <t>Podhled ze sádrokartonových desek ostatní práce a konstrukce na podhledech ze sádrokartonových desek montáž parotěsné zábrany</t>
  </si>
  <si>
    <t>https://podminky.urs.cz/item/CS_URS_2025_01/763131751</t>
  </si>
  <si>
    <t xml:space="preserve">Poznámka k souboru cen:_x000d_
1. V cenách jsou započteny i náklady na tmelení a výztužnou pásku._x000d_
2. V cenách nejsou započteny náklady na základní penetrační nátěr; tyto se oceňují cenou -1714._x000d_
3. Ceny -1612 až -1613 Montáž nosné konstrukce je stanoveny pro m2 plochy podhledu._x000d_
4. V cenách -1612 a -1613 nejsou započteny náklady na profily; tyto se oceňují ve specifikaci._x000d_
5. V cenách -1621 až -1624 Montáž desek nejsou započteny náklady na desky; tato dodávka se oceňuje ve specifikaci._x000d_
6. V ceně -1763 Příplatek za průhyb nosného stropu přes 20 mm je započtena pouze montáž, atypický profil se oceňuje individuálně ve specifikaci._x000d_
7. Uváděná hodnota REI u cen -1431 až-1443 a -1471 až -1495 vyjadřuje požární odolnost konstrukce chráněné podhledem; hodnota REI závisí na druhu nosného stropu._x000d_
</t>
  </si>
  <si>
    <t>(76,87*1,1)</t>
  </si>
  <si>
    <t>46</t>
  </si>
  <si>
    <t>28329276</t>
  </si>
  <si>
    <t>fólie PE vyztužená pro parotěsnou vrstvu (reakce na oheň - třída E) 140g/m2</t>
  </si>
  <si>
    <t>1348055997</t>
  </si>
  <si>
    <t>161,427*1,1235 'Přepočtené koeficientem množství</t>
  </si>
  <si>
    <t>47</t>
  </si>
  <si>
    <t>763161521</t>
  </si>
  <si>
    <t>SDK podkroví deska 1xDF 12,5 TI 100 mm 15 kg/m3 REI 15 DP3 dvouvrstvá spodní kce profil CD+UD na krokvových nástavcích</t>
  </si>
  <si>
    <t>608196621</t>
  </si>
  <si>
    <t>Podkroví ze sádrokartonových desek dvouvrstvá spodní konstrukce z ocelových profilů CD, UD na krokvových nástavcích jednoduše opláštěných deskou protipožární DF, tl. 12,5 mm, TI tl. 100 mm 15 kg/m3, REI 15 DP3</t>
  </si>
  <si>
    <t>https://podminky.urs.cz/item/CS_URS_2025_01/763161521</t>
  </si>
  <si>
    <t xml:space="preserve">Poznámka k souboru cen:_x000d_
1. V cenách jsou započteny i náklady na tmelení a výztužnou pásku._x000d_
2. V cenách nejsou započteny náklady na:_x000d_
a) základní penetrační nátěr; tyto se oceňují cenou 763 13-1714,_x000d_
b) parotěsnou zábranu; tyto se oceňují cenou 763 13-1751._x000d_
3. Cena -1782 Montáž nosné konstrukce je stanovena pro m2 plochy podkroví._x000d_
4. V ceně -1782 nejsou započteny náklady na profily; tyto se oceňují ve specifikaci._x000d_
5. V cenách -1785 a -1788 Montáž desek nejsou započteny náklady na desky; tato dodávka se oceňuje ve specifikaci._x000d_
6. Ostatní konstrukce a práce a příplatky u podkroví se oceňují cenami 763 13-17.. pro podhled ze sádrokartonových desek ._x000d_
</t>
  </si>
  <si>
    <t>48</t>
  </si>
  <si>
    <t>763161541</t>
  </si>
  <si>
    <t>SDK podkroví deska 1xH2DF 12,5 TI 100 mm 15 kg/m3 REI 15 DP3 dvouvrstvá spodní kce profil CD+UD na krokvových nástavcích</t>
  </si>
  <si>
    <t>-1773929837</t>
  </si>
  <si>
    <t>Podkroví ze sádrokartonových desek dvouvrstvá spodní konstrukce z ocelových profilů CD, UD na krokvových nástavcích jednoduše opláštěných deskou impregnovanými protipožárními H2DF, tl. 12,5 mm, TI 100 mm 15 kg/m3, REI 15 DP3</t>
  </si>
  <si>
    <t>https://podminky.urs.cz/item/CS_URS_2025_01/763161541</t>
  </si>
  <si>
    <t>49</t>
  </si>
  <si>
    <t>998763301</t>
  </si>
  <si>
    <t>Přesun hmot tonážní pro konstrukce montované z desek v objektech v do 6 m</t>
  </si>
  <si>
    <t>1760325004</t>
  </si>
  <si>
    <t>Přesun hmot pro konstrukce montované z desek sádrokartonových, sádrovláknitých, cementovláknitých nebo cementových stanovený z hmotnosti přesunovaného materiálu vodorovná dopravní vzdálenost do 50 m základní v objektech výšky do 6 m</t>
  </si>
  <si>
    <t>https://podminky.urs.cz/item/CS_URS_2025_01/998763301</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</si>
  <si>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-3381 pro přesun prováděný bez použití mechanizace, tj. za ztížených podmínek, lze použít pouze pro hmotnost materiálu, která se tímto způsobem skutečně přemísťuje. U přesunu stanoveného procentní sazbou se ztížení přesunu ocení individuálně._x000d_
</t>
  </si>
  <si>
    <t>766</t>
  </si>
  <si>
    <t>Konstrukce truhlářské</t>
  </si>
  <si>
    <t>50</t>
  </si>
  <si>
    <t>766231113</t>
  </si>
  <si>
    <t>Montáž sklápěcích půdních schodů</t>
  </si>
  <si>
    <t>657864593</t>
  </si>
  <si>
    <t>Montáž sklápěcích schodů na půdu s vyřezáním otvoru a kompletizací</t>
  </si>
  <si>
    <t>https://podminky.urs.cz/item/CS_URS_2025_01/766231113</t>
  </si>
  <si>
    <t xml:space="preserve">Poznámka k souboru cen:_x000d_
1. V ceně -1113 není započtena dodávka montážního materiálu, tato se oceňuje ve specifikaci._x000d_
2. V ceně -1113 není započteno olištování; toto olištování se oceňuje cenami 766 69-9741 až -9742 Překrytí spár lištou._x000d_
</t>
  </si>
  <si>
    <t>51</t>
  </si>
  <si>
    <t>55347582</t>
  </si>
  <si>
    <t>schody skládací protipožární,mech. z Al profilů, El 30, pro výšku max. 280cm, 11 schodnic 120x70cm</t>
  </si>
  <si>
    <t>-816967411</t>
  </si>
  <si>
    <t>52</t>
  </si>
  <si>
    <t>766231814</t>
  </si>
  <si>
    <t>Demontáž sklápěcích půdních schodů</t>
  </si>
  <si>
    <t>492681231</t>
  </si>
  <si>
    <t>Demontáž sklápěcích schodů na půdu dřevěných nebo kovových</t>
  </si>
  <si>
    <t>https://podminky.urs.cz/item/CS_URS_2025_01/766231814</t>
  </si>
  <si>
    <t>53</t>
  </si>
  <si>
    <t>766660171</t>
  </si>
  <si>
    <t>Montáž dveřních křídel otvíravých jednokřídlových š do 0,8 m do obložkové zárubně</t>
  </si>
  <si>
    <t>-1192291305</t>
  </si>
  <si>
    <t>Montáž dveřních křídel dřevěných nebo plastových otevíravých do obložkové zárubně povrchově upravených jednokřídlových, šířky do 800 mm</t>
  </si>
  <si>
    <t>https://podminky.urs.cz/item/CS_URS_2025_01/766660171</t>
  </si>
  <si>
    <t xml:space="preserve">Poznámka k souboru cen:_x000d_
1. Cenami -0021 až -0031, -0161 až -0163, -0181 až -0183, se oceňují dveře s protipožární odolností do 30 min._x000d_
2. V cenách -0201 až -0272 je započtena i montáž okopného plechu, stavěče křídel a držadel kyvných dveří._x000d_
3. V cenách -0351 až -0382 jsou započtené i náklady na osazení kování, vodícího trnu, seřízení pojezdů na stěnu a následné vyrovnání a seřízení dveřních křídel._x000d_
4. V cenách montáže dveřních křídel nejsou započteny náklady na osazení:_x000d_
a) zámku; tyto náklady se oceňují cenou 766 66-0728 této části katalogu,_x000d_
b) štítku s klikou; tyto náklady se oceňují cenou 766 66-0729 této části katalogu._x000d_
5. V cenách -0311 až -0324 nejsou započtené náklady na sestavení a osazení stavebního pouzdra, tyto náklady se oceňují cenami souboru cen 642 94-6 . . . Osazení stavebního pouzdra posuvných dveří do zděné příčky, katalogu 801-1 Budovy a haly - zděné a monolitické._x000d_
</t>
  </si>
  <si>
    <t>"detailní spec. dodávky D.1.1.9</t>
  </si>
  <si>
    <t>1 "D/03</t>
  </si>
  <si>
    <t>1 "D/04</t>
  </si>
  <si>
    <t>54</t>
  </si>
  <si>
    <t>61162085</t>
  </si>
  <si>
    <t>dveře jednokřídlé dřevotřískové povrch laminátový plné 700x1970-2100mm</t>
  </si>
  <si>
    <t>-1222732341</t>
  </si>
  <si>
    <t>55</t>
  </si>
  <si>
    <t>54924009</t>
  </si>
  <si>
    <t>zámek zadlabací 5140/18N 1/2 zadlabávací zámek</t>
  </si>
  <si>
    <t>-2080240323</t>
  </si>
  <si>
    <t>56</t>
  </si>
  <si>
    <t>54914122</t>
  </si>
  <si>
    <t>kování bezpečnostní, klika-klika R4/O OFFICE</t>
  </si>
  <si>
    <t>-1712595701</t>
  </si>
  <si>
    <t>57</t>
  </si>
  <si>
    <t>766660181</t>
  </si>
  <si>
    <t>Montáž dveřních křídel otvíravých jednokřídlových š do 0,8 m požárních do obložkové zárubně</t>
  </si>
  <si>
    <t>-2063752890</t>
  </si>
  <si>
    <t>Montáž dveřních křídel dřevěných nebo plastových otevíravých do obložkové zárubně protipožárních jednokřídlových, šířky do 800 mm</t>
  </si>
  <si>
    <t>https://podminky.urs.cz/item/CS_URS_2025_01/766660181</t>
  </si>
  <si>
    <t>1 "D/01</t>
  </si>
  <si>
    <t>2+2 "D/02</t>
  </si>
  <si>
    <t>58</t>
  </si>
  <si>
    <t>61165339</t>
  </si>
  <si>
    <t>dveře jednokřídlé dřevotřískové protipožární EI (EW) 30 D3 povrch lakovaný plné 800x1970-2100mm</t>
  </si>
  <si>
    <t>1213407813</t>
  </si>
  <si>
    <t>59</t>
  </si>
  <si>
    <t>54924010</t>
  </si>
  <si>
    <t>zámek zadlabací protipožární rozteč 90x55,5mm</t>
  </si>
  <si>
    <t>22741248</t>
  </si>
  <si>
    <t>60</t>
  </si>
  <si>
    <t>-1524449668</t>
  </si>
  <si>
    <t>61</t>
  </si>
  <si>
    <t>766682111</t>
  </si>
  <si>
    <t>Montáž zárubní obložkových pro dveře jednokřídlové tl stěny do 170 mm</t>
  </si>
  <si>
    <t>-1564937060</t>
  </si>
  <si>
    <t>Montáž zárubní dřevěných nebo plastových obložkových, pro dveře jednokřídlové, tloušťky stěny do 170 mm</t>
  </si>
  <si>
    <t>https://podminky.urs.cz/item/CS_URS_2025_01/766682111</t>
  </si>
  <si>
    <t xml:space="preserve">Poznámka k souboru cen:_x000d_
1. V cenách montáže zárubní jsou započteny i náklady na zaměření, vyklínování, horizontální i vertikální vyrovnání zárubně, ukotvení a vyplnění spáry mezi rámem a ostěním polyuretanovou pěnou, včetně zednického začištění._x000d_
</t>
  </si>
  <si>
    <t>62</t>
  </si>
  <si>
    <t>61182307</t>
  </si>
  <si>
    <t>zárubeň jednokřídlá obložková s laminátovým povrchem tl stěny 60-150mm rozměru 600-1100/1970, 2100mm</t>
  </si>
  <si>
    <t>-742220860</t>
  </si>
  <si>
    <t>63</t>
  </si>
  <si>
    <t>766682211</t>
  </si>
  <si>
    <t>Montáž zárubní obložkových protipožárních pro dveře jednokřídlové tl stěny do 170 mm</t>
  </si>
  <si>
    <t>-2107698983</t>
  </si>
  <si>
    <t>Montáž zárubní dřevěných nebo plastových obložkových protipožárních, pro dveře jednokřídlové, tloušťky stěny do 170 mm</t>
  </si>
  <si>
    <t>https://podminky.urs.cz/item/CS_URS_2025_01/766682211</t>
  </si>
  <si>
    <t>64</t>
  </si>
  <si>
    <t>61182318</t>
  </si>
  <si>
    <t>zárubeň jednokřídlá obložková s laminátovým povrchem a protipožární úpravou tl stěny 60-150mm rozměru 600-1100/1970, 2100mm</t>
  </si>
  <si>
    <t>436841542</t>
  </si>
  <si>
    <t>65</t>
  </si>
  <si>
    <t>766691914</t>
  </si>
  <si>
    <t>Vyvěšení nebo zavěšení dřevěných křídel dveří pl do 2 m2</t>
  </si>
  <si>
    <t>-937041676</t>
  </si>
  <si>
    <t>Ostatní práce vyvěšení nebo zavěšení křídel dřevěných dveřních, plochy do 2 m2</t>
  </si>
  <si>
    <t>https://podminky.urs.cz/item/CS_URS_2025_01/766691914</t>
  </si>
  <si>
    <t xml:space="preserve">Poznámka k souboru cen:_x000d_
1. Ceny -1931 a -1932 lze užít jen pro křídlo mající současně obě jmenované funkce._x000d_
</t>
  </si>
  <si>
    <t>3 "rozměr 800/1970 mm</t>
  </si>
  <si>
    <t>66</t>
  </si>
  <si>
    <t>998766101</t>
  </si>
  <si>
    <t>Přesun hmot tonážní pro konstrukce truhlářské v objektech v do 6 m</t>
  </si>
  <si>
    <t>665253472</t>
  </si>
  <si>
    <t>Přesun hmot pro konstrukce truhlářské stanovený z hmotnosti přesunovaného materiálu vodorovná dopravní vzdálenost do 50 m v objektech výšky do 6 m</t>
  </si>
  <si>
    <t>https://podminky.urs.cz/item/CS_URS_2021_01/998766101</t>
  </si>
  <si>
    <t>767</t>
  </si>
  <si>
    <t>Konstrukce zámečnické</t>
  </si>
  <si>
    <t>67</t>
  </si>
  <si>
    <t>767165111</t>
  </si>
  <si>
    <t>Montáž zábradlí rovného madla z trubek nebo tenkostěnných profilů šroubovaného</t>
  </si>
  <si>
    <t>-695226714</t>
  </si>
  <si>
    <t>Montáž zábradlí rovného madel z trubek nebo tenkostěnných profilů šroubováním</t>
  </si>
  <si>
    <t>https://podminky.urs.cz/item/CS_URS_2021_01/767165111</t>
  </si>
  <si>
    <t>"schodišťové madlo</t>
  </si>
  <si>
    <t>9,25</t>
  </si>
  <si>
    <t>68</t>
  </si>
  <si>
    <t>55342038</t>
  </si>
  <si>
    <t>madlo zábradlí hranaté nerezové 40x40mm</t>
  </si>
  <si>
    <t>460733751</t>
  </si>
  <si>
    <t>9,25*1,1 'Přepočtené koeficientem množství</t>
  </si>
  <si>
    <t>69</t>
  </si>
  <si>
    <t>55342040</t>
  </si>
  <si>
    <t>koncovka madla nerezová 40 x 40 mm</t>
  </si>
  <si>
    <t>217721042</t>
  </si>
  <si>
    <t>70</t>
  </si>
  <si>
    <t>553spec-001</t>
  </si>
  <si>
    <t>Nerezový držák madla pro montáž na zeď, vč. kotevních šroubů</t>
  </si>
  <si>
    <t>-188037923</t>
  </si>
  <si>
    <t>71</t>
  </si>
  <si>
    <t>998767101</t>
  </si>
  <si>
    <t>Přesun hmot tonážní pro zámečnické konstrukce v objektech v do 6 m</t>
  </si>
  <si>
    <t>-1334599583</t>
  </si>
  <si>
    <t>Přesun hmot pro zámečnické konstrukce stanovený z hmotnosti přesunovaného materiálu vodorovná dopravní vzdálenost do 50 m v objektech výšky do 6 m</t>
  </si>
  <si>
    <t>https://podminky.urs.cz/item/CS_URS_2021_01/998767101</t>
  </si>
  <si>
    <t>771</t>
  </si>
  <si>
    <t>Podlahy z dlaždic</t>
  </si>
  <si>
    <t>72</t>
  </si>
  <si>
    <t>771121011</t>
  </si>
  <si>
    <t>Nátěr penetrační na podlahu</t>
  </si>
  <si>
    <t>1037045610</t>
  </si>
  <si>
    <t>Příprava podkladu před provedením dlažby nátěr penetrační na podlahu</t>
  </si>
  <si>
    <t>https://podminky.urs.cz/item/CS_URS_2025_01/771121011</t>
  </si>
  <si>
    <t xml:space="preserve">Poznámka k souboru cen:_x000d_
1. V cenách 771 12-1011 až 771 12-1015 jsou započteny i náklady na dodání nátěru._x000d_
2. V cenách 771 15-1011 až 771 15-1026 jsou započteny i náklady na dodání stěrky._x000d_
3. V cenách 771 16-1011 až -1023 nejsou započteny náklady na materiál, tyto se oceňují ve specifikaci._x000d_
</t>
  </si>
  <si>
    <t>73</t>
  </si>
  <si>
    <t>771161022</t>
  </si>
  <si>
    <t>Montáž profilu pro schodové hrany nebo ukončení dlažby</t>
  </si>
  <si>
    <t>1154619888</t>
  </si>
  <si>
    <t>Příprava podkladu před provedením dlažby montáž profilu ukončujícího profilu pro schodové hrany a ukončení dlažby</t>
  </si>
  <si>
    <t>https://podminky.urs.cz/item/CS_URS_2025_01/771161022</t>
  </si>
  <si>
    <t>(0,95*16)</t>
  </si>
  <si>
    <t>(1,15*2)</t>
  </si>
  <si>
    <t>74</t>
  </si>
  <si>
    <t>59054140</t>
  </si>
  <si>
    <t>profil schodový protiskluzový ušlechtilá ocel V2A R10 V6 2x1000mm</t>
  </si>
  <si>
    <t>-1384233383</t>
  </si>
  <si>
    <t>17,5*1,1 'Přepočtené koeficientem množství</t>
  </si>
  <si>
    <t>75</t>
  </si>
  <si>
    <t>771274123</t>
  </si>
  <si>
    <t>Montáž obkladů stupnic z dlaždic keramických reliéfních nebo z dekorů lepených cementovým flexibilním lepidlem š přes 250 do 300 mm</t>
  </si>
  <si>
    <t>329034655</t>
  </si>
  <si>
    <t>Montáž obkladů schodišť z dlaždic keramických lepených cementovým flexibilním lepidlem stupnic reliéfních nebo z dekorů, šířky přes 250 do 300 mm</t>
  </si>
  <si>
    <t>https://podminky.urs.cz/item/CS_URS_2025_01/771274123</t>
  </si>
  <si>
    <t xml:space="preserve">Poznámka k souboru cen:_x000d_
1. Montáž obkladů schodnic, schodišťových ramen a boků podest se oceňuje skladebně cenami příslušných obkladů stěn a cenami položky čís. 781 . . -9192 Příplatek k cenám za obklady v omezeném prostoru, katalogu 781 Obklady keramické – montáž části A01._x000d_
</t>
  </si>
  <si>
    <t>76</t>
  </si>
  <si>
    <t>59761409</t>
  </si>
  <si>
    <t>dlažba keramická slinutá protiskluzná do interiéru i exteriéru pro vysoké mechanické namáhání přes 9 do 12ks/m2</t>
  </si>
  <si>
    <t>1776500962</t>
  </si>
  <si>
    <t>(2*0,4+(0,575*1)) "mezipodesta</t>
  </si>
  <si>
    <t>(0,95*0,29)*12</t>
  </si>
  <si>
    <t>(0,96*(0,2+0,375)/2)</t>
  </si>
  <si>
    <t>(1,15*(0,1+0,475)/2)</t>
  </si>
  <si>
    <t>(5,288*0,1)</t>
  </si>
  <si>
    <t>5,817*1,837 'Přepočtené koeficientem množství</t>
  </si>
  <si>
    <t>77</t>
  </si>
  <si>
    <t>771274232</t>
  </si>
  <si>
    <t>Montáž obkladů podstupnic z dlaždic keramických hladkých lepených cementovým flexibilním lepidlem v přes 150 do 200 mm</t>
  </si>
  <si>
    <t>-28097503</t>
  </si>
  <si>
    <t>Montáž obkladů schodišť z dlaždic keramických lepených cementovým flexibilním lepidlem podstupnic hladkých, výšky přes 150 do 200 mm</t>
  </si>
  <si>
    <t>https://podminky.urs.cz/item/CS_URS_2025_01/771274232</t>
  </si>
  <si>
    <t>78</t>
  </si>
  <si>
    <t>-1073860554</t>
  </si>
  <si>
    <t>17,5*0,172</t>
  </si>
  <si>
    <t>3,01*1,15 'Přepočtené koeficientem množství</t>
  </si>
  <si>
    <t>79</t>
  </si>
  <si>
    <t>771474132</t>
  </si>
  <si>
    <t>Montáž soklů z dlaždic keramických schodišťových stupňovitých lepených cementovým flexibilním lepidlem v přes 65 do 90 mm</t>
  </si>
  <si>
    <t>-623851736</t>
  </si>
  <si>
    <t>Montáž soklů z dlaždic keramických lepených cementovým flexibilním lepidlem schodišťových stupňovitých, výšky přes 65 do 90 mm</t>
  </si>
  <si>
    <t>https://podminky.urs.cz/item/CS_URS_2025_01/771474132</t>
  </si>
  <si>
    <t>12*(0,29+0,08)</t>
  </si>
  <si>
    <t>2*(0,375+0,08)</t>
  </si>
  <si>
    <t>2*(0,475+0,08)</t>
  </si>
  <si>
    <t>2*(0,4+0,08)+2</t>
  </si>
  <si>
    <t>(9,42*0,1)</t>
  </si>
  <si>
    <t>80</t>
  </si>
  <si>
    <t>375656798</t>
  </si>
  <si>
    <t>10,362*1,8 'Přepočtené koeficientem množství</t>
  </si>
  <si>
    <t>81</t>
  </si>
  <si>
    <t>771574263</t>
  </si>
  <si>
    <t>Montáž podlah keramických pro mechanické zatížení protiskluzných lepených flexibilním lepidlem do 12 ks/m2</t>
  </si>
  <si>
    <t>965429941</t>
  </si>
  <si>
    <t>Montáž podlah z dlaždic keramických lepených flexibilním lepidlem maloformátových pro vysoké mechanické zatížení protiskluzných nebo reliéfních (bezbariérových) přes 9 do 12 ks/m2</t>
  </si>
  <si>
    <t>https://podminky.urs.cz/item/CS_URS_2021_01/771574263</t>
  </si>
  <si>
    <t xml:space="preserve">Poznámka k souboru cen:_x000d_
1. Položky jsou učeny pro všechy druhy povrchových úprav._x000d_
</t>
  </si>
  <si>
    <t>82</t>
  </si>
  <si>
    <t>1601743429</t>
  </si>
  <si>
    <t>8,84*1,1 'Přepočtené koeficientem množství</t>
  </si>
  <si>
    <t>83</t>
  </si>
  <si>
    <t>771577111</t>
  </si>
  <si>
    <t>Příplatek k montáži podlah keramických lepených cementovým flexibilním lepidlem za plochu do 5 m2</t>
  </si>
  <si>
    <t>-1225968551</t>
  </si>
  <si>
    <t>Montáž podlah z dlaždic keramických lepených cementovým flexibilním lepidlem Příplatek k cenám za plochu do 5 m2 jednotlivě</t>
  </si>
  <si>
    <t>https://podminky.urs.cz/item/CS_URS_2025_01/771577111</t>
  </si>
  <si>
    <t>84</t>
  </si>
  <si>
    <t>771591112</t>
  </si>
  <si>
    <t>Izolace pod dlažbu nátěrem nebo stěrkou ve dvou vrstvách</t>
  </si>
  <si>
    <t>300496282</t>
  </si>
  <si>
    <t>Izolace podlahy pod dlažbu nátěrem nebo stěrkou ve dvou vrstvách</t>
  </si>
  <si>
    <t>https://podminky.urs.cz/item/CS_URS_2025_01/771591112</t>
  </si>
  <si>
    <t xml:space="preserve">Poznámka k souboru cen:_x000d_
1. Položka 771 59-1112 se použije pro izolaci podlah zatížené přechodnou vlhkostí._x000d_
2. V ceně 771 59-1112 až -1212 jsou započteny i náklady na materiál._x000d_
3. V cenách 771 59-1207, 77159-1217 ,77159-1227, 77159-1237, 77159-1247, 77159-1257, nejsou započteny náklady na materiál, tyto se oceňují ve specifikaci._x000d_
</t>
  </si>
  <si>
    <t>85</t>
  </si>
  <si>
    <t>771591115</t>
  </si>
  <si>
    <t>Podlahy spárování silikonem</t>
  </si>
  <si>
    <t>2037245459</t>
  </si>
  <si>
    <t>Podlahy - dokončovací práce spárování silikonem</t>
  </si>
  <si>
    <t>https://podminky.urs.cz/item/CS_URS_2025_01/771591115</t>
  </si>
  <si>
    <t xml:space="preserve">Poznámka k souboru cen:_x000d_
1. Množství měrných jednotek u ceny -1185 se stanoví podle počtu řezaných dlaždic, nezávisle na jejich velikosti._x000d_
2. Ceny 771 59-1115 až -1123 obsahují náklady i na materiál._x000d_
3. Položku -1185 lze použít při nuceném použítí jiného nástroje než řezačky._x000d_
</t>
  </si>
  <si>
    <t>(2,5*2+2,125*2)</t>
  </si>
  <si>
    <t>(2,5*2+1,5*2)</t>
  </si>
  <si>
    <t>(17,25*0,1)</t>
  </si>
  <si>
    <t>86</t>
  </si>
  <si>
    <t>771591122</t>
  </si>
  <si>
    <t>Podlahy separační provazec do pružných spar průměru 6 mm</t>
  </si>
  <si>
    <t>-1805569053</t>
  </si>
  <si>
    <t>Podlahy - dokončovací práce separační provazec do pružných spar, průměru 6 mm</t>
  </si>
  <si>
    <t>https://podminky.urs.cz/item/CS_URS_2025_01/771591122</t>
  </si>
  <si>
    <t>87</t>
  </si>
  <si>
    <t>771592011</t>
  </si>
  <si>
    <t>Čištění vnitřních ploch podlah nebo schodišť po položení dlažby chemickými prostředky</t>
  </si>
  <si>
    <t>-29356871</t>
  </si>
  <si>
    <t>Čištění vnitřních ploch po položení dlažby podlah nebo schodišť chemickými prostředky</t>
  </si>
  <si>
    <t>https://podminky.urs.cz/item/CS_URS_2025_01/771592011</t>
  </si>
  <si>
    <t>(10,686+3,462+18,652+9,724)</t>
  </si>
  <si>
    <t>88</t>
  </si>
  <si>
    <t>998771101</t>
  </si>
  <si>
    <t>Přesun hmot tonážní pro podlahy z dlaždic v objektech v do 6 m</t>
  </si>
  <si>
    <t>715284393</t>
  </si>
  <si>
    <t>Přesun hmot pro podlahy z dlaždic stanovený z hmotnosti přesunovaného materiálu vodorovná dopravní vzdálenost do 50 m základní v objektech výšky do 6 m</t>
  </si>
  <si>
    <t>https://podminky.urs.cz/item/CS_URS_2025_01/998771101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</si>
  <si>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</si>
  <si>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776</t>
  </si>
  <si>
    <t>Podlahy povlakové</t>
  </si>
  <si>
    <t>89</t>
  </si>
  <si>
    <t>776111111</t>
  </si>
  <si>
    <t>Broušení anhydritového podkladu povlakových podlah</t>
  </si>
  <si>
    <t>1604910471</t>
  </si>
  <si>
    <t>Příprava podkladu povlakových podlah a stěn broušení podlah nového podkladu anhydritového</t>
  </si>
  <si>
    <t>https://podminky.urs.cz/item/CS_URS_2025_01/776111111</t>
  </si>
  <si>
    <t xml:space="preserve">Poznámka k souboru cen:_x000d_
1. V ceně 776 12-1511 zábrana proti vlhkosti jsou započteny i náklady na 2 vrstvy penetrace a zasypání křemičitým pískem._x000d_
2. V cenách 776 14-1111 až 776 14-4111 jsou započteny i náklady na dodání stěrky._x000d_
</t>
  </si>
  <si>
    <t>90</t>
  </si>
  <si>
    <t>776111311</t>
  </si>
  <si>
    <t>Vysátí podkladu povlakových podlah</t>
  </si>
  <si>
    <t>676718710</t>
  </si>
  <si>
    <t>Příprava podkladu vysátí podlah</t>
  </si>
  <si>
    <t>https://podminky.urs.cz/item/CS_URS_2021_01/776111311</t>
  </si>
  <si>
    <t>91</t>
  </si>
  <si>
    <t>776121321</t>
  </si>
  <si>
    <t>Vodou ředitelná penetrace savého podkladu povlakových podlah neředěná</t>
  </si>
  <si>
    <t>1780851104</t>
  </si>
  <si>
    <t>Příprava podkladu penetrace neředěná podlah</t>
  </si>
  <si>
    <t>https://podminky.urs.cz/item/CS_URS_2021_01/776121321</t>
  </si>
  <si>
    <t>92</t>
  </si>
  <si>
    <t>776141111</t>
  </si>
  <si>
    <t>Vyrovnání podkladu povlakových podlah stěrkou pevnosti 20 MPa tl 3 mm</t>
  </si>
  <si>
    <t>-315289925</t>
  </si>
  <si>
    <t>Příprava podkladu vyrovnání samonivelační stěrkou podlah min.pevnosti 20 MPa, tloušťky do 3 mm</t>
  </si>
  <si>
    <t>https://podminky.urs.cz/item/CS_URS_2021_01/776141111</t>
  </si>
  <si>
    <t>93</t>
  </si>
  <si>
    <t>776251111</t>
  </si>
  <si>
    <t>Lepení pásů z přírodního linolea (marmolea) standardním lepidlem</t>
  </si>
  <si>
    <t>1203251617</t>
  </si>
  <si>
    <t>Montáž podlahovin z přírodního linolea (marmolea) lepením standardním lepidlem z pásů standardních</t>
  </si>
  <si>
    <t>https://podminky.urs.cz/item/CS_URS_2025_01/776251111</t>
  </si>
  <si>
    <t>94</t>
  </si>
  <si>
    <t>28411069</t>
  </si>
  <si>
    <t>linoleum přírodní ze 100% dřevité moučky zátěž 34/43, hořlavost Cfl S1 tl 2,5mm</t>
  </si>
  <si>
    <t>1690351372</t>
  </si>
  <si>
    <t>52*1,1 'Přepočtené koeficientem množství</t>
  </si>
  <si>
    <t>95</t>
  </si>
  <si>
    <t>776421111</t>
  </si>
  <si>
    <t>Montáž obvodových lišt lepením</t>
  </si>
  <si>
    <t>743430557</t>
  </si>
  <si>
    <t>Montáž lišt obvodových lepených</t>
  </si>
  <si>
    <t>https://podminky.urs.cz/item/CS_URS_2025_01/776421111</t>
  </si>
  <si>
    <t>(8,12*2+4,018*2) "201 Šatna muži</t>
  </si>
  <si>
    <t>(4,752*2+4,339*2) "202 Šatna ženy</t>
  </si>
  <si>
    <t>(2,993*2+3,615*2) "205 Pokoj pro službu</t>
  </si>
  <si>
    <t>96</t>
  </si>
  <si>
    <t>28411007</t>
  </si>
  <si>
    <t>lišta soklová PVC 15x50mm</t>
  </si>
  <si>
    <t>-572699739</t>
  </si>
  <si>
    <t>55,674*1,02 'Přepočtené koeficientem množství</t>
  </si>
  <si>
    <t>97</t>
  </si>
  <si>
    <t>998776101</t>
  </si>
  <si>
    <t>Přesun hmot tonážní pro podlahy povlakové v objektech v do 6 m</t>
  </si>
  <si>
    <t>423231868</t>
  </si>
  <si>
    <t>Přesun hmot pro podlahy povlakové stanovený z hmotnosti přesunovaného materiálu vodorovná dopravní vzdálenost do 50 m základní v objektech výšky do 6 m</t>
  </si>
  <si>
    <t>https://podminky.urs.cz/item/CS_URS_2025_01/998776101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</si>
  <si>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</si>
  <si>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781</t>
  </si>
  <si>
    <t>Dokončovací práce - obklady</t>
  </si>
  <si>
    <t>98</t>
  </si>
  <si>
    <t>781121011</t>
  </si>
  <si>
    <t>Nátěr penetrační na stěnu</t>
  </si>
  <si>
    <t>-402137100</t>
  </si>
  <si>
    <t>Příprava podkladu před provedením obkladu nátěr penetrační na stěnu</t>
  </si>
  <si>
    <t>https://podminky.urs.cz/item/CS_URS_2025_01/781121011</t>
  </si>
  <si>
    <t xml:space="preserve">Poznámka k souboru cen:_x000d_
1. V cenách 781 12-1011 až -1015 jsou započteny i náklady na materiál._x000d_
2. V cenách 781 15-1011 až -1041 jsou započteny i náklady na materiál._x000d_
3. Lokalní vyrovnání podkladu tloušťky vetší než 3 mm se oceňuje cenami souboru cen Vyrovnání podkladu vnitřních omítaných ploch katalogu 801-4 Budovy a haly - opravy a údržba._x000d_
4. V cenách 781 16-1011 až -1023 nejsou započteny náklady na materiál, tyto se oceňují ve specifikaci._x000d_
</t>
  </si>
  <si>
    <t>(2+1,07+0,77+0,115+0,895+1,315)*2,05</t>
  </si>
  <si>
    <t>(2,5+2,125)*2,05</t>
  </si>
  <si>
    <t>99</t>
  </si>
  <si>
    <t>781131112</t>
  </si>
  <si>
    <t>Izolace pod obklad nátěrem nebo stěrkou ve dvou vrstvách</t>
  </si>
  <si>
    <t>-1049662654</t>
  </si>
  <si>
    <t>Izolace stěny pod obklad izolace nátěrem nebo stěrkou ve dvou vrstvách</t>
  </si>
  <si>
    <t>https://podminky.urs.cz/item/CS_URS_2025_01/781131112</t>
  </si>
  <si>
    <t xml:space="preserve">Poznámka k souboru cen:_x000d_
1. Položka 781 13-1112 se použije pro izolaci stěny zatížené přechodnou vlhkostí._x000d_
2. V cenách 781 13-1112 až -1262 jsou započteny i náklady na materiál._x000d_
3. V cenách 78113-1207,78113-1227, 78159-1237, 78159-1247, 78159-1257 nejsou započteny náklady na materiál, tyto se oceňují ve specifikaci._x000d_
</t>
  </si>
  <si>
    <t>100</t>
  </si>
  <si>
    <t>781474112</t>
  </si>
  <si>
    <t>Montáž obkladů keramických hladkých lepených cementovým flexibilním lepidlem přes 9 do 12 ks/m2</t>
  </si>
  <si>
    <t>551278144</t>
  </si>
  <si>
    <t>Montáž keramických obkladů stěn lepených cementovým flexibilním lepidlem hladkých přes 9 do 12 ks/m2</t>
  </si>
  <si>
    <t>https://podminky.urs.cz/item/CS_URS_2025_01/781474112</t>
  </si>
  <si>
    <t xml:space="preserve">Poznámka k souboru cen:_x000d_
1. Položky jsou určeny pro všechny druhy povrchových úprav._x000d_
</t>
  </si>
  <si>
    <t>101</t>
  </si>
  <si>
    <t>59761026</t>
  </si>
  <si>
    <t>obklad keramický hladký do 12ks/m2</t>
  </si>
  <si>
    <t>1215151138</t>
  </si>
  <si>
    <t>20,223*1,1 'Přepočtené koeficientem množství</t>
  </si>
  <si>
    <t>102</t>
  </si>
  <si>
    <t>781477111</t>
  </si>
  <si>
    <t>Příplatek k montáži obkladů vnitřních keramických hladkých za plochu do 10 m2</t>
  </si>
  <si>
    <t>977432839</t>
  </si>
  <si>
    <t>Montáž obkladů vnitřních stěn z dlaždic keramických Příplatek k cenám za plochu do 10 m2 jednotlivě</t>
  </si>
  <si>
    <t>https://podminky.urs.cz/item/CS_URS_2021_01/781477111</t>
  </si>
  <si>
    <t>103</t>
  </si>
  <si>
    <t>781494111</t>
  </si>
  <si>
    <t>Plastové profily rohové lepené flexibilním lepidlem</t>
  </si>
  <si>
    <t>784301740</t>
  </si>
  <si>
    <t>Obklad - dokončující práce profily ukončovací lepené flexibilním lepidlem rohové</t>
  </si>
  <si>
    <t>https://podminky.urs.cz/item/CS_URS_2021_01/781494111</t>
  </si>
  <si>
    <t xml:space="preserve">Poznámka k souboru cen:_x000d_
1. Množství měrných jednotek u ceny -5185 se stanoví podle počtu řezaných obkladaček, nezávisle na jejich velikosti._x000d_
2. Položku -5185 lze použít při nuceném použití jiného nástroje než řezačky._x000d_
</t>
  </si>
  <si>
    <t>(4+2,05*2)</t>
  </si>
  <si>
    <t>104</t>
  </si>
  <si>
    <t>781495115</t>
  </si>
  <si>
    <t>Spárování vnitřních obkladů silikonem</t>
  </si>
  <si>
    <t>-1685622592</t>
  </si>
  <si>
    <t>Obklad - dokončující práce ostatní práce spárování silikonem</t>
  </si>
  <si>
    <t>https://podminky.urs.cz/item/CS_URS_2025_01/781495115</t>
  </si>
  <si>
    <t>(2,05*10)</t>
  </si>
  <si>
    <t>105</t>
  </si>
  <si>
    <t>781495123</t>
  </si>
  <si>
    <t>Separační provazec do pružných spar průměru 6 mm</t>
  </si>
  <si>
    <t>-1147058984</t>
  </si>
  <si>
    <t>Obklad - dokončující práce ostatní práce separační provazec do pružných spar, průměru 6 mm</t>
  </si>
  <si>
    <t>https://podminky.urs.cz/item/CS_URS_2025_01/781495123</t>
  </si>
  <si>
    <t>106</t>
  </si>
  <si>
    <t>781495211</t>
  </si>
  <si>
    <t>Čištění vnitřních ploch stěn po provedení obkladu chemickými prostředky</t>
  </si>
  <si>
    <t>-1588433345</t>
  </si>
  <si>
    <t>Čištění vnitřních ploch po provedení obkladu stěn chemickými prostředky</t>
  </si>
  <si>
    <t>https://podminky.urs.cz/item/CS_URS_2025_01/781495211</t>
  </si>
  <si>
    <t>107</t>
  </si>
  <si>
    <t>998781101</t>
  </si>
  <si>
    <t>Přesun hmot tonážní pro obklady keramické v objektech v do 6 m</t>
  </si>
  <si>
    <t>1398721625</t>
  </si>
  <si>
    <t>Přesun hmot pro obklady keramické stanovený z hmotnosti přesunovaného materiálu vodorovná dopravní vzdálenost do 50 m základní v objektech výšky do 6 m</t>
  </si>
  <si>
    <t>https://podminky.urs.cz/item/CS_URS_2025_01/998781101</t>
  </si>
  <si>
    <t>784</t>
  </si>
  <si>
    <t>Dokončovací práce - malby a tapety</t>
  </si>
  <si>
    <t>108</t>
  </si>
  <si>
    <t>784171111</t>
  </si>
  <si>
    <t>Zakrytí vnitřních ploch stěn v místnostech v do 3,80 m</t>
  </si>
  <si>
    <t>1115775745</t>
  </si>
  <si>
    <t>Zakrytí nemalovaných ploch (materiál ve specifikaci) včetně pozdějšího odkrytí svislých ploch např. stěn, oken, dveří v místnostech výšky do 3,80</t>
  </si>
  <si>
    <t>https://podminky.urs.cz/item/CS_URS_2025_01/784171111</t>
  </si>
  <si>
    <t>(1*1,25)*5</t>
  </si>
  <si>
    <t>(0,6*1,25)</t>
  </si>
  <si>
    <t>(1*1,25)*4</t>
  </si>
  <si>
    <t>(1*1)*4</t>
  </si>
  <si>
    <t>(0,6*1)</t>
  </si>
  <si>
    <t>109</t>
  </si>
  <si>
    <t>58124844</t>
  </si>
  <si>
    <t>fólie pro malířské potřeby zakrývací tl 25µ 4x5m</t>
  </si>
  <si>
    <t>-1070038729</t>
  </si>
  <si>
    <t>16,6*1,05 'Přepočtené koeficientem množství</t>
  </si>
  <si>
    <t>110</t>
  </si>
  <si>
    <t>784181121</t>
  </si>
  <si>
    <t>Hloubková jednonásobná bezbarvá penetrace podkladu v místnostech v do 3,80 m</t>
  </si>
  <si>
    <t>-1927907887</t>
  </si>
  <si>
    <t>Penetrace podkladu jednonásobná hloubková akrylátová bezbarvá v místnostech výšky do 3,80 m</t>
  </si>
  <si>
    <t>https://podminky.urs.cz/item/CS_URS_2025_01/784181121</t>
  </si>
  <si>
    <t>(161,427+68,03) "SDK podhled</t>
  </si>
  <si>
    <t>(200,629+20,223-25,726) "omítky</t>
  </si>
  <si>
    <t>111</t>
  </si>
  <si>
    <t>784211101</t>
  </si>
  <si>
    <t>Dvojnásobné bílé malby ze směsí za mokra výborně oděruvzdorných v místnostech v do 3,80 m</t>
  </si>
  <si>
    <t>-774878617</t>
  </si>
  <si>
    <t>Malby z malířských směsí oděruvzdorných za mokra dvojnásobné, bílé za mokra oděruvzdorné výborně v místnostech výšky do 3,80 m</t>
  </si>
  <si>
    <t>https://podminky.urs.cz/item/CS_URS_2025_01/784211101</t>
  </si>
  <si>
    <t>HZS</t>
  </si>
  <si>
    <t>Hodinové zúčtovací sazby</t>
  </si>
  <si>
    <t>112</t>
  </si>
  <si>
    <t>HZS2491</t>
  </si>
  <si>
    <t>Hodinová zúčtovací sazba dělník zednických výpomocí</t>
  </si>
  <si>
    <t>hod</t>
  </si>
  <si>
    <t>1661784938</t>
  </si>
  <si>
    <t>Hodinové zúčtovací sazby profesí PSV zednické výpomoci a pomocné práce PSV dělník zednických výpomocí</t>
  </si>
  <si>
    <t>https://podminky.urs.cz/item/CS_URS_2025_01/HZS2491</t>
  </si>
  <si>
    <t>Poznámka k položce:_x000d_
- průrazy, sekání, záhozy, začištění_x000d_
- koordinační práce řemesla/stavba_x000d_
- odstranění kolaudačních závad apod._x000d_
- čerpání výhradně se souhlasem technického dozoru stavby</t>
  </si>
  <si>
    <t>(8,5*2)*7</t>
  </si>
  <si>
    <t>03 - D.1.4.1 - Zdravotně technické instalace</t>
  </si>
  <si>
    <t xml:space="preserve">    721 - Zdravotechnika - vnitřní kanalizace</t>
  </si>
  <si>
    <t xml:space="preserve">    722 - Zdravotechnika - vnitřní vodovod</t>
  </si>
  <si>
    <t xml:space="preserve">    725 - Zdravotechnika - zařizovací předměty</t>
  </si>
  <si>
    <t>721</t>
  </si>
  <si>
    <t>Zdravotechnika - vnitřní kanalizace</t>
  </si>
  <si>
    <t>721140915</t>
  </si>
  <si>
    <t>Potrubí litinové propojení potrubí DN 100</t>
  </si>
  <si>
    <t>608441515</t>
  </si>
  <si>
    <t>Opravy odpadního potrubí litinového propojení dosavadního potrubí DN 100</t>
  </si>
  <si>
    <t>https://podminky.urs.cz/item/CS_URS_2025_01/721140915</t>
  </si>
  <si>
    <t>721174025</t>
  </si>
  <si>
    <t>Potrubí kanalizační z PP odpadní DN 110</t>
  </si>
  <si>
    <t>-432284329</t>
  </si>
  <si>
    <t>Potrubí z trub polypropylenových odpadní (svislé) DN 110</t>
  </si>
  <si>
    <t>https://podminky.urs.cz/item/CS_URS_2025_01/721174025</t>
  </si>
  <si>
    <t xml:space="preserve">Poznámka k souboru cen:_x000d_
1. Cenami -4054 až -4057 se oceňuje svislé potrubí od střešního vtoku po čisticí kus._x000d_
2. Ochrany odpadního a připojovacího potrubí z plastových trub se oceňují cenami souboru cen 722 18- . . Ochrana potrubí, části A 02._x000d_
</t>
  </si>
  <si>
    <t>"prodloužení stoupaček nad střechu</t>
  </si>
  <si>
    <t>(4,5*2)</t>
  </si>
  <si>
    <t>"rezerva 10% na kolena, spojky apod.</t>
  </si>
  <si>
    <t>(9*0,1)</t>
  </si>
  <si>
    <t>721174042</t>
  </si>
  <si>
    <t>Potrubí kanalizační z PP připojovací DN 40</t>
  </si>
  <si>
    <t>720910585</t>
  </si>
  <si>
    <t>Potrubí z trub polypropylenových připojovací DN 40</t>
  </si>
  <si>
    <t>https://podminky.urs.cz/item/CS_URS_2025_01/721174042</t>
  </si>
  <si>
    <t>"umyvadla</t>
  </si>
  <si>
    <t>(0,6+1,65+1,5+0,5)</t>
  </si>
  <si>
    <t>(0,6+0,4)</t>
  </si>
  <si>
    <t>Mezisoučet</t>
  </si>
  <si>
    <t>(5,25*0,1)</t>
  </si>
  <si>
    <t>721174043</t>
  </si>
  <si>
    <t>Potrubí kanalizační z PP připojovací DN 50</t>
  </si>
  <si>
    <t>-539174441</t>
  </si>
  <si>
    <t>Potrubí z trub polypropylenových připojovací DN 50</t>
  </si>
  <si>
    <t>https://podminky.urs.cz/item/CS_URS_2025_01/721174043</t>
  </si>
  <si>
    <t>"sprchová vanička</t>
  </si>
  <si>
    <t>1,2</t>
  </si>
  <si>
    <t>(1,2*0,1)</t>
  </si>
  <si>
    <t>721174045</t>
  </si>
  <si>
    <t>Potrubí kanalizační z PP připojovací DN 110</t>
  </si>
  <si>
    <t>158449685</t>
  </si>
  <si>
    <t>Potrubí z trub polypropylenových připojovací DN 110</t>
  </si>
  <si>
    <t>https://podminky.urs.cz/item/CS_URS_2025_01/721174045</t>
  </si>
  <si>
    <t>"WC</t>
  </si>
  <si>
    <t>(0,5+0,6)</t>
  </si>
  <si>
    <t>(0,3+0,5)</t>
  </si>
  <si>
    <t>(1,9*0,1)</t>
  </si>
  <si>
    <t>721273153</t>
  </si>
  <si>
    <t>Hlavice ventilační polypropylen PP DN 110</t>
  </si>
  <si>
    <t>-639834910</t>
  </si>
  <si>
    <t>Ventilační hlavice z polypropylenu (PP) DN 110</t>
  </si>
  <si>
    <t>https://podminky.urs.cz/item/CS_URS_2025_01/721273153</t>
  </si>
  <si>
    <t>721290111</t>
  </si>
  <si>
    <t>Zkouška těsnosti potrubí kanalizace vodou DN do 125</t>
  </si>
  <si>
    <t>1861842778</t>
  </si>
  <si>
    <t>Zkouška těsnosti kanalizace v objektech vodou do DN 125</t>
  </si>
  <si>
    <t>https://podminky.urs.cz/item/CS_URS_2025_01/721290111</t>
  </si>
  <si>
    <t>9,9+5,775+1,32+2,09</t>
  </si>
  <si>
    <t>998721101</t>
  </si>
  <si>
    <t>Přesun hmot tonážní pro vnitřní kanalizaci v objektech v do 6 m</t>
  </si>
  <si>
    <t>1151708332</t>
  </si>
  <si>
    <t>Přesun hmot pro vnitřní kanalizaci stanovený z hmotnosti přesunovaného materiálu vodorovná dopravní vzdálenost do 50 m základní v objektech výšky do 6 m</t>
  </si>
  <si>
    <t>https://podminky.urs.cz/item/CS_URS_2025_01/998721101</t>
  </si>
  <si>
    <t>722</t>
  </si>
  <si>
    <t>Zdravotechnika - vnitřní vodovod</t>
  </si>
  <si>
    <t>722131943</t>
  </si>
  <si>
    <t>Potrubí pozinkované závitové propojení potrubí svěrná spojka PN 16 DN 25 / G 3/4</t>
  </si>
  <si>
    <t>-1584885349</t>
  </si>
  <si>
    <t>Opravy vodovodního potrubí z ocelových trubek pozinkovaných závitových propojení dosavadního potrubí svěrnými spojkami PN 16 DN potrubí / G odbočky DN 25 / G 3/4</t>
  </si>
  <si>
    <t>https://podminky.urs.cz/item/CS_URS_2025_01/722131943</t>
  </si>
  <si>
    <t xml:space="preserve">Poznámka k souboru cen:_x000d_
1. Množství zpětné montáže závitového potrubí (ceny -1921 až -1929) se určí podle ustanovení kapitol 351 a 352 Všeobecných podmínek části A 02._x000d_
2. Ceny položek -0991 až -0996, -1942 až -1969 platí i pro opravy vodovodního potrubí z plastových trub._x000d_
</t>
  </si>
  <si>
    <t>722174002</t>
  </si>
  <si>
    <t>Potrubí vodovodní plastové PPR svar polyfúze PN 16 D 20x2,8 mm</t>
  </si>
  <si>
    <t>-1461866919</t>
  </si>
  <si>
    <t>Potrubí z plastových trubek z polypropylenu PPR svařovaných polyfúzně PN 16 (SDR 7,4) D 20 x 2,8</t>
  </si>
  <si>
    <t>https://podminky.urs.cz/item/CS_URS_2025_01/722174002</t>
  </si>
  <si>
    <t>722174022</t>
  </si>
  <si>
    <t>Potrubí vodovodní plastové PPR svar polyfúze PN 20 D 20x3,4 mm</t>
  </si>
  <si>
    <t>-649335190</t>
  </si>
  <si>
    <t>Potrubí z plastových trubek z polypropylenu PPR svařovaných polyfúzně PN 20 (SDR 6) D 20 x 3,4</t>
  </si>
  <si>
    <t>https://podminky.urs.cz/item/CS_URS_2025_01/722174022</t>
  </si>
  <si>
    <t>4+1,6*2+1*2+0,6*5</t>
  </si>
  <si>
    <t>722174023</t>
  </si>
  <si>
    <t>Potrubí vodovodní plastové PPR svar polyfúze PN 20 D 25x4,2 mm</t>
  </si>
  <si>
    <t>-1158406385</t>
  </si>
  <si>
    <t>Potrubí z plastových trubek z polypropylenu PPR svařovaných polyfúzně PN 20 (SDR 6) D 25 x 4,2</t>
  </si>
  <si>
    <t>https://podminky.urs.cz/item/CS_URS_2025_01/722174023</t>
  </si>
  <si>
    <t>1*2</t>
  </si>
  <si>
    <t>722179191</t>
  </si>
  <si>
    <t>Příplatek k rozvodu vody z plastů za malý rozsah prací na zakázce do 20 m</t>
  </si>
  <si>
    <t>soubor</t>
  </si>
  <si>
    <t>-2115051233</t>
  </si>
  <si>
    <t>Příplatek k ceně rozvody vody z plastů za práce malého rozsahu na zakázce do 20 m rozvodu</t>
  </si>
  <si>
    <t>https://podminky.urs.cz/item/CS_URS_2025_01/722179191</t>
  </si>
  <si>
    <t xml:space="preserve">Poznámka k souboru cen:_x000d_
1. Příplatek - 9191 nelze užít současně s příplatky -9192 a -9193._x000d_
2. Příplatky -9192 a -9193 lze užít současně._x000d_
3. Příplatky lze užít také k cenám oprav plastových rozvodů._x000d_
</t>
  </si>
  <si>
    <t>722181231</t>
  </si>
  <si>
    <t>Ochrana vodovodního potrubí přilepenými termoizolačními trubicemi z PE tl přes 9 do 13 mm DN do 22 mm</t>
  </si>
  <si>
    <t>-1378817261</t>
  </si>
  <si>
    <t>Ochrana potrubí termoizolačními trubicemi z pěnového polyetylenu PE přilepenými v příčných a podélných spojích, tloušťky izolace přes 9 do 13 mm, vnitřního průměru izolace DN do 22 mm</t>
  </si>
  <si>
    <t>https://podminky.urs.cz/item/CS_URS_2025_01/722181231</t>
  </si>
  <si>
    <t xml:space="preserve">Poznámka k souboru cen:_x000d_
1. V cenách -1211 až -1256 jsou započteny i náklady na dodání tepelně izolačních trubic._x000d_
</t>
  </si>
  <si>
    <t>4+12,2+2</t>
  </si>
  <si>
    <t>722290215</t>
  </si>
  <si>
    <t>Zkouška těsnosti vodovodního potrubí hrdlového nebo přírubového DN do 100</t>
  </si>
  <si>
    <t>1994863255</t>
  </si>
  <si>
    <t>Zkoušky, proplach a desinfekce vodovodního potrubí zkoušky těsnosti vodovodního potrubí hrdlového nebo přírubového do DN 100</t>
  </si>
  <si>
    <t>https://podminky.urs.cz/item/CS_URS_2025_01/722290215</t>
  </si>
  <si>
    <t xml:space="preserve">Poznámka k souboru cen:_x000d_
1. Cenami se oceňují dílčí zkoušky těsnosti vodovodního potrubí, které bude v dalším pracovním postupu zakryto nebo se stane nepřístupným._x000d_
2. Cenami nelze oceňovat celkové zkoušky těsnosti rozvodů vodovodního potrubí._x000d_
3. V cenách je započteno i dodání vody, uzavření a zabezpečení konců potrubí._x000d_
4. V cenách -0234 a -0237 je započteno i dodání desinfekčního prostředku._x000d_
</t>
  </si>
  <si>
    <t>722290234</t>
  </si>
  <si>
    <t>Proplach a dezinfekce vodovodního potrubí DN do 80</t>
  </si>
  <si>
    <t>-1828713520</t>
  </si>
  <si>
    <t>Zkoušky, proplach a desinfekce vodovodního potrubí proplach a desinfekce vodovodního potrubí do DN 80</t>
  </si>
  <si>
    <t>https://podminky.urs.cz/item/CS_URS_2025_01/722290234</t>
  </si>
  <si>
    <t>72299001R</t>
  </si>
  <si>
    <t>Příruby, armatury, fitinky, nástěnky, příslušenství, těsnění apod.</t>
  </si>
  <si>
    <t>-1842012400</t>
  </si>
  <si>
    <t>998722101</t>
  </si>
  <si>
    <t>Přesun hmot tonážní pro vnitřní vodovod v objektech v do 6 m</t>
  </si>
  <si>
    <t>347554065</t>
  </si>
  <si>
    <t>Přesun hmot pro vnitřní vodovod stanovený z hmotnosti přesunovaného materiálu vodorovná dopravní vzdálenost do 50 m základní v objektech výšky do 6 m</t>
  </si>
  <si>
    <t>https://podminky.urs.cz/item/CS_URS_2025_01/998722101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</si>
  <si>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</si>
  <si>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725</t>
  </si>
  <si>
    <t>Zdravotechnika - zařizovací předměty</t>
  </si>
  <si>
    <t>725112182</t>
  </si>
  <si>
    <t>Kombi klozet s úspornou armaturou odpad svislý</t>
  </si>
  <si>
    <t>-1495054202</t>
  </si>
  <si>
    <t>Zařízení záchodů kombi klozety s úspornou armaturou odpad svislý</t>
  </si>
  <si>
    <t>https://podminky.urs.cz/item/CS_URS_2025_01/725112182</t>
  </si>
  <si>
    <t xml:space="preserve">Poznámka k souboru cen:_x000d_
1. V cenách -1351, -1361 není započten napájecí zdroj._x000d_
2. V cenách jsou započtená klozetová sedátka._x000d_
</t>
  </si>
  <si>
    <t>725211604</t>
  </si>
  <si>
    <t>Umyvadlo keramické bílé šířky 650 mm bez krytu na sifon připevněné na stěnu šrouby</t>
  </si>
  <si>
    <t>369620629</t>
  </si>
  <si>
    <t>Umyvadla keramická bílá bez výtokových armatur připevněná na stěnu šrouby bez sloupu nebo krytu na sifon, šířka umyvadla 650 mm</t>
  </si>
  <si>
    <t>https://podminky.urs.cz/item/CS_URS_2025_01/725211604</t>
  </si>
  <si>
    <t xml:space="preserve">Poznámka k souboru cen:_x000d_
1. V cenách -1601 až -9102 je započteno i dodání kulových uzávěrů (roháčků) a sifonu._x000d_
2. V cenách s viditelným sifonem (tj. bez krytu sifonu, slopu, skříňky, ..) jsou použity kulové uzávěry a sifon s celokovovým designem._x000d_
3. V cenách -1651 a -1661 nejsou započteny náklady na montáž a dodání desky, tyto se oceňují cenami 766 69-3411 až 766 69-3422._x000d_
4. V cenách –4112-14, -4141-43, -4151-55, -4161-63, -4211, 21, 31, 41 není započten napájecí zdroj._x000d_
</t>
  </si>
  <si>
    <t>725241124</t>
  </si>
  <si>
    <t>Vanička sprchová akrylátová obdélníková 1000x800 mm</t>
  </si>
  <si>
    <t>-1309158858</t>
  </si>
  <si>
    <t>Sprchové vaničky akrylátové obdélníkové 1000x800 mm</t>
  </si>
  <si>
    <t>https://podminky.urs.cz/item/CS_URS_2025_01/725241124</t>
  </si>
  <si>
    <t xml:space="preserve">Poznámka k souboru cen:_x000d_
1. V cenách -1111-1112 a -1212-1213 nejsou započteny náklady na podezdívky vaniček, tyto se oceňují cenami 278 23-11.. Podezdívka (základ) cihelná_x000d_
2. V cenách -1111-1112 a -1212-1213 nejsou započteny náklady na obezdívky vaniček, tyto se oceňují cenami 346 24-43.. Obezdívka koupelnových van_x000d_
3. V ceně -1901 nejsou započteny náklady na dodání sprchové vaničky_x000d_
</t>
  </si>
  <si>
    <t>725822613</t>
  </si>
  <si>
    <t>Baterie umyvadlová stojánková páková s výpustí</t>
  </si>
  <si>
    <t>-214318932</t>
  </si>
  <si>
    <t>Baterie umyvadlové stojánkové pákové s výpustí</t>
  </si>
  <si>
    <t>https://podminky.urs.cz/item/CS_URS_2025_01/725822613</t>
  </si>
  <si>
    <t xml:space="preserve">Poznámka k souboru cen:_x000d_
1. V cenách –2654, 56, -9132 není započten napájecí zdroj._x000d_
</t>
  </si>
  <si>
    <t>725841312</t>
  </si>
  <si>
    <t>Baterie sprchová nástěnná páková</t>
  </si>
  <si>
    <t>-12877020</t>
  </si>
  <si>
    <t>Baterie sprchové nástěnné pákové</t>
  </si>
  <si>
    <t>https://podminky.urs.cz/item/CS_URS_2025_01/725841312</t>
  </si>
  <si>
    <t xml:space="preserve">Poznámka k souboru cen:_x000d_
1. V cenách –1353-54 není započten napájecí zdroj._x000d_
</t>
  </si>
  <si>
    <t>725861102</t>
  </si>
  <si>
    <t>Zápachová uzávěrka pro umyvadla DN 40</t>
  </si>
  <si>
    <t>697433906</t>
  </si>
  <si>
    <t>Zápachové uzávěrky zařizovacích předmětů pro umyvadla DN 40</t>
  </si>
  <si>
    <t>https://podminky.urs.cz/item/CS_URS_2025_01/725861102</t>
  </si>
  <si>
    <t xml:space="preserve">Poznámka k souboru cen:_x000d_
1. Pro volbu cen zápachových uzávěrek je rozhodující vnější průměr připojovací trubky._x000d_
2. V cenách je započteno i propojení zápachové uzávěrky s odpadní výpustkou._x000d_
3. Cenami zápachových uzávěrek nelze oceňovat zápachové uzávěrky, pokud jsou započteny v cenách zařizovacích předmětů._x000d_
4. Přechodové tvarovky pro připojení k armaturám se oceňují samostatně cenami souboru cen 722 22-.._x000d_
</t>
  </si>
  <si>
    <t>725865322</t>
  </si>
  <si>
    <t>Zápachová uzávěrka sprchových van DN 40/50 s kulovým kloubem na odtoku a přepadovou trubicí</t>
  </si>
  <si>
    <t>-119112948</t>
  </si>
  <si>
    <t>Zápachové uzávěrky zařizovacích předmětů pro vany sprchových koutů s kulovým kloubem na odtoku DN 40/50 a přepadovou trubicí</t>
  </si>
  <si>
    <t>https://podminky.urs.cz/item/CS_URS_2025_01/725865322</t>
  </si>
  <si>
    <t>998725101</t>
  </si>
  <si>
    <t>Přesun hmot tonážní pro zařizovací předměty v objektech v do 6 m</t>
  </si>
  <si>
    <t>57043968</t>
  </si>
  <si>
    <t>Přesun hmot pro zařizovací předměty stanovený z hmotnosti přesunovaného materiálu vodorovná dopravní vzdálenost do 50 m základní v objektech výšky do 6 m</t>
  </si>
  <si>
    <t>https://podminky.urs.cz/item/CS_URS_2025_01/998725101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</si>
  <si>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-5181 pro přesun prováděný bez použití mechanizace, tj. za ztížených podmínek, lze použít pouze pro hmotnost materiálu, která se tímto způsobem skutečně přemísťuje._x000d_
</t>
  </si>
  <si>
    <t>-585752904</t>
  </si>
  <si>
    <t>8,5*2</t>
  </si>
  <si>
    <t>04 - D.1.4.2 - Elektroinstalace</t>
  </si>
  <si>
    <t xml:space="preserve">    741 - Elektroinstalace - silnoproud</t>
  </si>
  <si>
    <t xml:space="preserve">      741-01 - Dodávky zařízení</t>
  </si>
  <si>
    <t xml:space="preserve">      741-02 - Materiál elektromontážní</t>
  </si>
  <si>
    <t xml:space="preserve">      741-03 - Elektromontáže</t>
  </si>
  <si>
    <t xml:space="preserve">      741-04 - Ostatní náklady</t>
  </si>
  <si>
    <t xml:space="preserve">      741-05 - Revize</t>
  </si>
  <si>
    <t>741</t>
  </si>
  <si>
    <t>Elektroinstalace - silnoproud</t>
  </si>
  <si>
    <t>741-01</t>
  </si>
  <si>
    <t>Dodávky zařízení</t>
  </si>
  <si>
    <t>74199001R</t>
  </si>
  <si>
    <t>N1 LED svítidlo 3/W220lm</t>
  </si>
  <si>
    <t>Poznámka k položce:_x000d_
N1 LED svítidlo 3/W220lm, NM, 1hodina, IP44, třída izolace II, 325x134x34mm korpus bílý polykarbonát s konzolí pro jednodušší montáž demontáž, světelný kryt satinovaný polykarbonát vč. recyklace-stropní</t>
  </si>
  <si>
    <t>74199002R</t>
  </si>
  <si>
    <t>S1 LED svítidlo 34,6W/4000K/3960lm</t>
  </si>
  <si>
    <t>Poznámka k položce:_x000d_
S1 LED svítidlo 34,6W/4000K/3960lm, CRI80, 50000hodin, IP30, průměr 28mm korpus lakovaný hliník bílý lak, světelný kryt satinovaný difusor délka 1760mm UGR max.19, svítidlo lze po své délce natáčet o 360° vč. montážního příslušenství vč. recyklace-nástěnné</t>
  </si>
  <si>
    <t>74199001R.1</t>
  </si>
  <si>
    <t>S2 LED svítidlo 57,6W/4000K/8160lm</t>
  </si>
  <si>
    <t>Poznámka k položce:_x000d_
S2 LED svítidlo 57,6W/4000K/8160lm, CRI80, 60000hodin, 230V 1690x78x85mm korpus bíle lakovaný hliník, světelný kryt vysoce leštěná hliníková dvojitá parabolická mřížka UGR max.19, dodávka vč.závěsné sady a napájení vč. recyklace, venkovní</t>
  </si>
  <si>
    <t>74199003R</t>
  </si>
  <si>
    <t>Nouzové osvětlení vč. baterie</t>
  </si>
  <si>
    <t>74199004R</t>
  </si>
  <si>
    <t>Hlásiče kouře</t>
  </si>
  <si>
    <t>000712112</t>
  </si>
  <si>
    <t>P.E.R. 1 EHK vč. Hl. jištění 20A</t>
  </si>
  <si>
    <t>000718211</t>
  </si>
  <si>
    <t>RP1 RZA-Z-4S56 vestavná vč. výzbroje</t>
  </si>
  <si>
    <t>Poznámka k položce:_x000d_
RP1 RZA-Z-4S56 vestavná vč. výzbroje:_x000d_
- 1x Q1 80A 1x SVBC-12,5-4-MZ_x000d_
- 1x poj. Odpojovač 125A_x000d_
- 3x PL7-B20/3_x000d_
- 3x PL7-B32/3_x000d_
- 2x PL7-B16/3_x000d_
- 3x PL7-B10/1_x000d_
- 10x PL7-B16/1_x000d_
- 1x T1-230VAC-24VDC_x000d_
- 1x PL7-B6/1_x000d_
- 1x PF6-25/4/003_x000d_
- 1x PF6-40/4/003 svorkovnice HOP drobný montážní materiál</t>
  </si>
  <si>
    <t>000718212</t>
  </si>
  <si>
    <t>RP2 RZA-Z-4S56 vestavná vč. výzbroje</t>
  </si>
  <si>
    <t>Poznámka k položce:_x000d_
RP2 RZA-Z-4S56 vestavná vč. výzbroje:_x000d_
- 1x Q1 40A_x000d_
- 2x PL7-B32/3_x000d_
- 2x PL7-B16/3_x000d_
- 2x PL7-B10/1_x000d_
- 8x PL7-B16/1_x000d_
- 1x PF6-40/4/003_x000d_
- drobný montážní materiál</t>
  </si>
  <si>
    <t>000718213</t>
  </si>
  <si>
    <t>Rozvaděč bytový domovní</t>
  </si>
  <si>
    <t>000713131</t>
  </si>
  <si>
    <t>RSU rozvaděč 400x300x200 IDE OCEP vč. výzbroje a TS tlačítka: Q1 Acti9 ICT 63A 4NO 230V 1x tlačítko EM STOP s aretací do chassis 5A 2x PL7-B32/3 2x PL7-B16/3 1x PL7-B10/1 4x PL7-B16/1 1x PL7-B5/1 1x PF6-40/4/003 drobný montážní materiál</t>
  </si>
  <si>
    <t>RSU rozvaděč 400x300x200 IDE OCEP vč. výzbroje a TS tlačítka</t>
  </si>
  <si>
    <t>Poznámka k položce:_x000d_
RSU rozvaděč 400x300x200 IDE OCEP vč. výzbroje a TS tlačítka:_x000d_
- Q1 Acti9 ICT 63A 4NO 230V_x000d_
- 1x tlačítko EM STOP s aretací do chassis 5A_x000d_
- 2x PL7-B32/3_x000d_
- 2x PL7-B16/3_x000d_
- 1x PL7-B10/1_x000d_
- 4x PL7-B16/1_x000d_
- 1x PL7-B5/1_x000d_
- 1x PF6-40/4/003_x000d_
- drobný montážní materiál</t>
  </si>
  <si>
    <t>000713131.1</t>
  </si>
  <si>
    <t>RS Rozvodná skříňka na omítku 24N vč. Výzbroje: RP2 RZA-Z-4S56 vestavná vč. Výzbroje: 1x Q1 32A 1x PL7-B20/3 4x PL7-B16/1 1x PF6-25/4/003 3x SVD250M drobný montážní materiál</t>
  </si>
  <si>
    <t>RS Rozvodná skříňka na omítku 24N vč. výzbroje</t>
  </si>
  <si>
    <t>Poznámka k položce:_x000d_
RS Rozvodná skříňka na omítku 24N vč. výzbroje:_x000d_
- RP2 RZA-Z-4S56 vestavná vč. výzbroje:_x000d_
- 1x Q1 32A_x000d_
- 1x PL7-B20/3_x000d_
- 4x PL7-B16/1_x000d_
- 1x PF6-25/4/003_x000d_
- 3x SVD250M_x000d_
- drobný montážní materiál</t>
  </si>
  <si>
    <t>741-02</t>
  </si>
  <si>
    <t>Materiál elektromontážní</t>
  </si>
  <si>
    <t>000101105</t>
  </si>
  <si>
    <t>kabel CYKY 3x1,5</t>
  </si>
  <si>
    <t>000101306</t>
  </si>
  <si>
    <t>kabel CYKY 5x2,5</t>
  </si>
  <si>
    <t>000101308</t>
  </si>
  <si>
    <t>kabel CYKY 4x6</t>
  </si>
  <si>
    <t>000311116</t>
  </si>
  <si>
    <t>krabice univerzální/odbočná KU68-1902 vč.KO68</t>
  </si>
  <si>
    <t>000311117</t>
  </si>
  <si>
    <t>krabice univerz/rozvodka KU68-1903 vč.KO68 +S66</t>
  </si>
  <si>
    <t>000311115</t>
  </si>
  <si>
    <t>krabice univerzální/přístrojová KU68-1901</t>
  </si>
  <si>
    <t>000409820</t>
  </si>
  <si>
    <t>spínač/strojek 10A/250Vstř 3558-A01340 řaz. 1,1So</t>
  </si>
  <si>
    <t>000410101</t>
  </si>
  <si>
    <t>kryt spínače 1-duchý 3558A-A651 pro ř.1,6,7,1/0</t>
  </si>
  <si>
    <t>000420091</t>
  </si>
  <si>
    <t>rámeček pro 1 přístroj 3901A-B10</t>
  </si>
  <si>
    <t>000409822</t>
  </si>
  <si>
    <t>Rozvod STA předpoklad 2* zásuvka + ant. Komplet</t>
  </si>
  <si>
    <t>000410101.1</t>
  </si>
  <si>
    <t>Přeložna REC-předpoklad</t>
  </si>
  <si>
    <t>000420091.1</t>
  </si>
  <si>
    <t>Doplnění datového rozvodu-předpoklad</t>
  </si>
  <si>
    <t>000409822.1</t>
  </si>
  <si>
    <t>přepínač/strojek 10A/250Vstř 3558-A06340 řaz.6,6So</t>
  </si>
  <si>
    <t>000409824</t>
  </si>
  <si>
    <t>přepínač/strojek 10A/250Vstř 3558-A07340 řaz.7,7So</t>
  </si>
  <si>
    <t>000418111</t>
  </si>
  <si>
    <t>zásuvka na stěnu 3PEN 16A/380Vstř</t>
  </si>
  <si>
    <t>000419901</t>
  </si>
  <si>
    <t>zásuvka na stěnu 3N+PE 32A/400Vstř</t>
  </si>
  <si>
    <t>000420010</t>
  </si>
  <si>
    <t>2-zásuvka 16A/250Vstř 5512A-2349</t>
  </si>
  <si>
    <t>000420010.1</t>
  </si>
  <si>
    <t>zásuvka 16A/250Vstř</t>
  </si>
  <si>
    <t>000420013</t>
  </si>
  <si>
    <t>2-zásuvka 16A/250Vstř chráněná</t>
  </si>
  <si>
    <t>000420091.2</t>
  </si>
  <si>
    <t>rámeček pro 2 přístroj 3901A-B10</t>
  </si>
  <si>
    <t>000344155</t>
  </si>
  <si>
    <t>drobný elektromontážní materiál</t>
  </si>
  <si>
    <t>741-03</t>
  </si>
  <si>
    <t>Elektromontáže</t>
  </si>
  <si>
    <t>210800006</t>
  </si>
  <si>
    <t>Elektromontáže -práce celkem</t>
  </si>
  <si>
    <t>210800103</t>
  </si>
  <si>
    <t>Práce v hod. sazbě</t>
  </si>
  <si>
    <t>741-04</t>
  </si>
  <si>
    <t>Ostatní náklady</t>
  </si>
  <si>
    <t>219002613</t>
  </si>
  <si>
    <t>stavební připravenost, plentování</t>
  </si>
  <si>
    <t>219000215</t>
  </si>
  <si>
    <t>doprava</t>
  </si>
  <si>
    <t>126</t>
  </si>
  <si>
    <t>741-05</t>
  </si>
  <si>
    <t>Revize</t>
  </si>
  <si>
    <t>217309013</t>
  </si>
  <si>
    <t>vypracování zprávy VR/cena akce do 10.000.000 kč</t>
  </si>
  <si>
    <t>-1628083460</t>
  </si>
  <si>
    <t>-1092457663</t>
  </si>
  <si>
    <t>(8,5*2)*2</t>
  </si>
  <si>
    <t>05 - D.1.4.3 - Vytápění</t>
  </si>
  <si>
    <t xml:space="preserve">    733 - Ústřední vytápění - rozvodné potrubí</t>
  </si>
  <si>
    <t xml:space="preserve">    734 - Ústřední vytápění - armatury</t>
  </si>
  <si>
    <t xml:space="preserve">    735 - Ústřední vytápění - otopná tělesa</t>
  </si>
  <si>
    <t>733</t>
  </si>
  <si>
    <t>Ústřední vytápění - rozvodné potrubí</t>
  </si>
  <si>
    <t>733222301</t>
  </si>
  <si>
    <t>Potrubí měděné polotvrdé spojované lisováním D 12x1 mm</t>
  </si>
  <si>
    <t>-1769789998</t>
  </si>
  <si>
    <t>Potrubí z trubek měděných polotvrdých spojovaných lisováním PN 16, T= +110°C Ø 12/1</t>
  </si>
  <si>
    <t>https://podminky.urs.cz/item/CS_URS_2025_01/733222301</t>
  </si>
  <si>
    <t>30,2</t>
  </si>
  <si>
    <t>733222302</t>
  </si>
  <si>
    <t>Potrubí měděné polotvrdé spojované lisováním D 15x1 mm</t>
  </si>
  <si>
    <t>1980236422</t>
  </si>
  <si>
    <t>Potrubí z trubek měděných polotvrdých spojovaných lisováním PN 16, T= +110°C Ø 15/1</t>
  </si>
  <si>
    <t>https://podminky.urs.cz/item/CS_URS_2025_01/733222302</t>
  </si>
  <si>
    <t>733222304</t>
  </si>
  <si>
    <t>Potrubí měděné polotvrdé spojované lisováním D 22x1 mm</t>
  </si>
  <si>
    <t>2115238184</t>
  </si>
  <si>
    <t>Potrubí z trubek měděných polotvrdých spojovaných lisováním PN 16, T= +110°C Ø 22/1</t>
  </si>
  <si>
    <t>https://podminky.urs.cz/item/CS_URS_2025_01/733222304</t>
  </si>
  <si>
    <t>(0,75*2)</t>
  </si>
  <si>
    <t>733291101</t>
  </si>
  <si>
    <t>Zkouška těsnosti potrubí měděné D do 35x1,5</t>
  </si>
  <si>
    <t>-60752554</t>
  </si>
  <si>
    <t>Zkoušky těsnosti potrubí z trubek měděných Ø do 35/1,5</t>
  </si>
  <si>
    <t>https://podminky.urs.cz/item/CS_URS_2025_01/733291101</t>
  </si>
  <si>
    <t>(30,2+10+1,5)</t>
  </si>
  <si>
    <t>73399001R</t>
  </si>
  <si>
    <t>D+M armatury, přípojky, spojovací materiál, objímky apod.</t>
  </si>
  <si>
    <t>1802248354</t>
  </si>
  <si>
    <t>73399002R</t>
  </si>
  <si>
    <t>D+M propojení na stávající rozvody a vyregulování systému</t>
  </si>
  <si>
    <t>-1456054698</t>
  </si>
  <si>
    <t>998733101</t>
  </si>
  <si>
    <t>Přesun hmot tonážní pro rozvody potrubí v objektech v do 6 m</t>
  </si>
  <si>
    <t>-2125570147</t>
  </si>
  <si>
    <t>Přesun hmot pro rozvody potrubí stanovený z hmotnosti přesunovaného materiálu vodorovná dopravní vzdálenost do 50 m základní v objektech výšky do 6 m</t>
  </si>
  <si>
    <t>https://podminky.urs.cz/item/CS_URS_2025_01/998733101</t>
  </si>
  <si>
    <t>734</t>
  </si>
  <si>
    <t>Ústřední vytápění - armatury</t>
  </si>
  <si>
    <t>734221686</t>
  </si>
  <si>
    <t>Termostatická hlavice vosková PN 10 do 110°C otopných těles VK</t>
  </si>
  <si>
    <t>1193462352</t>
  </si>
  <si>
    <t>Ventily regulační závitové hlavice termostatické, pro ovládání ventilů PN 10 do 110°C voskové otopných těles VK</t>
  </si>
  <si>
    <t>https://podminky.urs.cz/item/CS_URS_2021_01/734221686</t>
  </si>
  <si>
    <t xml:space="preserve">Poznámka k souboru cen:_x000d_
1. V cenách -0101 až -0105 nejsou započteny náklady na dodávku a montáž měřící a vypouštěcí armatury.Tyto se oceňují samostatně souborem cen 734 49 1101 až -1105._x000d_
</t>
  </si>
  <si>
    <t>735</t>
  </si>
  <si>
    <t>Ústřední vytápění - otopná tělesa</t>
  </si>
  <si>
    <t>735152573</t>
  </si>
  <si>
    <t>Otopné těleso panelové VK dvoudeskové 2 přídavné přestupní plochy výška/délka 600/600 mm výkon 1007 W</t>
  </si>
  <si>
    <t>-675624114</t>
  </si>
  <si>
    <t>Otopná tělesa panelová VK dvoudesková PN 1,0 MPa, T do 110°C se dvěma přídavnými přestupními plochami výšky tělesa 600 mm stavební délky / výkonu 600 mm / 1007 W</t>
  </si>
  <si>
    <t>https://podminky.urs.cz/item/CS_URS_2025_01/735152573</t>
  </si>
  <si>
    <t>735152577</t>
  </si>
  <si>
    <t>Otopné těleso panelové VK dvoudeskové 2 přídavné přestupní plochy výška/délka 600/1000 mm výkon 1679 W</t>
  </si>
  <si>
    <t>905065268</t>
  </si>
  <si>
    <t>Otopná tělesa panelová VK dvoudesková PN 1,0 MPa, T do 110°C se dvěma přídavnými přestupními plochami výšky tělesa 600 mm stavební délky / výkonu 1000 mm / 1679 W</t>
  </si>
  <si>
    <t>https://podminky.urs.cz/item/CS_URS_2025_01/735152577</t>
  </si>
  <si>
    <t>735152673</t>
  </si>
  <si>
    <t>Otopné těleso panelové VK třídeskové 3 přídavné přestupní plochy výška/délka 600/600 mm výkon 1444 W</t>
  </si>
  <si>
    <t>1408892250</t>
  </si>
  <si>
    <t>Otopná tělesa panelová VK třídesková PN 1,0 MPa, T do 110°C se třemi přídavnými přestupními plochami výšky tělesa 600 mm stavební délky / výkonu 600 mm / 1444 W</t>
  </si>
  <si>
    <t>https://podminky.urs.cz/item/CS_URS_2025_01/735152673</t>
  </si>
  <si>
    <t>735152675</t>
  </si>
  <si>
    <t>Otopné těleso panelové VK třídeskové 3 přídavné přestupní plochy výška/délka 600/800 mm výkon 1925 W</t>
  </si>
  <si>
    <t>1105559686</t>
  </si>
  <si>
    <t>Otopná tělesa panelová VK třídesková PN 1,0 MPa, T do 110°C se třemi přídavnými přestupními plochami výšky tělesa 600 mm stavební délky / výkonu 800 mm / 1925 W</t>
  </si>
  <si>
    <t>https://podminky.urs.cz/item/CS_URS_2025_01/735152675</t>
  </si>
  <si>
    <t>998735101</t>
  </si>
  <si>
    <t>Přesun hmot tonážní pro otopná tělesa v objektech v do 6 m</t>
  </si>
  <si>
    <t>-344072007</t>
  </si>
  <si>
    <t>Přesun hmot pro otopná tělesa stanovený z hmotnosti přesunovaného materiálu vodorovná dopravní vzdálenost do 50 m základní v objektech výšky do 6 m</t>
  </si>
  <si>
    <t>https://podminky.urs.cz/item/CS_URS_2025_01/998735101</t>
  </si>
  <si>
    <t>1976931725</t>
  </si>
  <si>
    <t>(8,5*2)</t>
  </si>
  <si>
    <t>06 - D.1.4.4 - Vzduchotechnika</t>
  </si>
  <si>
    <t xml:space="preserve">    751 - Vzduchotechnika</t>
  </si>
  <si>
    <t>751</t>
  </si>
  <si>
    <t>Vzduchotechnika</t>
  </si>
  <si>
    <t>751111051</t>
  </si>
  <si>
    <t>Montáž ventilátoru axiálního nízkotlakého podhledového D do 100 mm</t>
  </si>
  <si>
    <t>972022392</t>
  </si>
  <si>
    <t>Montáž ventilátoru axiálního nízkotlakého podhledového, průměru do 100 mm</t>
  </si>
  <si>
    <t>https://podminky.urs.cz/item/CS_URS_2025_01/751111051</t>
  </si>
  <si>
    <t>42914502</t>
  </si>
  <si>
    <t>ventilátor axiální tichý malý plastový s nastavitelným doběhem IP45 výkon 8-13W D 100mm</t>
  </si>
  <si>
    <t>1267013560</t>
  </si>
  <si>
    <t>751322011</t>
  </si>
  <si>
    <t>Montáž talířového ventilu D do 100 mm</t>
  </si>
  <si>
    <t>-1081052871</t>
  </si>
  <si>
    <t>Montáž talířových ventilů, anemostatů, dýz talířového ventilu, průměru do 100 mm</t>
  </si>
  <si>
    <t>https://podminky.urs.cz/item/CS_URS_2025_01/751322011</t>
  </si>
  <si>
    <t>42972201</t>
  </si>
  <si>
    <t>ventil talířový pro přívod a odvod vzduchu plastový D 100mm</t>
  </si>
  <si>
    <t>-118959294</t>
  </si>
  <si>
    <t>751510041</t>
  </si>
  <si>
    <t>Vzduchotechnické potrubí z pozinkovaného plechu kruhové spirálně vinutá trouba bez příruby D do 100 mm</t>
  </si>
  <si>
    <t>2091085123</t>
  </si>
  <si>
    <t>Vzduchotechnické potrubí z pozinkovaného plechu kruhové, trouba spirálně vinutá bez příruby, průměru do 100 mm</t>
  </si>
  <si>
    <t>https://podminky.urs.cz/item/CS_URS_2025_01/751510041</t>
  </si>
  <si>
    <t xml:space="preserve">Poznámka k souboru cen:_x000d_
1. V cenách jsou započteny i náklady na dodání a montáž trub včetně tvarovek._x000d_
2. V cenách -0010 až -0023 jsou započteny i náklady na: a) dodání a osazení přírubových lišt, b) tmelení akrylátovým tmelem._x000d_
3. V cenách -0041 až -0053 nejsou započteny náklady na příruby, spoje jsou prováděné pomocí spojek._x000d_
</t>
  </si>
  <si>
    <t>1,6*2 "WC a koupelna</t>
  </si>
  <si>
    <t>751510042</t>
  </si>
  <si>
    <t>Vzduchotechnické potrubí z pozinkovaného plechu kruhové spirálně vinutá trouba bez příruby D přes 100 do 200 mm</t>
  </si>
  <si>
    <t>-1184337599</t>
  </si>
  <si>
    <t>Vzduchotechnické potrubí z pozinkovaného plechu kruhové, trouba spirálně vinutá bez příruby, průměru přes 100 do 200 mm</t>
  </si>
  <si>
    <t>https://podminky.urs.cz/item/CS_URS_2025_01/751510042</t>
  </si>
  <si>
    <t>1,2 "nad střechu</t>
  </si>
  <si>
    <t>75199001R</t>
  </si>
  <si>
    <t>Ukončení výdechu nad střechou, utěsnění prostupu apod. DN 125</t>
  </si>
  <si>
    <t>285274935</t>
  </si>
  <si>
    <t>998751101</t>
  </si>
  <si>
    <t>Přesun hmot tonážní pro vzduchotechniku v objektech v do 12 m</t>
  </si>
  <si>
    <t>-1179222272</t>
  </si>
  <si>
    <t>Přesun hmot pro vzduchotechniku stanovený z hmotnosti přesunovaného materiálu vodorovná dopravní vzdálenost do 100 m základní v objektech výšky do 12 m</t>
  </si>
  <si>
    <t>https://podminky.urs.cz/item/CS_URS_2025_01/998751101</t>
  </si>
  <si>
    <t>28840632</t>
  </si>
  <si>
    <t>8,5</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</si>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</sst>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8"/>
      <color rgb="FF003366"/>
      <name val="Arial CE"/>
    </font>
    <font>
      <sz val="10"/>
      <color rgb="FF003366"/>
      <name val="Arial CE"/>
    </font>
    <font>
      <sz val="8"/>
      <color rgb="FF505050"/>
      <name val="Arial CE"/>
    </font>
    <font>
      <sz val="8"/>
      <color rgb="FFFF0000"/>
      <name val="Arial CE"/>
    </font>
    <font>
      <sz val="8"/>
      <color rgb="FF80008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sz val="7"/>
      <color rgb="FF979797"/>
      <name val="Arial CE"/>
    </font>
    <font>
      <i/>
      <u/>
      <sz val="7"/>
      <color rgb="FF979797"/>
      <name val="Calibri"/>
      <scheme val="minor"/>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3" fillId="0" borderId="0" applyNumberFormat="0" applyFill="0" applyBorder="0" applyAlignment="0" applyProtection="0"/>
  </cellStyleXfs>
  <cellXfs count="38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0" fillId="0" borderId="0" xfId="0"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4"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30" fillId="0" borderId="15"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6" xfId="0" applyNumberFormat="1" applyFont="1" applyBorder="1" applyAlignment="1" applyProtection="1">
      <alignment vertical="center"/>
    </xf>
    <xf numFmtId="0" fontId="5" fillId="0" borderId="0" xfId="0" applyFont="1" applyAlignment="1">
      <alignment horizontal="left" vertical="center"/>
    </xf>
    <xf numFmtId="4"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166" fontId="30" fillId="0" borderId="21" xfId="0" applyNumberFormat="1" applyFont="1" applyBorder="1" applyAlignment="1" applyProtection="1">
      <alignment vertical="center"/>
    </xf>
    <xf numFmtId="4" fontId="30"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7" fillId="0" borderId="4"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6" fillId="0" borderId="0" xfId="0" applyFont="1" applyAlignment="1" applyProtection="1">
      <alignment horizontal="left"/>
    </xf>
    <xf numFmtId="0" fontId="7" fillId="0" borderId="0" xfId="0" applyFont="1" applyAlignment="1" applyProtection="1">
      <protection locked="0"/>
    </xf>
    <xf numFmtId="4" fontId="6" fillId="0" borderId="0" xfId="0" applyNumberFormat="1" applyFont="1" applyAlignment="1" applyProtection="1"/>
    <xf numFmtId="0" fontId="7" fillId="0" borderId="4" xfId="0" applyFont="1" applyBorder="1" applyAlignment="1"/>
    <xf numFmtId="0" fontId="7" fillId="0" borderId="15"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6"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7" fillId="0" borderId="0" xfId="0" applyFont="1" applyAlignment="1" applyProtection="1">
      <alignment vertical="center" wrapText="1"/>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8" fillId="0" borderId="4" xfId="0" applyFont="1" applyBorder="1" applyAlignment="1" applyProtection="1">
      <alignment vertical="center"/>
    </xf>
    <xf numFmtId="0" fontId="8" fillId="0" borderId="0" xfId="0" applyFont="1" applyAlignment="1" applyProtection="1">
      <alignment vertical="center"/>
    </xf>
    <xf numFmtId="0" fontId="8" fillId="0" borderId="21" xfId="0" applyFont="1" applyBorder="1" applyAlignment="1" applyProtection="1">
      <alignment horizontal="left" vertical="center"/>
    </xf>
    <xf numFmtId="0" fontId="8" fillId="0" borderId="21" xfId="0" applyFont="1" applyBorder="1" applyAlignment="1" applyProtection="1">
      <alignment vertical="center"/>
    </xf>
    <xf numFmtId="4" fontId="8" fillId="0" borderId="21" xfId="0" applyNumberFormat="1" applyFont="1" applyBorder="1" applyAlignment="1" applyProtection="1">
      <alignment vertical="center"/>
    </xf>
    <xf numFmtId="0" fontId="8" fillId="0" borderId="4" xfId="0" applyFont="1" applyBorder="1" applyAlignment="1">
      <alignment vertical="center"/>
    </xf>
    <xf numFmtId="0" fontId="8" fillId="0" borderId="0" xfId="0" applyFont="1" applyAlignment="1" applyProtection="1">
      <alignment horizontal="left"/>
    </xf>
    <xf numFmtId="4" fontId="8" fillId="0" borderId="0" xfId="0" applyNumberFormat="1" applyFont="1" applyAlignment="1" applyProtection="1"/>
    <xf numFmtId="0" fontId="38" fillId="0" borderId="0" xfId="0" applyFont="1" applyAlignment="1" applyProtection="1">
      <alignment horizontal="left" vertical="center"/>
    </xf>
    <xf numFmtId="0" fontId="39" fillId="0" borderId="0" xfId="1" applyFont="1" applyAlignment="1" applyProtection="1">
      <alignment vertical="center" wrapText="1"/>
    </xf>
    <xf numFmtId="0" fontId="37" fillId="0" borderId="0" xfId="0" applyFont="1" applyAlignment="1" applyProtection="1">
      <alignment vertical="top"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40" fillId="0" borderId="23" xfId="0" applyFont="1" applyBorder="1" applyAlignment="1" applyProtection="1">
      <alignment horizontal="center" vertical="center"/>
    </xf>
    <xf numFmtId="49" fontId="40" fillId="0" borderId="23" xfId="0" applyNumberFormat="1" applyFont="1" applyBorder="1" applyAlignment="1" applyProtection="1">
      <alignment horizontal="left" vertical="center" wrapText="1"/>
    </xf>
    <xf numFmtId="0" fontId="40" fillId="0" borderId="23" xfId="0" applyFont="1" applyBorder="1" applyAlignment="1" applyProtection="1">
      <alignment horizontal="left" vertical="center" wrapText="1"/>
    </xf>
    <xf numFmtId="0" fontId="40" fillId="0" borderId="23" xfId="0" applyFont="1" applyBorder="1" applyAlignment="1" applyProtection="1">
      <alignment horizontal="center" vertical="center" wrapText="1"/>
    </xf>
    <xf numFmtId="167" fontId="40" fillId="0" borderId="23" xfId="0" applyNumberFormat="1" applyFont="1" applyBorder="1" applyAlignment="1" applyProtection="1">
      <alignment vertical="center"/>
    </xf>
    <xf numFmtId="4" fontId="40" fillId="2" borderId="23" xfId="0" applyNumberFormat="1" applyFont="1" applyFill="1" applyBorder="1" applyAlignment="1" applyProtection="1">
      <alignment vertical="center"/>
      <protection locked="0"/>
    </xf>
    <xf numFmtId="4" fontId="40" fillId="0" borderId="23" xfId="0" applyNumberFormat="1" applyFont="1" applyBorder="1" applyAlignment="1" applyProtection="1">
      <alignment vertical="center"/>
    </xf>
    <xf numFmtId="0" fontId="41" fillId="0" borderId="4" xfId="0" applyFont="1" applyBorder="1" applyAlignment="1">
      <alignment vertical="center"/>
    </xf>
    <xf numFmtId="0" fontId="40" fillId="2" borderId="15" xfId="0" applyFont="1" applyFill="1" applyBorder="1" applyAlignment="1" applyProtection="1">
      <alignment horizontal="left" vertical="center"/>
      <protection locked="0"/>
    </xf>
    <xf numFmtId="0" fontId="40" fillId="0" borderId="0" xfId="0" applyFont="1" applyBorder="1" applyAlignment="1" applyProtection="1">
      <alignment horizontal="center"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3" fillId="0" borderId="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4" fillId="0" borderId="29" xfId="0" applyFont="1" applyBorder="1" applyAlignment="1">
      <alignment horizontal="left"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horizontal="left" vertical="center" wrapText="1"/>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3" fillId="0" borderId="1" xfId="0" applyFont="1" applyBorder="1" applyAlignment="1">
      <alignment horizontal="center"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pplyProtection="1">
      <alignment horizontal="left" vertical="center"/>
    </xf>
    <xf numFmtId="0" fontId="52" fillId="0" borderId="1" xfId="0" applyFont="1" applyBorder="1" applyAlignment="1" applyProtection="1">
      <alignment vertical="top"/>
    </xf>
    <xf numFmtId="0" fontId="52" fillId="0" borderId="1" xfId="0" applyFont="1" applyBorder="1" applyAlignment="1" applyProtection="1">
      <alignment horizontal="left" vertical="center"/>
    </xf>
    <xf numFmtId="0" fontId="52" fillId="0" borderId="1" xfId="0" applyFont="1" applyBorder="1" applyAlignment="1" applyProtection="1">
      <alignment horizontal="center" vertical="center"/>
    </xf>
    <xf numFmtId="49" fontId="52" fillId="0" borderId="1" xfId="0" applyNumberFormat="1" applyFont="1" applyBorder="1" applyAlignment="1" applyProtection="1">
      <alignment horizontal="left" vertical="center"/>
    </xf>
    <xf numFmtId="0" fontId="51" fillId="0" borderId="28" xfId="0" applyFont="1" applyBorder="1" applyAlignment="1" applyProtection="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applyAlignment="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styles" Target="styles.xml" /><Relationship Id="rId11" Type="http://schemas.openxmlformats.org/officeDocument/2006/relationships/theme" Target="theme/theme1.xml" /><Relationship Id="rId12" Type="http://schemas.openxmlformats.org/officeDocument/2006/relationships/calcChain" Target="calcChain.xml" /><Relationship Id="rId13"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1_02/013254000" TargetMode="External" /><Relationship Id="rId2" Type="http://schemas.openxmlformats.org/officeDocument/2006/relationships/hyperlink" Target="https://podminky.urs.cz/item/CS_URS_2021_02/030001000" TargetMode="External" /><Relationship Id="rId3" Type="http://schemas.openxmlformats.org/officeDocument/2006/relationships/hyperlink" Target="https://podminky.urs.cz/item/CS_URS_2021_02/042503000" TargetMode="External" /><Relationship Id="rId4" Type="http://schemas.openxmlformats.org/officeDocument/2006/relationships/hyperlink" Target="https://podminky.urs.cz/item/CS_URS_2021_02/042603000" TargetMode="External" /><Relationship Id="rId5" Type="http://schemas.openxmlformats.org/officeDocument/2006/relationships/hyperlink" Target="https://podminky.urs.cz/item/CS_URS_2021_02/045002000" TargetMode="External" /><Relationship Id="rId6"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1/317168011" TargetMode="External" /><Relationship Id="rId2" Type="http://schemas.openxmlformats.org/officeDocument/2006/relationships/hyperlink" Target="https://podminky.urs.cz/item/CS_URS_2025_01/317168012" TargetMode="External" /><Relationship Id="rId3" Type="http://schemas.openxmlformats.org/officeDocument/2006/relationships/hyperlink" Target="https://podminky.urs.cz/item/CS_URS_2025_01/317168018" TargetMode="External" /><Relationship Id="rId4" Type="http://schemas.openxmlformats.org/officeDocument/2006/relationships/hyperlink" Target="https://podminky.urs.cz/item/CS_URS_2025_01/342244111" TargetMode="External" /><Relationship Id="rId5" Type="http://schemas.openxmlformats.org/officeDocument/2006/relationships/hyperlink" Target="https://podminky.urs.cz/item/CS_URS_2025_01/430321414" TargetMode="External" /><Relationship Id="rId6" Type="http://schemas.openxmlformats.org/officeDocument/2006/relationships/hyperlink" Target="https://podminky.urs.cz/item/CS_URS_2025_01/430361821" TargetMode="External" /><Relationship Id="rId7" Type="http://schemas.openxmlformats.org/officeDocument/2006/relationships/hyperlink" Target="https://podminky.urs.cz/item/CS_URS_2025_01/430362021" TargetMode="External" /><Relationship Id="rId8" Type="http://schemas.openxmlformats.org/officeDocument/2006/relationships/hyperlink" Target="https://podminky.urs.cz/item/CS_URS_2025_01/431351121" TargetMode="External" /><Relationship Id="rId9" Type="http://schemas.openxmlformats.org/officeDocument/2006/relationships/hyperlink" Target="https://podminky.urs.cz/item/CS_URS_2025_01/431351122" TargetMode="External" /><Relationship Id="rId10" Type="http://schemas.openxmlformats.org/officeDocument/2006/relationships/hyperlink" Target="https://podminky.urs.cz/item/CS_URS_2025_01/612131121" TargetMode="External" /><Relationship Id="rId11" Type="http://schemas.openxmlformats.org/officeDocument/2006/relationships/hyperlink" Target="https://podminky.urs.cz/item/CS_URS_2025_01/612321111" TargetMode="External" /><Relationship Id="rId12" Type="http://schemas.openxmlformats.org/officeDocument/2006/relationships/hyperlink" Target="https://podminky.urs.cz/item/CS_URS_2025_01/612321141" TargetMode="External" /><Relationship Id="rId13" Type="http://schemas.openxmlformats.org/officeDocument/2006/relationships/hyperlink" Target="https://podminky.urs.cz/item/CS_URS_2025_01/612995103" TargetMode="External" /><Relationship Id="rId14" Type="http://schemas.openxmlformats.org/officeDocument/2006/relationships/hyperlink" Target="https://podminky.urs.cz/item/CS_URS_2025_01/619995001" TargetMode="External" /><Relationship Id="rId15" Type="http://schemas.openxmlformats.org/officeDocument/2006/relationships/hyperlink" Target="https://podminky.urs.cz/item/CS_URS_2025_01/632441217" TargetMode="External" /><Relationship Id="rId16" Type="http://schemas.openxmlformats.org/officeDocument/2006/relationships/hyperlink" Target="https://podminky.urs.cz/item/CS_URS_2025_01/632481213" TargetMode="External" /><Relationship Id="rId17" Type="http://schemas.openxmlformats.org/officeDocument/2006/relationships/hyperlink" Target="https://podminky.urs.cz/item/CS_URS_2025_01/634112113" TargetMode="External" /><Relationship Id="rId18" Type="http://schemas.openxmlformats.org/officeDocument/2006/relationships/hyperlink" Target="https://podminky.urs.cz/item/CS_URS_2025_01/949101111" TargetMode="External" /><Relationship Id="rId19" Type="http://schemas.openxmlformats.org/officeDocument/2006/relationships/hyperlink" Target="https://podminky.urs.cz/item/CS_URS_2025_01/949101112" TargetMode="External" /><Relationship Id="rId20" Type="http://schemas.openxmlformats.org/officeDocument/2006/relationships/hyperlink" Target="https://podminky.urs.cz/item/CS_URS_2025_01/952901111" TargetMode="External" /><Relationship Id="rId21" Type="http://schemas.openxmlformats.org/officeDocument/2006/relationships/hyperlink" Target="https://podminky.urs.cz/item/CS_URS_2025_01/953943211" TargetMode="External" /><Relationship Id="rId22" Type="http://schemas.openxmlformats.org/officeDocument/2006/relationships/hyperlink" Target="https://podminky.urs.cz/item/CS_URS_2021_01/968062455" TargetMode="External" /><Relationship Id="rId23" Type="http://schemas.openxmlformats.org/officeDocument/2006/relationships/hyperlink" Target="https://podminky.urs.cz/item/CS_URS_2025_01/974031167" TargetMode="External" /><Relationship Id="rId24" Type="http://schemas.openxmlformats.org/officeDocument/2006/relationships/hyperlink" Target="https://podminky.urs.cz/item/CS_URS_2025_01/997013211" TargetMode="External" /><Relationship Id="rId25" Type="http://schemas.openxmlformats.org/officeDocument/2006/relationships/hyperlink" Target="https://podminky.urs.cz/item/CS_URS_2025_01/997013501" TargetMode="External" /><Relationship Id="rId26" Type="http://schemas.openxmlformats.org/officeDocument/2006/relationships/hyperlink" Target="https://podminky.urs.cz/item/CS_URS_2025_01/997013509" TargetMode="External" /><Relationship Id="rId27" Type="http://schemas.openxmlformats.org/officeDocument/2006/relationships/hyperlink" Target="https://podminky.urs.cz/item/CS_URS_2025_01/997013631" TargetMode="External" /><Relationship Id="rId28" Type="http://schemas.openxmlformats.org/officeDocument/2006/relationships/hyperlink" Target="https://podminky.urs.cz/item/CS_URS_2025_01/997013811" TargetMode="External" /><Relationship Id="rId29" Type="http://schemas.openxmlformats.org/officeDocument/2006/relationships/hyperlink" Target="https://podminky.urs.cz/item/CS_URS_2025_01/997013814" TargetMode="External" /><Relationship Id="rId30" Type="http://schemas.openxmlformats.org/officeDocument/2006/relationships/hyperlink" Target="https://podminky.urs.cz/item/CS_URS_2025_01/997221611" TargetMode="External" /><Relationship Id="rId31" Type="http://schemas.openxmlformats.org/officeDocument/2006/relationships/hyperlink" Target="https://podminky.urs.cz/item/CS_URS_2025_01/998018001" TargetMode="External" /><Relationship Id="rId32" Type="http://schemas.openxmlformats.org/officeDocument/2006/relationships/hyperlink" Target="https://podminky.urs.cz/item/CS_URS_2025_01/713120813" TargetMode="External" /><Relationship Id="rId33" Type="http://schemas.openxmlformats.org/officeDocument/2006/relationships/hyperlink" Target="https://podminky.urs.cz/item/CS_URS_2025_01/713121111" TargetMode="External" /><Relationship Id="rId34" Type="http://schemas.openxmlformats.org/officeDocument/2006/relationships/hyperlink" Target="https://podminky.urs.cz/item/CS_URS_2025_01/713151111" TargetMode="External" /><Relationship Id="rId35" Type="http://schemas.openxmlformats.org/officeDocument/2006/relationships/hyperlink" Target="https://podminky.urs.cz/item/CS_URS_2025_01/998713101" TargetMode="External" /><Relationship Id="rId36" Type="http://schemas.openxmlformats.org/officeDocument/2006/relationships/hyperlink" Target="https://podminky.urs.cz/item/CS_URS_2025_01/742210123" TargetMode="External" /><Relationship Id="rId37" Type="http://schemas.openxmlformats.org/officeDocument/2006/relationships/hyperlink" Target="https://podminky.urs.cz/item/CS_URS_2025_01/762811811" TargetMode="External" /><Relationship Id="rId38" Type="http://schemas.openxmlformats.org/officeDocument/2006/relationships/hyperlink" Target="https://podminky.urs.cz/item/CS_URS_2025_01/762822820" TargetMode="External" /><Relationship Id="rId39" Type="http://schemas.openxmlformats.org/officeDocument/2006/relationships/hyperlink" Target="https://podminky.urs.cz/item/CS_URS_2025_01/763131751" TargetMode="External" /><Relationship Id="rId40" Type="http://schemas.openxmlformats.org/officeDocument/2006/relationships/hyperlink" Target="https://podminky.urs.cz/item/CS_URS_2025_01/763161521" TargetMode="External" /><Relationship Id="rId41" Type="http://schemas.openxmlformats.org/officeDocument/2006/relationships/hyperlink" Target="https://podminky.urs.cz/item/CS_URS_2025_01/763161541" TargetMode="External" /><Relationship Id="rId42" Type="http://schemas.openxmlformats.org/officeDocument/2006/relationships/hyperlink" Target="https://podminky.urs.cz/item/CS_URS_2025_01/998763301" TargetMode="External" /><Relationship Id="rId43" Type="http://schemas.openxmlformats.org/officeDocument/2006/relationships/hyperlink" Target="https://podminky.urs.cz/item/CS_URS_2025_01/766231113" TargetMode="External" /><Relationship Id="rId44" Type="http://schemas.openxmlformats.org/officeDocument/2006/relationships/hyperlink" Target="https://podminky.urs.cz/item/CS_URS_2025_01/766231814" TargetMode="External" /><Relationship Id="rId45" Type="http://schemas.openxmlformats.org/officeDocument/2006/relationships/hyperlink" Target="https://podminky.urs.cz/item/CS_URS_2025_01/766660171" TargetMode="External" /><Relationship Id="rId46" Type="http://schemas.openxmlformats.org/officeDocument/2006/relationships/hyperlink" Target="https://podminky.urs.cz/item/CS_URS_2025_01/766660181" TargetMode="External" /><Relationship Id="rId47" Type="http://schemas.openxmlformats.org/officeDocument/2006/relationships/hyperlink" Target="https://podminky.urs.cz/item/CS_URS_2025_01/766682111" TargetMode="External" /><Relationship Id="rId48" Type="http://schemas.openxmlformats.org/officeDocument/2006/relationships/hyperlink" Target="https://podminky.urs.cz/item/CS_URS_2025_01/766682211" TargetMode="External" /><Relationship Id="rId49" Type="http://schemas.openxmlformats.org/officeDocument/2006/relationships/hyperlink" Target="https://podminky.urs.cz/item/CS_URS_2025_01/766691914" TargetMode="External" /><Relationship Id="rId50" Type="http://schemas.openxmlformats.org/officeDocument/2006/relationships/hyperlink" Target="https://podminky.urs.cz/item/CS_URS_2021_01/998766101" TargetMode="External" /><Relationship Id="rId51" Type="http://schemas.openxmlformats.org/officeDocument/2006/relationships/hyperlink" Target="https://podminky.urs.cz/item/CS_URS_2021_01/767165111" TargetMode="External" /><Relationship Id="rId52" Type="http://schemas.openxmlformats.org/officeDocument/2006/relationships/hyperlink" Target="https://podminky.urs.cz/item/CS_URS_2021_01/998767101" TargetMode="External" /><Relationship Id="rId53" Type="http://schemas.openxmlformats.org/officeDocument/2006/relationships/hyperlink" Target="https://podminky.urs.cz/item/CS_URS_2025_01/771121011" TargetMode="External" /><Relationship Id="rId54" Type="http://schemas.openxmlformats.org/officeDocument/2006/relationships/hyperlink" Target="https://podminky.urs.cz/item/CS_URS_2025_01/771161022" TargetMode="External" /><Relationship Id="rId55" Type="http://schemas.openxmlformats.org/officeDocument/2006/relationships/hyperlink" Target="https://podminky.urs.cz/item/CS_URS_2025_01/771274123" TargetMode="External" /><Relationship Id="rId56" Type="http://schemas.openxmlformats.org/officeDocument/2006/relationships/hyperlink" Target="https://podminky.urs.cz/item/CS_URS_2025_01/771274232" TargetMode="External" /><Relationship Id="rId57" Type="http://schemas.openxmlformats.org/officeDocument/2006/relationships/hyperlink" Target="https://podminky.urs.cz/item/CS_URS_2025_01/771474132" TargetMode="External" /><Relationship Id="rId58" Type="http://schemas.openxmlformats.org/officeDocument/2006/relationships/hyperlink" Target="https://podminky.urs.cz/item/CS_URS_2021_01/771574263" TargetMode="External" /><Relationship Id="rId59" Type="http://schemas.openxmlformats.org/officeDocument/2006/relationships/hyperlink" Target="https://podminky.urs.cz/item/CS_URS_2025_01/771577111" TargetMode="External" /><Relationship Id="rId60" Type="http://schemas.openxmlformats.org/officeDocument/2006/relationships/hyperlink" Target="https://podminky.urs.cz/item/CS_URS_2025_01/771591112" TargetMode="External" /><Relationship Id="rId61" Type="http://schemas.openxmlformats.org/officeDocument/2006/relationships/hyperlink" Target="https://podminky.urs.cz/item/CS_URS_2025_01/771591115" TargetMode="External" /><Relationship Id="rId62" Type="http://schemas.openxmlformats.org/officeDocument/2006/relationships/hyperlink" Target="https://podminky.urs.cz/item/CS_URS_2025_01/771591122" TargetMode="External" /><Relationship Id="rId63" Type="http://schemas.openxmlformats.org/officeDocument/2006/relationships/hyperlink" Target="https://podminky.urs.cz/item/CS_URS_2025_01/771592011" TargetMode="External" /><Relationship Id="rId64" Type="http://schemas.openxmlformats.org/officeDocument/2006/relationships/hyperlink" Target="https://podminky.urs.cz/item/CS_URS_2025_01/998771101" TargetMode="External" /><Relationship Id="rId65" Type="http://schemas.openxmlformats.org/officeDocument/2006/relationships/hyperlink" Target="https://podminky.urs.cz/item/CS_URS_2025_01/776111111" TargetMode="External" /><Relationship Id="rId66" Type="http://schemas.openxmlformats.org/officeDocument/2006/relationships/hyperlink" Target="https://podminky.urs.cz/item/CS_URS_2021_01/776111311" TargetMode="External" /><Relationship Id="rId67" Type="http://schemas.openxmlformats.org/officeDocument/2006/relationships/hyperlink" Target="https://podminky.urs.cz/item/CS_URS_2021_01/776121321" TargetMode="External" /><Relationship Id="rId68" Type="http://schemas.openxmlformats.org/officeDocument/2006/relationships/hyperlink" Target="https://podminky.urs.cz/item/CS_URS_2021_01/776141111" TargetMode="External" /><Relationship Id="rId69" Type="http://schemas.openxmlformats.org/officeDocument/2006/relationships/hyperlink" Target="https://podminky.urs.cz/item/CS_URS_2025_01/776251111" TargetMode="External" /><Relationship Id="rId70" Type="http://schemas.openxmlformats.org/officeDocument/2006/relationships/hyperlink" Target="https://podminky.urs.cz/item/CS_URS_2025_01/776421111" TargetMode="External" /><Relationship Id="rId71" Type="http://schemas.openxmlformats.org/officeDocument/2006/relationships/hyperlink" Target="https://podminky.urs.cz/item/CS_URS_2025_01/998776101" TargetMode="External" /><Relationship Id="rId72" Type="http://schemas.openxmlformats.org/officeDocument/2006/relationships/hyperlink" Target="https://podminky.urs.cz/item/CS_URS_2025_01/781121011" TargetMode="External" /><Relationship Id="rId73" Type="http://schemas.openxmlformats.org/officeDocument/2006/relationships/hyperlink" Target="https://podminky.urs.cz/item/CS_URS_2025_01/781131112" TargetMode="External" /><Relationship Id="rId74" Type="http://schemas.openxmlformats.org/officeDocument/2006/relationships/hyperlink" Target="https://podminky.urs.cz/item/CS_URS_2025_01/781474112" TargetMode="External" /><Relationship Id="rId75" Type="http://schemas.openxmlformats.org/officeDocument/2006/relationships/hyperlink" Target="https://podminky.urs.cz/item/CS_URS_2021_01/781477111" TargetMode="External" /><Relationship Id="rId76" Type="http://schemas.openxmlformats.org/officeDocument/2006/relationships/hyperlink" Target="https://podminky.urs.cz/item/CS_URS_2021_01/781494111" TargetMode="External" /><Relationship Id="rId77" Type="http://schemas.openxmlformats.org/officeDocument/2006/relationships/hyperlink" Target="https://podminky.urs.cz/item/CS_URS_2025_01/781495115" TargetMode="External" /><Relationship Id="rId78" Type="http://schemas.openxmlformats.org/officeDocument/2006/relationships/hyperlink" Target="https://podminky.urs.cz/item/CS_URS_2025_01/781495123" TargetMode="External" /><Relationship Id="rId79" Type="http://schemas.openxmlformats.org/officeDocument/2006/relationships/hyperlink" Target="https://podminky.urs.cz/item/CS_URS_2025_01/781495211" TargetMode="External" /><Relationship Id="rId80" Type="http://schemas.openxmlformats.org/officeDocument/2006/relationships/hyperlink" Target="https://podminky.urs.cz/item/CS_URS_2025_01/998781101" TargetMode="External" /><Relationship Id="rId81" Type="http://schemas.openxmlformats.org/officeDocument/2006/relationships/hyperlink" Target="https://podminky.urs.cz/item/CS_URS_2025_01/784171111" TargetMode="External" /><Relationship Id="rId82" Type="http://schemas.openxmlformats.org/officeDocument/2006/relationships/hyperlink" Target="https://podminky.urs.cz/item/CS_URS_2025_01/784181121" TargetMode="External" /><Relationship Id="rId83" Type="http://schemas.openxmlformats.org/officeDocument/2006/relationships/hyperlink" Target="https://podminky.urs.cz/item/CS_URS_2025_01/784211101" TargetMode="External" /><Relationship Id="rId84" Type="http://schemas.openxmlformats.org/officeDocument/2006/relationships/hyperlink" Target="https://podminky.urs.cz/item/CS_URS_2025_01/HZS2491" TargetMode="External" /><Relationship Id="rId85"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1/721140915" TargetMode="External" /><Relationship Id="rId2" Type="http://schemas.openxmlformats.org/officeDocument/2006/relationships/hyperlink" Target="https://podminky.urs.cz/item/CS_URS_2025_01/721174025" TargetMode="External" /><Relationship Id="rId3" Type="http://schemas.openxmlformats.org/officeDocument/2006/relationships/hyperlink" Target="https://podminky.urs.cz/item/CS_URS_2025_01/721174042" TargetMode="External" /><Relationship Id="rId4" Type="http://schemas.openxmlformats.org/officeDocument/2006/relationships/hyperlink" Target="https://podminky.urs.cz/item/CS_URS_2025_01/721174043" TargetMode="External" /><Relationship Id="rId5" Type="http://schemas.openxmlformats.org/officeDocument/2006/relationships/hyperlink" Target="https://podminky.urs.cz/item/CS_URS_2025_01/721174045" TargetMode="External" /><Relationship Id="rId6" Type="http://schemas.openxmlformats.org/officeDocument/2006/relationships/hyperlink" Target="https://podminky.urs.cz/item/CS_URS_2025_01/721273153" TargetMode="External" /><Relationship Id="rId7" Type="http://schemas.openxmlformats.org/officeDocument/2006/relationships/hyperlink" Target="https://podminky.urs.cz/item/CS_URS_2025_01/721290111" TargetMode="External" /><Relationship Id="rId8" Type="http://schemas.openxmlformats.org/officeDocument/2006/relationships/hyperlink" Target="https://podminky.urs.cz/item/CS_URS_2025_01/998721101" TargetMode="External" /><Relationship Id="rId9" Type="http://schemas.openxmlformats.org/officeDocument/2006/relationships/hyperlink" Target="https://podminky.urs.cz/item/CS_URS_2025_01/722131943" TargetMode="External" /><Relationship Id="rId10" Type="http://schemas.openxmlformats.org/officeDocument/2006/relationships/hyperlink" Target="https://podminky.urs.cz/item/CS_URS_2025_01/722174002" TargetMode="External" /><Relationship Id="rId11" Type="http://schemas.openxmlformats.org/officeDocument/2006/relationships/hyperlink" Target="https://podminky.urs.cz/item/CS_URS_2025_01/722174022" TargetMode="External" /><Relationship Id="rId12" Type="http://schemas.openxmlformats.org/officeDocument/2006/relationships/hyperlink" Target="https://podminky.urs.cz/item/CS_URS_2025_01/722174023" TargetMode="External" /><Relationship Id="rId13" Type="http://schemas.openxmlformats.org/officeDocument/2006/relationships/hyperlink" Target="https://podminky.urs.cz/item/CS_URS_2025_01/722179191" TargetMode="External" /><Relationship Id="rId14" Type="http://schemas.openxmlformats.org/officeDocument/2006/relationships/hyperlink" Target="https://podminky.urs.cz/item/CS_URS_2025_01/722181231" TargetMode="External" /><Relationship Id="rId15" Type="http://schemas.openxmlformats.org/officeDocument/2006/relationships/hyperlink" Target="https://podminky.urs.cz/item/CS_URS_2025_01/722290215" TargetMode="External" /><Relationship Id="rId16" Type="http://schemas.openxmlformats.org/officeDocument/2006/relationships/hyperlink" Target="https://podminky.urs.cz/item/CS_URS_2025_01/722290234" TargetMode="External" /><Relationship Id="rId17" Type="http://schemas.openxmlformats.org/officeDocument/2006/relationships/hyperlink" Target="https://podminky.urs.cz/item/CS_URS_2025_01/998722101" TargetMode="External" /><Relationship Id="rId18" Type="http://schemas.openxmlformats.org/officeDocument/2006/relationships/hyperlink" Target="https://podminky.urs.cz/item/CS_URS_2025_01/725112182" TargetMode="External" /><Relationship Id="rId19" Type="http://schemas.openxmlformats.org/officeDocument/2006/relationships/hyperlink" Target="https://podminky.urs.cz/item/CS_URS_2025_01/725211604" TargetMode="External" /><Relationship Id="rId20" Type="http://schemas.openxmlformats.org/officeDocument/2006/relationships/hyperlink" Target="https://podminky.urs.cz/item/CS_URS_2025_01/725241124" TargetMode="External" /><Relationship Id="rId21" Type="http://schemas.openxmlformats.org/officeDocument/2006/relationships/hyperlink" Target="https://podminky.urs.cz/item/CS_URS_2025_01/725822613" TargetMode="External" /><Relationship Id="rId22" Type="http://schemas.openxmlformats.org/officeDocument/2006/relationships/hyperlink" Target="https://podminky.urs.cz/item/CS_URS_2025_01/725841312" TargetMode="External" /><Relationship Id="rId23" Type="http://schemas.openxmlformats.org/officeDocument/2006/relationships/hyperlink" Target="https://podminky.urs.cz/item/CS_URS_2025_01/725861102" TargetMode="External" /><Relationship Id="rId24" Type="http://schemas.openxmlformats.org/officeDocument/2006/relationships/hyperlink" Target="https://podminky.urs.cz/item/CS_URS_2025_01/725865322" TargetMode="External" /><Relationship Id="rId25" Type="http://schemas.openxmlformats.org/officeDocument/2006/relationships/hyperlink" Target="https://podminky.urs.cz/item/CS_URS_2025_01/998725101" TargetMode="External" /><Relationship Id="rId26" Type="http://schemas.openxmlformats.org/officeDocument/2006/relationships/hyperlink" Target="https://podminky.urs.cz/item/CS_URS_2025_01/HZS2491" TargetMode="External" /><Relationship Id="rId27"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5_01/HZS2491" TargetMode="External" /><Relationship Id="rId2"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5_01/733222301" TargetMode="External" /><Relationship Id="rId2" Type="http://schemas.openxmlformats.org/officeDocument/2006/relationships/hyperlink" Target="https://podminky.urs.cz/item/CS_URS_2025_01/733222302" TargetMode="External" /><Relationship Id="rId3" Type="http://schemas.openxmlformats.org/officeDocument/2006/relationships/hyperlink" Target="https://podminky.urs.cz/item/CS_URS_2025_01/733222304" TargetMode="External" /><Relationship Id="rId4" Type="http://schemas.openxmlformats.org/officeDocument/2006/relationships/hyperlink" Target="https://podminky.urs.cz/item/CS_URS_2025_01/733291101" TargetMode="External" /><Relationship Id="rId5" Type="http://schemas.openxmlformats.org/officeDocument/2006/relationships/hyperlink" Target="https://podminky.urs.cz/item/CS_URS_2025_01/998733101" TargetMode="External" /><Relationship Id="rId6" Type="http://schemas.openxmlformats.org/officeDocument/2006/relationships/hyperlink" Target="https://podminky.urs.cz/item/CS_URS_2021_01/734221686" TargetMode="External" /><Relationship Id="rId7" Type="http://schemas.openxmlformats.org/officeDocument/2006/relationships/hyperlink" Target="https://podminky.urs.cz/item/CS_URS_2025_01/735152573" TargetMode="External" /><Relationship Id="rId8" Type="http://schemas.openxmlformats.org/officeDocument/2006/relationships/hyperlink" Target="https://podminky.urs.cz/item/CS_URS_2025_01/735152577" TargetMode="External" /><Relationship Id="rId9" Type="http://schemas.openxmlformats.org/officeDocument/2006/relationships/hyperlink" Target="https://podminky.urs.cz/item/CS_URS_2025_01/735152673" TargetMode="External" /><Relationship Id="rId10" Type="http://schemas.openxmlformats.org/officeDocument/2006/relationships/hyperlink" Target="https://podminky.urs.cz/item/CS_URS_2025_01/735152675" TargetMode="External" /><Relationship Id="rId11" Type="http://schemas.openxmlformats.org/officeDocument/2006/relationships/hyperlink" Target="https://podminky.urs.cz/item/CS_URS_2025_01/998735101" TargetMode="External" /><Relationship Id="rId12" Type="http://schemas.openxmlformats.org/officeDocument/2006/relationships/hyperlink" Target="https://podminky.urs.cz/item/CS_URS_2025_01/HZS2491" TargetMode="External" /><Relationship Id="rId13"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5_01/751111051" TargetMode="External" /><Relationship Id="rId2" Type="http://schemas.openxmlformats.org/officeDocument/2006/relationships/hyperlink" Target="https://podminky.urs.cz/item/CS_URS_2025_01/751322011" TargetMode="External" /><Relationship Id="rId3" Type="http://schemas.openxmlformats.org/officeDocument/2006/relationships/hyperlink" Target="https://podminky.urs.cz/item/CS_URS_2025_01/751510041" TargetMode="External" /><Relationship Id="rId4" Type="http://schemas.openxmlformats.org/officeDocument/2006/relationships/hyperlink" Target="https://podminky.urs.cz/item/CS_URS_2025_01/751510042" TargetMode="External" /><Relationship Id="rId5" Type="http://schemas.openxmlformats.org/officeDocument/2006/relationships/hyperlink" Target="https://podminky.urs.cz/item/CS_URS_2025_01/998751101" TargetMode="External" /><Relationship Id="rId6" Type="http://schemas.openxmlformats.org/officeDocument/2006/relationships/hyperlink" Target="https://podminky.urs.cz/item/CS_URS_2025_01/HZS2491" TargetMode="External" /><Relationship Id="rId7"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21</v>
      </c>
      <c r="AO7" s="25"/>
      <c r="AP7" s="25"/>
      <c r="AQ7" s="25"/>
      <c r="AR7" s="23"/>
      <c r="BE7" s="34"/>
      <c r="BS7" s="20" t="s">
        <v>6</v>
      </c>
    </row>
    <row r="8" s="1" customFormat="1" ht="12" customHeight="1">
      <c r="B8" s="24"/>
      <c r="C8" s="25"/>
      <c r="D8" s="35" t="s">
        <v>22</v>
      </c>
      <c r="E8" s="25"/>
      <c r="F8" s="25"/>
      <c r="G8" s="25"/>
      <c r="H8" s="25"/>
      <c r="I8" s="25"/>
      <c r="J8" s="25"/>
      <c r="K8" s="30" t="s">
        <v>23</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24</v>
      </c>
      <c r="AL8" s="25"/>
      <c r="AM8" s="25"/>
      <c r="AN8" s="36" t="s">
        <v>25</v>
      </c>
      <c r="AO8" s="25"/>
      <c r="AP8" s="25"/>
      <c r="AQ8" s="25"/>
      <c r="AR8" s="23"/>
      <c r="BE8" s="34"/>
      <c r="BS8" s="20" t="s">
        <v>6</v>
      </c>
    </row>
    <row r="9" s="1" customFormat="1" ht="29.28" customHeight="1">
      <c r="B9" s="24"/>
      <c r="C9" s="25"/>
      <c r="D9" s="29" t="s">
        <v>26</v>
      </c>
      <c r="E9" s="25"/>
      <c r="F9" s="25"/>
      <c r="G9" s="25"/>
      <c r="H9" s="25"/>
      <c r="I9" s="25"/>
      <c r="J9" s="25"/>
      <c r="K9" s="37" t="s">
        <v>27</v>
      </c>
      <c r="L9" s="25"/>
      <c r="M9" s="25"/>
      <c r="N9" s="25"/>
      <c r="O9" s="25"/>
      <c r="P9" s="25"/>
      <c r="Q9" s="25"/>
      <c r="R9" s="25"/>
      <c r="S9" s="25"/>
      <c r="T9" s="25"/>
      <c r="U9" s="25"/>
      <c r="V9" s="25"/>
      <c r="W9" s="25"/>
      <c r="X9" s="25"/>
      <c r="Y9" s="25"/>
      <c r="Z9" s="25"/>
      <c r="AA9" s="25"/>
      <c r="AB9" s="25"/>
      <c r="AC9" s="25"/>
      <c r="AD9" s="25"/>
      <c r="AE9" s="25"/>
      <c r="AF9" s="25"/>
      <c r="AG9" s="25"/>
      <c r="AH9" s="25"/>
      <c r="AI9" s="25"/>
      <c r="AJ9" s="25"/>
      <c r="AK9" s="29" t="s">
        <v>28</v>
      </c>
      <c r="AL9" s="25"/>
      <c r="AM9" s="25"/>
      <c r="AN9" s="37" t="s">
        <v>29</v>
      </c>
      <c r="AO9" s="25"/>
      <c r="AP9" s="25"/>
      <c r="AQ9" s="25"/>
      <c r="AR9" s="23"/>
      <c r="BE9" s="34"/>
      <c r="BS9" s="20" t="s">
        <v>6</v>
      </c>
    </row>
    <row r="10" s="1" customFormat="1" ht="12" customHeight="1">
      <c r="B10" s="24"/>
      <c r="C10" s="25"/>
      <c r="D10" s="35" t="s">
        <v>30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31</v>
      </c>
      <c r="AL10" s="25"/>
      <c r="AM10" s="25"/>
      <c r="AN10" s="30" t="s">
        <v>32</v>
      </c>
      <c r="AO10" s="25"/>
      <c r="AP10" s="25"/>
      <c r="AQ10" s="25"/>
      <c r="AR10" s="23"/>
      <c r="BE10" s="34"/>
      <c r="BS10" s="20" t="s">
        <v>6</v>
      </c>
    </row>
    <row r="11" s="1" customFormat="1" ht="18.48" customHeight="1">
      <c r="B11" s="24"/>
      <c r="C11" s="25"/>
      <c r="D11" s="25"/>
      <c r="E11" s="30" t="s">
        <v>33</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34</v>
      </c>
      <c r="AL11" s="25"/>
      <c r="AM11" s="25"/>
      <c r="AN11" s="30" t="s">
        <v>32</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35</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31</v>
      </c>
      <c r="AL13" s="25"/>
      <c r="AM13" s="25"/>
      <c r="AN13" s="38" t="s">
        <v>36</v>
      </c>
      <c r="AO13" s="25"/>
      <c r="AP13" s="25"/>
      <c r="AQ13" s="25"/>
      <c r="AR13" s="23"/>
      <c r="BE13" s="34"/>
      <c r="BS13" s="20" t="s">
        <v>6</v>
      </c>
    </row>
    <row r="14">
      <c r="B14" s="24"/>
      <c r="C14" s="25"/>
      <c r="D14" s="25"/>
      <c r="E14" s="38" t="s">
        <v>36</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5" t="s">
        <v>34</v>
      </c>
      <c r="AL14" s="25"/>
      <c r="AM14" s="25"/>
      <c r="AN14" s="38" t="s">
        <v>36</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37</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31</v>
      </c>
      <c r="AL16" s="25"/>
      <c r="AM16" s="25"/>
      <c r="AN16" s="30" t="s">
        <v>32</v>
      </c>
      <c r="AO16" s="25"/>
      <c r="AP16" s="25"/>
      <c r="AQ16" s="25"/>
      <c r="AR16" s="23"/>
      <c r="BE16" s="34"/>
      <c r="BS16" s="20" t="s">
        <v>4</v>
      </c>
    </row>
    <row r="17" s="1" customFormat="1" ht="18.48" customHeight="1">
      <c r="B17" s="24"/>
      <c r="C17" s="25"/>
      <c r="D17" s="25"/>
      <c r="E17" s="30" t="s">
        <v>38</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34</v>
      </c>
      <c r="AL17" s="25"/>
      <c r="AM17" s="25"/>
      <c r="AN17" s="30" t="s">
        <v>32</v>
      </c>
      <c r="AO17" s="25"/>
      <c r="AP17" s="25"/>
      <c r="AQ17" s="25"/>
      <c r="AR17" s="23"/>
      <c r="BE17" s="34"/>
      <c r="BS17" s="20" t="s">
        <v>39</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40</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31</v>
      </c>
      <c r="AL19" s="25"/>
      <c r="AM19" s="25"/>
      <c r="AN19" s="30" t="s">
        <v>32</v>
      </c>
      <c r="AO19" s="25"/>
      <c r="AP19" s="25"/>
      <c r="AQ19" s="25"/>
      <c r="AR19" s="23"/>
      <c r="BE19" s="34"/>
      <c r="BS19" s="20" t="s">
        <v>6</v>
      </c>
    </row>
    <row r="20" s="1" customFormat="1" ht="18.48" customHeight="1">
      <c r="B20" s="24"/>
      <c r="C20" s="25"/>
      <c r="D20" s="25"/>
      <c r="E20" s="30" t="s">
        <v>41</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34</v>
      </c>
      <c r="AL20" s="25"/>
      <c r="AM20" s="25"/>
      <c r="AN20" s="30" t="s">
        <v>32</v>
      </c>
      <c r="AO20" s="25"/>
      <c r="AP20" s="25"/>
      <c r="AQ20" s="25"/>
      <c r="AR20" s="23"/>
      <c r="BE20" s="34"/>
      <c r="BS20" s="20" t="s">
        <v>39</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42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47.25" customHeight="1">
      <c r="B23" s="24"/>
      <c r="C23" s="25"/>
      <c r="D23" s="25"/>
      <c r="E23" s="40" t="s">
        <v>43</v>
      </c>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25"/>
      <c r="AQ25" s="25"/>
      <c r="AR25" s="23"/>
      <c r="BE25" s="34"/>
    </row>
    <row r="26" s="2" customFormat="1" ht="25.92" customHeight="1">
      <c r="A26" s="42"/>
      <c r="B26" s="43"/>
      <c r="C26" s="44"/>
      <c r="D26" s="45" t="s">
        <v>44</v>
      </c>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7">
        <f>ROUND(AG54,2)</f>
        <v>0</v>
      </c>
      <c r="AL26" s="46"/>
      <c r="AM26" s="46"/>
      <c r="AN26" s="46"/>
      <c r="AO26" s="46"/>
      <c r="AP26" s="44"/>
      <c r="AQ26" s="44"/>
      <c r="AR26" s="48"/>
      <c r="BE26" s="34"/>
    </row>
    <row r="27" s="2" customFormat="1" ht="6.96" customHeight="1">
      <c r="A27" s="42"/>
      <c r="B27" s="43"/>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8"/>
      <c r="BE27" s="34"/>
    </row>
    <row r="28" s="2" customFormat="1">
      <c r="A28" s="42"/>
      <c r="B28" s="43"/>
      <c r="C28" s="44"/>
      <c r="D28" s="44"/>
      <c r="E28" s="44"/>
      <c r="F28" s="44"/>
      <c r="G28" s="44"/>
      <c r="H28" s="44"/>
      <c r="I28" s="44"/>
      <c r="J28" s="44"/>
      <c r="K28" s="44"/>
      <c r="L28" s="49" t="s">
        <v>45</v>
      </c>
      <c r="M28" s="49"/>
      <c r="N28" s="49"/>
      <c r="O28" s="49"/>
      <c r="P28" s="49"/>
      <c r="Q28" s="44"/>
      <c r="R28" s="44"/>
      <c r="S28" s="44"/>
      <c r="T28" s="44"/>
      <c r="U28" s="44"/>
      <c r="V28" s="44"/>
      <c r="W28" s="49" t="s">
        <v>46</v>
      </c>
      <c r="X28" s="49"/>
      <c r="Y28" s="49"/>
      <c r="Z28" s="49"/>
      <c r="AA28" s="49"/>
      <c r="AB28" s="49"/>
      <c r="AC28" s="49"/>
      <c r="AD28" s="49"/>
      <c r="AE28" s="49"/>
      <c r="AF28" s="44"/>
      <c r="AG28" s="44"/>
      <c r="AH28" s="44"/>
      <c r="AI28" s="44"/>
      <c r="AJ28" s="44"/>
      <c r="AK28" s="49" t="s">
        <v>47</v>
      </c>
      <c r="AL28" s="49"/>
      <c r="AM28" s="49"/>
      <c r="AN28" s="49"/>
      <c r="AO28" s="49"/>
      <c r="AP28" s="44"/>
      <c r="AQ28" s="44"/>
      <c r="AR28" s="48"/>
      <c r="BE28" s="34"/>
    </row>
    <row r="29" s="3" customFormat="1" ht="14.4" customHeight="1">
      <c r="A29" s="3"/>
      <c r="B29" s="50"/>
      <c r="C29" s="51"/>
      <c r="D29" s="35" t="s">
        <v>48</v>
      </c>
      <c r="E29" s="51"/>
      <c r="F29" s="35" t="s">
        <v>49</v>
      </c>
      <c r="G29" s="51"/>
      <c r="H29" s="51"/>
      <c r="I29" s="51"/>
      <c r="J29" s="51"/>
      <c r="K29" s="51"/>
      <c r="L29" s="52">
        <v>0.20999999999999999</v>
      </c>
      <c r="M29" s="51"/>
      <c r="N29" s="51"/>
      <c r="O29" s="51"/>
      <c r="P29" s="51"/>
      <c r="Q29" s="51"/>
      <c r="R29" s="51"/>
      <c r="S29" s="51"/>
      <c r="T29" s="51"/>
      <c r="U29" s="51"/>
      <c r="V29" s="51"/>
      <c r="W29" s="53">
        <f>ROUND(AZ54, 2)</f>
        <v>0</v>
      </c>
      <c r="X29" s="51"/>
      <c r="Y29" s="51"/>
      <c r="Z29" s="51"/>
      <c r="AA29" s="51"/>
      <c r="AB29" s="51"/>
      <c r="AC29" s="51"/>
      <c r="AD29" s="51"/>
      <c r="AE29" s="51"/>
      <c r="AF29" s="51"/>
      <c r="AG29" s="51"/>
      <c r="AH29" s="51"/>
      <c r="AI29" s="51"/>
      <c r="AJ29" s="51"/>
      <c r="AK29" s="53">
        <f>ROUND(AV54, 2)</f>
        <v>0</v>
      </c>
      <c r="AL29" s="51"/>
      <c r="AM29" s="51"/>
      <c r="AN29" s="51"/>
      <c r="AO29" s="51"/>
      <c r="AP29" s="51"/>
      <c r="AQ29" s="51"/>
      <c r="AR29" s="54"/>
      <c r="BE29" s="55"/>
    </row>
    <row r="30" s="3" customFormat="1" ht="14.4" customHeight="1">
      <c r="A30" s="3"/>
      <c r="B30" s="50"/>
      <c r="C30" s="51"/>
      <c r="D30" s="51"/>
      <c r="E30" s="51"/>
      <c r="F30" s="35" t="s">
        <v>50</v>
      </c>
      <c r="G30" s="51"/>
      <c r="H30" s="51"/>
      <c r="I30" s="51"/>
      <c r="J30" s="51"/>
      <c r="K30" s="51"/>
      <c r="L30" s="52">
        <v>0.12</v>
      </c>
      <c r="M30" s="51"/>
      <c r="N30" s="51"/>
      <c r="O30" s="51"/>
      <c r="P30" s="51"/>
      <c r="Q30" s="51"/>
      <c r="R30" s="51"/>
      <c r="S30" s="51"/>
      <c r="T30" s="51"/>
      <c r="U30" s="51"/>
      <c r="V30" s="51"/>
      <c r="W30" s="53">
        <f>ROUND(BA54, 2)</f>
        <v>0</v>
      </c>
      <c r="X30" s="51"/>
      <c r="Y30" s="51"/>
      <c r="Z30" s="51"/>
      <c r="AA30" s="51"/>
      <c r="AB30" s="51"/>
      <c r="AC30" s="51"/>
      <c r="AD30" s="51"/>
      <c r="AE30" s="51"/>
      <c r="AF30" s="51"/>
      <c r="AG30" s="51"/>
      <c r="AH30" s="51"/>
      <c r="AI30" s="51"/>
      <c r="AJ30" s="51"/>
      <c r="AK30" s="53">
        <f>ROUND(AW54, 2)</f>
        <v>0</v>
      </c>
      <c r="AL30" s="51"/>
      <c r="AM30" s="51"/>
      <c r="AN30" s="51"/>
      <c r="AO30" s="51"/>
      <c r="AP30" s="51"/>
      <c r="AQ30" s="51"/>
      <c r="AR30" s="54"/>
      <c r="BE30" s="55"/>
    </row>
    <row r="31" hidden="1" s="3" customFormat="1" ht="14.4" customHeight="1">
      <c r="A31" s="3"/>
      <c r="B31" s="50"/>
      <c r="C31" s="51"/>
      <c r="D31" s="51"/>
      <c r="E31" s="51"/>
      <c r="F31" s="35" t="s">
        <v>51</v>
      </c>
      <c r="G31" s="51"/>
      <c r="H31" s="51"/>
      <c r="I31" s="51"/>
      <c r="J31" s="51"/>
      <c r="K31" s="51"/>
      <c r="L31" s="52">
        <v>0.20999999999999999</v>
      </c>
      <c r="M31" s="51"/>
      <c r="N31" s="51"/>
      <c r="O31" s="51"/>
      <c r="P31" s="51"/>
      <c r="Q31" s="51"/>
      <c r="R31" s="51"/>
      <c r="S31" s="51"/>
      <c r="T31" s="51"/>
      <c r="U31" s="51"/>
      <c r="V31" s="51"/>
      <c r="W31" s="53">
        <f>ROUND(BB54, 2)</f>
        <v>0</v>
      </c>
      <c r="X31" s="51"/>
      <c r="Y31" s="51"/>
      <c r="Z31" s="51"/>
      <c r="AA31" s="51"/>
      <c r="AB31" s="51"/>
      <c r="AC31" s="51"/>
      <c r="AD31" s="51"/>
      <c r="AE31" s="51"/>
      <c r="AF31" s="51"/>
      <c r="AG31" s="51"/>
      <c r="AH31" s="51"/>
      <c r="AI31" s="51"/>
      <c r="AJ31" s="51"/>
      <c r="AK31" s="53">
        <v>0</v>
      </c>
      <c r="AL31" s="51"/>
      <c r="AM31" s="51"/>
      <c r="AN31" s="51"/>
      <c r="AO31" s="51"/>
      <c r="AP31" s="51"/>
      <c r="AQ31" s="51"/>
      <c r="AR31" s="54"/>
      <c r="BE31" s="55"/>
    </row>
    <row r="32" hidden="1" s="3" customFormat="1" ht="14.4" customHeight="1">
      <c r="A32" s="3"/>
      <c r="B32" s="50"/>
      <c r="C32" s="51"/>
      <c r="D32" s="51"/>
      <c r="E32" s="51"/>
      <c r="F32" s="35" t="s">
        <v>52</v>
      </c>
      <c r="G32" s="51"/>
      <c r="H32" s="51"/>
      <c r="I32" s="51"/>
      <c r="J32" s="51"/>
      <c r="K32" s="51"/>
      <c r="L32" s="52">
        <v>0.12</v>
      </c>
      <c r="M32" s="51"/>
      <c r="N32" s="51"/>
      <c r="O32" s="51"/>
      <c r="P32" s="51"/>
      <c r="Q32" s="51"/>
      <c r="R32" s="51"/>
      <c r="S32" s="51"/>
      <c r="T32" s="51"/>
      <c r="U32" s="51"/>
      <c r="V32" s="51"/>
      <c r="W32" s="53">
        <f>ROUND(BC54, 2)</f>
        <v>0</v>
      </c>
      <c r="X32" s="51"/>
      <c r="Y32" s="51"/>
      <c r="Z32" s="51"/>
      <c r="AA32" s="51"/>
      <c r="AB32" s="51"/>
      <c r="AC32" s="51"/>
      <c r="AD32" s="51"/>
      <c r="AE32" s="51"/>
      <c r="AF32" s="51"/>
      <c r="AG32" s="51"/>
      <c r="AH32" s="51"/>
      <c r="AI32" s="51"/>
      <c r="AJ32" s="51"/>
      <c r="AK32" s="53">
        <v>0</v>
      </c>
      <c r="AL32" s="51"/>
      <c r="AM32" s="51"/>
      <c r="AN32" s="51"/>
      <c r="AO32" s="51"/>
      <c r="AP32" s="51"/>
      <c r="AQ32" s="51"/>
      <c r="AR32" s="54"/>
      <c r="BE32" s="55"/>
    </row>
    <row r="33" hidden="1" s="3" customFormat="1" ht="14.4" customHeight="1">
      <c r="A33" s="3"/>
      <c r="B33" s="50"/>
      <c r="C33" s="51"/>
      <c r="D33" s="51"/>
      <c r="E33" s="51"/>
      <c r="F33" s="35" t="s">
        <v>53</v>
      </c>
      <c r="G33" s="51"/>
      <c r="H33" s="51"/>
      <c r="I33" s="51"/>
      <c r="J33" s="51"/>
      <c r="K33" s="51"/>
      <c r="L33" s="52">
        <v>0</v>
      </c>
      <c r="M33" s="51"/>
      <c r="N33" s="51"/>
      <c r="O33" s="51"/>
      <c r="P33" s="51"/>
      <c r="Q33" s="51"/>
      <c r="R33" s="51"/>
      <c r="S33" s="51"/>
      <c r="T33" s="51"/>
      <c r="U33" s="51"/>
      <c r="V33" s="51"/>
      <c r="W33" s="53">
        <f>ROUND(BD54, 2)</f>
        <v>0</v>
      </c>
      <c r="X33" s="51"/>
      <c r="Y33" s="51"/>
      <c r="Z33" s="51"/>
      <c r="AA33" s="51"/>
      <c r="AB33" s="51"/>
      <c r="AC33" s="51"/>
      <c r="AD33" s="51"/>
      <c r="AE33" s="51"/>
      <c r="AF33" s="51"/>
      <c r="AG33" s="51"/>
      <c r="AH33" s="51"/>
      <c r="AI33" s="51"/>
      <c r="AJ33" s="51"/>
      <c r="AK33" s="53">
        <v>0</v>
      </c>
      <c r="AL33" s="51"/>
      <c r="AM33" s="51"/>
      <c r="AN33" s="51"/>
      <c r="AO33" s="51"/>
      <c r="AP33" s="51"/>
      <c r="AQ33" s="51"/>
      <c r="AR33" s="54"/>
      <c r="BE33" s="3"/>
    </row>
    <row r="34" s="2" customFormat="1" ht="6.96" customHeight="1">
      <c r="A34" s="42"/>
      <c r="B34" s="43"/>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8"/>
      <c r="BE34" s="42"/>
    </row>
    <row r="35" s="2" customFormat="1" ht="25.92" customHeight="1">
      <c r="A35" s="42"/>
      <c r="B35" s="43"/>
      <c r="C35" s="56"/>
      <c r="D35" s="57" t="s">
        <v>54</v>
      </c>
      <c r="E35" s="58"/>
      <c r="F35" s="58"/>
      <c r="G35" s="58"/>
      <c r="H35" s="58"/>
      <c r="I35" s="58"/>
      <c r="J35" s="58"/>
      <c r="K35" s="58"/>
      <c r="L35" s="58"/>
      <c r="M35" s="58"/>
      <c r="N35" s="58"/>
      <c r="O35" s="58"/>
      <c r="P35" s="58"/>
      <c r="Q35" s="58"/>
      <c r="R35" s="58"/>
      <c r="S35" s="58"/>
      <c r="T35" s="59" t="s">
        <v>55</v>
      </c>
      <c r="U35" s="58"/>
      <c r="V35" s="58"/>
      <c r="W35" s="58"/>
      <c r="X35" s="60" t="s">
        <v>56</v>
      </c>
      <c r="Y35" s="58"/>
      <c r="Z35" s="58"/>
      <c r="AA35" s="58"/>
      <c r="AB35" s="58"/>
      <c r="AC35" s="58"/>
      <c r="AD35" s="58"/>
      <c r="AE35" s="58"/>
      <c r="AF35" s="58"/>
      <c r="AG35" s="58"/>
      <c r="AH35" s="58"/>
      <c r="AI35" s="58"/>
      <c r="AJ35" s="58"/>
      <c r="AK35" s="61">
        <f>SUM(AK26:AK33)</f>
        <v>0</v>
      </c>
      <c r="AL35" s="58"/>
      <c r="AM35" s="58"/>
      <c r="AN35" s="58"/>
      <c r="AO35" s="62"/>
      <c r="AP35" s="56"/>
      <c r="AQ35" s="56"/>
      <c r="AR35" s="48"/>
      <c r="BE35" s="42"/>
    </row>
    <row r="36" s="2" customFormat="1" ht="6.96" customHeight="1">
      <c r="A36" s="42"/>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8"/>
      <c r="BE36" s="42"/>
    </row>
    <row r="37" s="2" customFormat="1" ht="6.96" customHeight="1">
      <c r="A37" s="42"/>
      <c r="B37" s="63"/>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48"/>
      <c r="BE37" s="42"/>
    </row>
    <row r="41" s="2" customFormat="1" ht="6.96" customHeight="1">
      <c r="A41" s="42"/>
      <c r="B41" s="65"/>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48"/>
      <c r="BE41" s="42"/>
    </row>
    <row r="42" s="2" customFormat="1" ht="24.96" customHeight="1">
      <c r="A42" s="42"/>
      <c r="B42" s="43"/>
      <c r="C42" s="26" t="s">
        <v>57</v>
      </c>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8"/>
      <c r="BE42" s="42"/>
    </row>
    <row r="43" s="2" customFormat="1" ht="6.96" customHeight="1">
      <c r="A43" s="42"/>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8"/>
      <c r="BE43" s="42"/>
    </row>
    <row r="44" s="4" customFormat="1" ht="12" customHeight="1">
      <c r="A44" s="4"/>
      <c r="B44" s="67"/>
      <c r="C44" s="35" t="s">
        <v>13</v>
      </c>
      <c r="D44" s="68"/>
      <c r="E44" s="68"/>
      <c r="F44" s="68"/>
      <c r="G44" s="68"/>
      <c r="H44" s="68"/>
      <c r="I44" s="68"/>
      <c r="J44" s="68"/>
      <c r="K44" s="68"/>
      <c r="L44" s="68" t="str">
        <f>K5</f>
        <v>2021035_R01</v>
      </c>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9"/>
      <c r="BE44" s="4"/>
    </row>
    <row r="45" s="5" customFormat="1" ht="36.96" customHeight="1">
      <c r="A45" s="5"/>
      <c r="B45" s="70"/>
      <c r="C45" s="71" t="s">
        <v>16</v>
      </c>
      <c r="D45" s="72"/>
      <c r="E45" s="72"/>
      <c r="F45" s="72"/>
      <c r="G45" s="72"/>
      <c r="H45" s="72"/>
      <c r="I45" s="72"/>
      <c r="J45" s="72"/>
      <c r="K45" s="72"/>
      <c r="L45" s="73" t="str">
        <f>K6</f>
        <v>Vestavba podkrová Modrava 35 - VZ ZZS PK Modrava</v>
      </c>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4"/>
      <c r="BE45" s="5"/>
    </row>
    <row r="46" s="2" customFormat="1" ht="6.96" customHeight="1">
      <c r="A46" s="42"/>
      <c r="B46" s="43"/>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8"/>
      <c r="BE46" s="42"/>
    </row>
    <row r="47" s="2" customFormat="1" ht="12" customHeight="1">
      <c r="A47" s="42"/>
      <c r="B47" s="43"/>
      <c r="C47" s="35" t="s">
        <v>22</v>
      </c>
      <c r="D47" s="44"/>
      <c r="E47" s="44"/>
      <c r="F47" s="44"/>
      <c r="G47" s="44"/>
      <c r="H47" s="44"/>
      <c r="I47" s="44"/>
      <c r="J47" s="44"/>
      <c r="K47" s="44"/>
      <c r="L47" s="75" t="str">
        <f>IF(K8="","",K8)</f>
        <v>Modrava</v>
      </c>
      <c r="M47" s="44"/>
      <c r="N47" s="44"/>
      <c r="O47" s="44"/>
      <c r="P47" s="44"/>
      <c r="Q47" s="44"/>
      <c r="R47" s="44"/>
      <c r="S47" s="44"/>
      <c r="T47" s="44"/>
      <c r="U47" s="44"/>
      <c r="V47" s="44"/>
      <c r="W47" s="44"/>
      <c r="X47" s="44"/>
      <c r="Y47" s="44"/>
      <c r="Z47" s="44"/>
      <c r="AA47" s="44"/>
      <c r="AB47" s="44"/>
      <c r="AC47" s="44"/>
      <c r="AD47" s="44"/>
      <c r="AE47" s="44"/>
      <c r="AF47" s="44"/>
      <c r="AG47" s="44"/>
      <c r="AH47" s="44"/>
      <c r="AI47" s="35" t="s">
        <v>24</v>
      </c>
      <c r="AJ47" s="44"/>
      <c r="AK47" s="44"/>
      <c r="AL47" s="44"/>
      <c r="AM47" s="76" t="str">
        <f>IF(AN8= "","",AN8)</f>
        <v>27. 1. 2025</v>
      </c>
      <c r="AN47" s="76"/>
      <c r="AO47" s="44"/>
      <c r="AP47" s="44"/>
      <c r="AQ47" s="44"/>
      <c r="AR47" s="48"/>
      <c r="BE47" s="42"/>
    </row>
    <row r="48" s="2" customFormat="1" ht="6.96" customHeight="1">
      <c r="A48" s="42"/>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8"/>
      <c r="BE48" s="42"/>
    </row>
    <row r="49" s="2" customFormat="1" ht="40.05" customHeight="1">
      <c r="A49" s="42"/>
      <c r="B49" s="43"/>
      <c r="C49" s="35" t="s">
        <v>30</v>
      </c>
      <c r="D49" s="44"/>
      <c r="E49" s="44"/>
      <c r="F49" s="44"/>
      <c r="G49" s="44"/>
      <c r="H49" s="44"/>
      <c r="I49" s="44"/>
      <c r="J49" s="44"/>
      <c r="K49" s="44"/>
      <c r="L49" s="68" t="str">
        <f>IF(E11= "","",E11)</f>
        <v>Obec Modrava, Modrava 63, 341 92 Kašperské Hory</v>
      </c>
      <c r="M49" s="44"/>
      <c r="N49" s="44"/>
      <c r="O49" s="44"/>
      <c r="P49" s="44"/>
      <c r="Q49" s="44"/>
      <c r="R49" s="44"/>
      <c r="S49" s="44"/>
      <c r="T49" s="44"/>
      <c r="U49" s="44"/>
      <c r="V49" s="44"/>
      <c r="W49" s="44"/>
      <c r="X49" s="44"/>
      <c r="Y49" s="44"/>
      <c r="Z49" s="44"/>
      <c r="AA49" s="44"/>
      <c r="AB49" s="44"/>
      <c r="AC49" s="44"/>
      <c r="AD49" s="44"/>
      <c r="AE49" s="44"/>
      <c r="AF49" s="44"/>
      <c r="AG49" s="44"/>
      <c r="AH49" s="44"/>
      <c r="AI49" s="35" t="s">
        <v>37</v>
      </c>
      <c r="AJ49" s="44"/>
      <c r="AK49" s="44"/>
      <c r="AL49" s="44"/>
      <c r="AM49" s="77" t="str">
        <f>IF(E17="","",E17)</f>
        <v>MPtechnik s.r.o., Francouzská 149, 345 62 Holýšov</v>
      </c>
      <c r="AN49" s="68"/>
      <c r="AO49" s="68"/>
      <c r="AP49" s="68"/>
      <c r="AQ49" s="44"/>
      <c r="AR49" s="48"/>
      <c r="AS49" s="78" t="s">
        <v>58</v>
      </c>
      <c r="AT49" s="79"/>
      <c r="AU49" s="80"/>
      <c r="AV49" s="80"/>
      <c r="AW49" s="80"/>
      <c r="AX49" s="80"/>
      <c r="AY49" s="80"/>
      <c r="AZ49" s="80"/>
      <c r="BA49" s="80"/>
      <c r="BB49" s="80"/>
      <c r="BC49" s="80"/>
      <c r="BD49" s="81"/>
      <c r="BE49" s="42"/>
    </row>
    <row r="50" s="2" customFormat="1" ht="15.15" customHeight="1">
      <c r="A50" s="42"/>
      <c r="B50" s="43"/>
      <c r="C50" s="35" t="s">
        <v>35</v>
      </c>
      <c r="D50" s="44"/>
      <c r="E50" s="44"/>
      <c r="F50" s="44"/>
      <c r="G50" s="44"/>
      <c r="H50" s="44"/>
      <c r="I50" s="44"/>
      <c r="J50" s="44"/>
      <c r="K50" s="44"/>
      <c r="L50" s="68" t="str">
        <f>IF(E14= "Vyplň údaj","",E14)</f>
        <v/>
      </c>
      <c r="M50" s="44"/>
      <c r="N50" s="44"/>
      <c r="O50" s="44"/>
      <c r="P50" s="44"/>
      <c r="Q50" s="44"/>
      <c r="R50" s="44"/>
      <c r="S50" s="44"/>
      <c r="T50" s="44"/>
      <c r="U50" s="44"/>
      <c r="V50" s="44"/>
      <c r="W50" s="44"/>
      <c r="X50" s="44"/>
      <c r="Y50" s="44"/>
      <c r="Z50" s="44"/>
      <c r="AA50" s="44"/>
      <c r="AB50" s="44"/>
      <c r="AC50" s="44"/>
      <c r="AD50" s="44"/>
      <c r="AE50" s="44"/>
      <c r="AF50" s="44"/>
      <c r="AG50" s="44"/>
      <c r="AH50" s="44"/>
      <c r="AI50" s="35" t="s">
        <v>40</v>
      </c>
      <c r="AJ50" s="44"/>
      <c r="AK50" s="44"/>
      <c r="AL50" s="44"/>
      <c r="AM50" s="77" t="str">
        <f>IF(E20="","",E20)</f>
        <v>Jakub Vilingr</v>
      </c>
      <c r="AN50" s="68"/>
      <c r="AO50" s="68"/>
      <c r="AP50" s="68"/>
      <c r="AQ50" s="44"/>
      <c r="AR50" s="48"/>
      <c r="AS50" s="82"/>
      <c r="AT50" s="83"/>
      <c r="AU50" s="84"/>
      <c r="AV50" s="84"/>
      <c r="AW50" s="84"/>
      <c r="AX50" s="84"/>
      <c r="AY50" s="84"/>
      <c r="AZ50" s="84"/>
      <c r="BA50" s="84"/>
      <c r="BB50" s="84"/>
      <c r="BC50" s="84"/>
      <c r="BD50" s="85"/>
      <c r="BE50" s="42"/>
    </row>
    <row r="51" s="2" customFormat="1" ht="10.8" customHeight="1">
      <c r="A51" s="42"/>
      <c r="B51" s="43"/>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8"/>
      <c r="AS51" s="86"/>
      <c r="AT51" s="87"/>
      <c r="AU51" s="88"/>
      <c r="AV51" s="88"/>
      <c r="AW51" s="88"/>
      <c r="AX51" s="88"/>
      <c r="AY51" s="88"/>
      <c r="AZ51" s="88"/>
      <c r="BA51" s="88"/>
      <c r="BB51" s="88"/>
      <c r="BC51" s="88"/>
      <c r="BD51" s="89"/>
      <c r="BE51" s="42"/>
    </row>
    <row r="52" s="2" customFormat="1" ht="29.28" customHeight="1">
      <c r="A52" s="42"/>
      <c r="B52" s="43"/>
      <c r="C52" s="90" t="s">
        <v>59</v>
      </c>
      <c r="D52" s="91"/>
      <c r="E52" s="91"/>
      <c r="F52" s="91"/>
      <c r="G52" s="91"/>
      <c r="H52" s="92"/>
      <c r="I52" s="93" t="s">
        <v>60</v>
      </c>
      <c r="J52" s="91"/>
      <c r="K52" s="91"/>
      <c r="L52" s="91"/>
      <c r="M52" s="91"/>
      <c r="N52" s="91"/>
      <c r="O52" s="91"/>
      <c r="P52" s="91"/>
      <c r="Q52" s="91"/>
      <c r="R52" s="91"/>
      <c r="S52" s="91"/>
      <c r="T52" s="91"/>
      <c r="U52" s="91"/>
      <c r="V52" s="91"/>
      <c r="W52" s="91"/>
      <c r="X52" s="91"/>
      <c r="Y52" s="91"/>
      <c r="Z52" s="91"/>
      <c r="AA52" s="91"/>
      <c r="AB52" s="91"/>
      <c r="AC52" s="91"/>
      <c r="AD52" s="91"/>
      <c r="AE52" s="91"/>
      <c r="AF52" s="91"/>
      <c r="AG52" s="94" t="s">
        <v>61</v>
      </c>
      <c r="AH52" s="91"/>
      <c r="AI52" s="91"/>
      <c r="AJ52" s="91"/>
      <c r="AK52" s="91"/>
      <c r="AL52" s="91"/>
      <c r="AM52" s="91"/>
      <c r="AN52" s="93" t="s">
        <v>62</v>
      </c>
      <c r="AO52" s="91"/>
      <c r="AP52" s="91"/>
      <c r="AQ52" s="95" t="s">
        <v>63</v>
      </c>
      <c r="AR52" s="48"/>
      <c r="AS52" s="96" t="s">
        <v>64</v>
      </c>
      <c r="AT52" s="97" t="s">
        <v>65</v>
      </c>
      <c r="AU52" s="97" t="s">
        <v>66</v>
      </c>
      <c r="AV52" s="97" t="s">
        <v>67</v>
      </c>
      <c r="AW52" s="97" t="s">
        <v>68</v>
      </c>
      <c r="AX52" s="97" t="s">
        <v>69</v>
      </c>
      <c r="AY52" s="97" t="s">
        <v>70</v>
      </c>
      <c r="AZ52" s="97" t="s">
        <v>71</v>
      </c>
      <c r="BA52" s="97" t="s">
        <v>72</v>
      </c>
      <c r="BB52" s="97" t="s">
        <v>73</v>
      </c>
      <c r="BC52" s="97" t="s">
        <v>74</v>
      </c>
      <c r="BD52" s="98" t="s">
        <v>75</v>
      </c>
      <c r="BE52" s="42"/>
    </row>
    <row r="53" s="2" customFormat="1" ht="10.8" customHeight="1">
      <c r="A53" s="42"/>
      <c r="B53" s="43"/>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8"/>
      <c r="AS53" s="99"/>
      <c r="AT53" s="100"/>
      <c r="AU53" s="100"/>
      <c r="AV53" s="100"/>
      <c r="AW53" s="100"/>
      <c r="AX53" s="100"/>
      <c r="AY53" s="100"/>
      <c r="AZ53" s="100"/>
      <c r="BA53" s="100"/>
      <c r="BB53" s="100"/>
      <c r="BC53" s="100"/>
      <c r="BD53" s="101"/>
      <c r="BE53" s="42"/>
    </row>
    <row r="54" s="6" customFormat="1" ht="32.4" customHeight="1">
      <c r="A54" s="6"/>
      <c r="B54" s="102"/>
      <c r="C54" s="103" t="s">
        <v>76</v>
      </c>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5">
        <f>ROUND(SUM(AG55:AG61),2)</f>
        <v>0</v>
      </c>
      <c r="AH54" s="105"/>
      <c r="AI54" s="105"/>
      <c r="AJ54" s="105"/>
      <c r="AK54" s="105"/>
      <c r="AL54" s="105"/>
      <c r="AM54" s="105"/>
      <c r="AN54" s="106">
        <f>SUM(AG54,AT54)</f>
        <v>0</v>
      </c>
      <c r="AO54" s="106"/>
      <c r="AP54" s="106"/>
      <c r="AQ54" s="107" t="s">
        <v>32</v>
      </c>
      <c r="AR54" s="108"/>
      <c r="AS54" s="109">
        <f>ROUND(SUM(AS55:AS61),2)</f>
        <v>0</v>
      </c>
      <c r="AT54" s="110">
        <f>ROUND(SUM(AV54:AW54),2)</f>
        <v>0</v>
      </c>
      <c r="AU54" s="111">
        <f>ROUND(SUM(AU55:AU61),5)</f>
        <v>0</v>
      </c>
      <c r="AV54" s="110">
        <f>ROUND(AZ54*L29,2)</f>
        <v>0</v>
      </c>
      <c r="AW54" s="110">
        <f>ROUND(BA54*L30,2)</f>
        <v>0</v>
      </c>
      <c r="AX54" s="110">
        <f>ROUND(BB54*L29,2)</f>
        <v>0</v>
      </c>
      <c r="AY54" s="110">
        <f>ROUND(BC54*L30,2)</f>
        <v>0</v>
      </c>
      <c r="AZ54" s="110">
        <f>ROUND(SUM(AZ55:AZ61),2)</f>
        <v>0</v>
      </c>
      <c r="BA54" s="110">
        <f>ROUND(SUM(BA55:BA61),2)</f>
        <v>0</v>
      </c>
      <c r="BB54" s="110">
        <f>ROUND(SUM(BB55:BB61),2)</f>
        <v>0</v>
      </c>
      <c r="BC54" s="110">
        <f>ROUND(SUM(BC55:BC61),2)</f>
        <v>0</v>
      </c>
      <c r="BD54" s="112">
        <f>ROUND(SUM(BD55:BD61),2)</f>
        <v>0</v>
      </c>
      <c r="BE54" s="6"/>
      <c r="BS54" s="113" t="s">
        <v>77</v>
      </c>
      <c r="BT54" s="113" t="s">
        <v>78</v>
      </c>
      <c r="BU54" s="114" t="s">
        <v>79</v>
      </c>
      <c r="BV54" s="113" t="s">
        <v>80</v>
      </c>
      <c r="BW54" s="113" t="s">
        <v>5</v>
      </c>
      <c r="BX54" s="113" t="s">
        <v>81</v>
      </c>
      <c r="CL54" s="113" t="s">
        <v>19</v>
      </c>
    </row>
    <row r="55" s="7" customFormat="1" ht="16.5" customHeight="1">
      <c r="A55" s="115" t="s">
        <v>82</v>
      </c>
      <c r="B55" s="116"/>
      <c r="C55" s="117"/>
      <c r="D55" s="118" t="s">
        <v>83</v>
      </c>
      <c r="E55" s="118"/>
      <c r="F55" s="118"/>
      <c r="G55" s="118"/>
      <c r="H55" s="118"/>
      <c r="I55" s="119"/>
      <c r="J55" s="118" t="s">
        <v>84</v>
      </c>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20">
        <f>'00 - Pokyny pro zpracován...'!J30</f>
        <v>0</v>
      </c>
      <c r="AH55" s="119"/>
      <c r="AI55" s="119"/>
      <c r="AJ55" s="119"/>
      <c r="AK55" s="119"/>
      <c r="AL55" s="119"/>
      <c r="AM55" s="119"/>
      <c r="AN55" s="120">
        <f>SUM(AG55,AT55)</f>
        <v>0</v>
      </c>
      <c r="AO55" s="119"/>
      <c r="AP55" s="119"/>
      <c r="AQ55" s="121" t="s">
        <v>85</v>
      </c>
      <c r="AR55" s="122"/>
      <c r="AS55" s="123">
        <v>0</v>
      </c>
      <c r="AT55" s="124">
        <f>ROUND(SUM(AV55:AW55),2)</f>
        <v>0</v>
      </c>
      <c r="AU55" s="125">
        <f>'00 - Pokyny pro zpracován...'!P80</f>
        <v>0</v>
      </c>
      <c r="AV55" s="124">
        <f>'00 - Pokyny pro zpracován...'!J33</f>
        <v>0</v>
      </c>
      <c r="AW55" s="124">
        <f>'00 - Pokyny pro zpracován...'!J34</f>
        <v>0</v>
      </c>
      <c r="AX55" s="124">
        <f>'00 - Pokyny pro zpracován...'!J35</f>
        <v>0</v>
      </c>
      <c r="AY55" s="124">
        <f>'00 - Pokyny pro zpracován...'!J36</f>
        <v>0</v>
      </c>
      <c r="AZ55" s="124">
        <f>'00 - Pokyny pro zpracován...'!F33</f>
        <v>0</v>
      </c>
      <c r="BA55" s="124">
        <f>'00 - Pokyny pro zpracován...'!F34</f>
        <v>0</v>
      </c>
      <c r="BB55" s="124">
        <f>'00 - Pokyny pro zpracován...'!F35</f>
        <v>0</v>
      </c>
      <c r="BC55" s="124">
        <f>'00 - Pokyny pro zpracován...'!F36</f>
        <v>0</v>
      </c>
      <c r="BD55" s="126">
        <f>'00 - Pokyny pro zpracován...'!F37</f>
        <v>0</v>
      </c>
      <c r="BE55" s="7"/>
      <c r="BT55" s="127" t="s">
        <v>86</v>
      </c>
      <c r="BV55" s="127" t="s">
        <v>80</v>
      </c>
      <c r="BW55" s="127" t="s">
        <v>87</v>
      </c>
      <c r="BX55" s="127" t="s">
        <v>5</v>
      </c>
      <c r="CL55" s="127" t="s">
        <v>88</v>
      </c>
      <c r="CM55" s="127" t="s">
        <v>89</v>
      </c>
    </row>
    <row r="56" s="7" customFormat="1" ht="16.5" customHeight="1">
      <c r="A56" s="115" t="s">
        <v>82</v>
      </c>
      <c r="B56" s="116"/>
      <c r="C56" s="117"/>
      <c r="D56" s="118" t="s">
        <v>90</v>
      </c>
      <c r="E56" s="118"/>
      <c r="F56" s="118"/>
      <c r="G56" s="118"/>
      <c r="H56" s="118"/>
      <c r="I56" s="119"/>
      <c r="J56" s="118" t="s">
        <v>91</v>
      </c>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20">
        <f>'01 - Vedlejší rozpočtové ...'!J30</f>
        <v>0</v>
      </c>
      <c r="AH56" s="119"/>
      <c r="AI56" s="119"/>
      <c r="AJ56" s="119"/>
      <c r="AK56" s="119"/>
      <c r="AL56" s="119"/>
      <c r="AM56" s="119"/>
      <c r="AN56" s="120">
        <f>SUM(AG56,AT56)</f>
        <v>0</v>
      </c>
      <c r="AO56" s="119"/>
      <c r="AP56" s="119"/>
      <c r="AQ56" s="121" t="s">
        <v>85</v>
      </c>
      <c r="AR56" s="122"/>
      <c r="AS56" s="123">
        <v>0</v>
      </c>
      <c r="AT56" s="124">
        <f>ROUND(SUM(AV56:AW56),2)</f>
        <v>0</v>
      </c>
      <c r="AU56" s="125">
        <f>'01 - Vedlejší rozpočtové ...'!P83</f>
        <v>0</v>
      </c>
      <c r="AV56" s="124">
        <f>'01 - Vedlejší rozpočtové ...'!J33</f>
        <v>0</v>
      </c>
      <c r="AW56" s="124">
        <f>'01 - Vedlejší rozpočtové ...'!J34</f>
        <v>0</v>
      </c>
      <c r="AX56" s="124">
        <f>'01 - Vedlejší rozpočtové ...'!J35</f>
        <v>0</v>
      </c>
      <c r="AY56" s="124">
        <f>'01 - Vedlejší rozpočtové ...'!J36</f>
        <v>0</v>
      </c>
      <c r="AZ56" s="124">
        <f>'01 - Vedlejší rozpočtové ...'!F33</f>
        <v>0</v>
      </c>
      <c r="BA56" s="124">
        <f>'01 - Vedlejší rozpočtové ...'!F34</f>
        <v>0</v>
      </c>
      <c r="BB56" s="124">
        <f>'01 - Vedlejší rozpočtové ...'!F35</f>
        <v>0</v>
      </c>
      <c r="BC56" s="124">
        <f>'01 - Vedlejší rozpočtové ...'!F36</f>
        <v>0</v>
      </c>
      <c r="BD56" s="126">
        <f>'01 - Vedlejší rozpočtové ...'!F37</f>
        <v>0</v>
      </c>
      <c r="BE56" s="7"/>
      <c r="BT56" s="127" t="s">
        <v>86</v>
      </c>
      <c r="BV56" s="127" t="s">
        <v>80</v>
      </c>
      <c r="BW56" s="127" t="s">
        <v>92</v>
      </c>
      <c r="BX56" s="127" t="s">
        <v>5</v>
      </c>
      <c r="CL56" s="127" t="s">
        <v>93</v>
      </c>
      <c r="CM56" s="127" t="s">
        <v>89</v>
      </c>
    </row>
    <row r="57" s="7" customFormat="1" ht="24.75" customHeight="1">
      <c r="A57" s="115" t="s">
        <v>82</v>
      </c>
      <c r="B57" s="116"/>
      <c r="C57" s="117"/>
      <c r="D57" s="118" t="s">
        <v>94</v>
      </c>
      <c r="E57" s="118"/>
      <c r="F57" s="118"/>
      <c r="G57" s="118"/>
      <c r="H57" s="118"/>
      <c r="I57" s="119"/>
      <c r="J57" s="118" t="s">
        <v>95</v>
      </c>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20">
        <f>'02 - D.1.1 - D.1.3 - Stav...'!J30</f>
        <v>0</v>
      </c>
      <c r="AH57" s="119"/>
      <c r="AI57" s="119"/>
      <c r="AJ57" s="119"/>
      <c r="AK57" s="119"/>
      <c r="AL57" s="119"/>
      <c r="AM57" s="119"/>
      <c r="AN57" s="120">
        <f>SUM(AG57,AT57)</f>
        <v>0</v>
      </c>
      <c r="AO57" s="119"/>
      <c r="AP57" s="119"/>
      <c r="AQ57" s="121" t="s">
        <v>85</v>
      </c>
      <c r="AR57" s="122"/>
      <c r="AS57" s="123">
        <v>0</v>
      </c>
      <c r="AT57" s="124">
        <f>ROUND(SUM(AV57:AW57),2)</f>
        <v>0</v>
      </c>
      <c r="AU57" s="125">
        <f>'02 - D.1.1 - D.1.3 - Stav...'!P98</f>
        <v>0</v>
      </c>
      <c r="AV57" s="124">
        <f>'02 - D.1.1 - D.1.3 - Stav...'!J33</f>
        <v>0</v>
      </c>
      <c r="AW57" s="124">
        <f>'02 - D.1.1 - D.1.3 - Stav...'!J34</f>
        <v>0</v>
      </c>
      <c r="AX57" s="124">
        <f>'02 - D.1.1 - D.1.3 - Stav...'!J35</f>
        <v>0</v>
      </c>
      <c r="AY57" s="124">
        <f>'02 - D.1.1 - D.1.3 - Stav...'!J36</f>
        <v>0</v>
      </c>
      <c r="AZ57" s="124">
        <f>'02 - D.1.1 - D.1.3 - Stav...'!F33</f>
        <v>0</v>
      </c>
      <c r="BA57" s="124">
        <f>'02 - D.1.1 - D.1.3 - Stav...'!F34</f>
        <v>0</v>
      </c>
      <c r="BB57" s="124">
        <f>'02 - D.1.1 - D.1.3 - Stav...'!F35</f>
        <v>0</v>
      </c>
      <c r="BC57" s="124">
        <f>'02 - D.1.1 - D.1.3 - Stav...'!F36</f>
        <v>0</v>
      </c>
      <c r="BD57" s="126">
        <f>'02 - D.1.1 - D.1.3 - Stav...'!F37</f>
        <v>0</v>
      </c>
      <c r="BE57" s="7"/>
      <c r="BT57" s="127" t="s">
        <v>86</v>
      </c>
      <c r="BV57" s="127" t="s">
        <v>80</v>
      </c>
      <c r="BW57" s="127" t="s">
        <v>96</v>
      </c>
      <c r="BX57" s="127" t="s">
        <v>5</v>
      </c>
      <c r="CL57" s="127" t="s">
        <v>32</v>
      </c>
      <c r="CM57" s="127" t="s">
        <v>89</v>
      </c>
    </row>
    <row r="58" s="7" customFormat="1" ht="16.5" customHeight="1">
      <c r="A58" s="115" t="s">
        <v>82</v>
      </c>
      <c r="B58" s="116"/>
      <c r="C58" s="117"/>
      <c r="D58" s="118" t="s">
        <v>97</v>
      </c>
      <c r="E58" s="118"/>
      <c r="F58" s="118"/>
      <c r="G58" s="118"/>
      <c r="H58" s="118"/>
      <c r="I58" s="119"/>
      <c r="J58" s="118" t="s">
        <v>98</v>
      </c>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20">
        <f>'03 - D.1.4.1 - Zdravotně ...'!J30</f>
        <v>0</v>
      </c>
      <c r="AH58" s="119"/>
      <c r="AI58" s="119"/>
      <c r="AJ58" s="119"/>
      <c r="AK58" s="119"/>
      <c r="AL58" s="119"/>
      <c r="AM58" s="119"/>
      <c r="AN58" s="120">
        <f>SUM(AG58,AT58)</f>
        <v>0</v>
      </c>
      <c r="AO58" s="119"/>
      <c r="AP58" s="119"/>
      <c r="AQ58" s="121" t="s">
        <v>85</v>
      </c>
      <c r="AR58" s="122"/>
      <c r="AS58" s="123">
        <v>0</v>
      </c>
      <c r="AT58" s="124">
        <f>ROUND(SUM(AV58:AW58),2)</f>
        <v>0</v>
      </c>
      <c r="AU58" s="125">
        <f>'03 - D.1.4.1 - Zdravotně ...'!P84</f>
        <v>0</v>
      </c>
      <c r="AV58" s="124">
        <f>'03 - D.1.4.1 - Zdravotně ...'!J33</f>
        <v>0</v>
      </c>
      <c r="AW58" s="124">
        <f>'03 - D.1.4.1 - Zdravotně ...'!J34</f>
        <v>0</v>
      </c>
      <c r="AX58" s="124">
        <f>'03 - D.1.4.1 - Zdravotně ...'!J35</f>
        <v>0</v>
      </c>
      <c r="AY58" s="124">
        <f>'03 - D.1.4.1 - Zdravotně ...'!J36</f>
        <v>0</v>
      </c>
      <c r="AZ58" s="124">
        <f>'03 - D.1.4.1 - Zdravotně ...'!F33</f>
        <v>0</v>
      </c>
      <c r="BA58" s="124">
        <f>'03 - D.1.4.1 - Zdravotně ...'!F34</f>
        <v>0</v>
      </c>
      <c r="BB58" s="124">
        <f>'03 - D.1.4.1 - Zdravotně ...'!F35</f>
        <v>0</v>
      </c>
      <c r="BC58" s="124">
        <f>'03 - D.1.4.1 - Zdravotně ...'!F36</f>
        <v>0</v>
      </c>
      <c r="BD58" s="126">
        <f>'03 - D.1.4.1 - Zdravotně ...'!F37</f>
        <v>0</v>
      </c>
      <c r="BE58" s="7"/>
      <c r="BT58" s="127" t="s">
        <v>86</v>
      </c>
      <c r="BV58" s="127" t="s">
        <v>80</v>
      </c>
      <c r="BW58" s="127" t="s">
        <v>99</v>
      </c>
      <c r="BX58" s="127" t="s">
        <v>5</v>
      </c>
      <c r="CL58" s="127" t="s">
        <v>32</v>
      </c>
      <c r="CM58" s="127" t="s">
        <v>89</v>
      </c>
    </row>
    <row r="59" s="7" customFormat="1" ht="16.5" customHeight="1">
      <c r="A59" s="115" t="s">
        <v>82</v>
      </c>
      <c r="B59" s="116"/>
      <c r="C59" s="117"/>
      <c r="D59" s="118" t="s">
        <v>100</v>
      </c>
      <c r="E59" s="118"/>
      <c r="F59" s="118"/>
      <c r="G59" s="118"/>
      <c r="H59" s="118"/>
      <c r="I59" s="119"/>
      <c r="J59" s="118" t="s">
        <v>101</v>
      </c>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20">
        <f>'04 - D.1.4.2 - Elektroins...'!J30</f>
        <v>0</v>
      </c>
      <c r="AH59" s="119"/>
      <c r="AI59" s="119"/>
      <c r="AJ59" s="119"/>
      <c r="AK59" s="119"/>
      <c r="AL59" s="119"/>
      <c r="AM59" s="119"/>
      <c r="AN59" s="120">
        <f>SUM(AG59,AT59)</f>
        <v>0</v>
      </c>
      <c r="AO59" s="119"/>
      <c r="AP59" s="119"/>
      <c r="AQ59" s="121" t="s">
        <v>85</v>
      </c>
      <c r="AR59" s="122"/>
      <c r="AS59" s="123">
        <v>0</v>
      </c>
      <c r="AT59" s="124">
        <f>ROUND(SUM(AV59:AW59),2)</f>
        <v>0</v>
      </c>
      <c r="AU59" s="125">
        <f>'04 - D.1.4.2 - Elektroins...'!P87</f>
        <v>0</v>
      </c>
      <c r="AV59" s="124">
        <f>'04 - D.1.4.2 - Elektroins...'!J33</f>
        <v>0</v>
      </c>
      <c r="AW59" s="124">
        <f>'04 - D.1.4.2 - Elektroins...'!J34</f>
        <v>0</v>
      </c>
      <c r="AX59" s="124">
        <f>'04 - D.1.4.2 - Elektroins...'!J35</f>
        <v>0</v>
      </c>
      <c r="AY59" s="124">
        <f>'04 - D.1.4.2 - Elektroins...'!J36</f>
        <v>0</v>
      </c>
      <c r="AZ59" s="124">
        <f>'04 - D.1.4.2 - Elektroins...'!F33</f>
        <v>0</v>
      </c>
      <c r="BA59" s="124">
        <f>'04 - D.1.4.2 - Elektroins...'!F34</f>
        <v>0</v>
      </c>
      <c r="BB59" s="124">
        <f>'04 - D.1.4.2 - Elektroins...'!F35</f>
        <v>0</v>
      </c>
      <c r="BC59" s="124">
        <f>'04 - D.1.4.2 - Elektroins...'!F36</f>
        <v>0</v>
      </c>
      <c r="BD59" s="126">
        <f>'04 - D.1.4.2 - Elektroins...'!F37</f>
        <v>0</v>
      </c>
      <c r="BE59" s="7"/>
      <c r="BT59" s="127" t="s">
        <v>86</v>
      </c>
      <c r="BV59" s="127" t="s">
        <v>80</v>
      </c>
      <c r="BW59" s="127" t="s">
        <v>102</v>
      </c>
      <c r="BX59" s="127" t="s">
        <v>5</v>
      </c>
      <c r="CL59" s="127" t="s">
        <v>32</v>
      </c>
      <c r="CM59" s="127" t="s">
        <v>89</v>
      </c>
    </row>
    <row r="60" s="7" customFormat="1" ht="16.5" customHeight="1">
      <c r="A60" s="115" t="s">
        <v>82</v>
      </c>
      <c r="B60" s="116"/>
      <c r="C60" s="117"/>
      <c r="D60" s="118" t="s">
        <v>103</v>
      </c>
      <c r="E60" s="118"/>
      <c r="F60" s="118"/>
      <c r="G60" s="118"/>
      <c r="H60" s="118"/>
      <c r="I60" s="119"/>
      <c r="J60" s="118" t="s">
        <v>104</v>
      </c>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20">
        <f>'05 - D.1.4.3 - Vytápění'!J30</f>
        <v>0</v>
      </c>
      <c r="AH60" s="119"/>
      <c r="AI60" s="119"/>
      <c r="AJ60" s="119"/>
      <c r="AK60" s="119"/>
      <c r="AL60" s="119"/>
      <c r="AM60" s="119"/>
      <c r="AN60" s="120">
        <f>SUM(AG60,AT60)</f>
        <v>0</v>
      </c>
      <c r="AO60" s="119"/>
      <c r="AP60" s="119"/>
      <c r="AQ60" s="121" t="s">
        <v>85</v>
      </c>
      <c r="AR60" s="122"/>
      <c r="AS60" s="123">
        <v>0</v>
      </c>
      <c r="AT60" s="124">
        <f>ROUND(SUM(AV60:AW60),2)</f>
        <v>0</v>
      </c>
      <c r="AU60" s="125">
        <f>'05 - D.1.4.3 - Vytápění'!P84</f>
        <v>0</v>
      </c>
      <c r="AV60" s="124">
        <f>'05 - D.1.4.3 - Vytápění'!J33</f>
        <v>0</v>
      </c>
      <c r="AW60" s="124">
        <f>'05 - D.1.4.3 - Vytápění'!J34</f>
        <v>0</v>
      </c>
      <c r="AX60" s="124">
        <f>'05 - D.1.4.3 - Vytápění'!J35</f>
        <v>0</v>
      </c>
      <c r="AY60" s="124">
        <f>'05 - D.1.4.3 - Vytápění'!J36</f>
        <v>0</v>
      </c>
      <c r="AZ60" s="124">
        <f>'05 - D.1.4.3 - Vytápění'!F33</f>
        <v>0</v>
      </c>
      <c r="BA60" s="124">
        <f>'05 - D.1.4.3 - Vytápění'!F34</f>
        <v>0</v>
      </c>
      <c r="BB60" s="124">
        <f>'05 - D.1.4.3 - Vytápění'!F35</f>
        <v>0</v>
      </c>
      <c r="BC60" s="124">
        <f>'05 - D.1.4.3 - Vytápění'!F36</f>
        <v>0</v>
      </c>
      <c r="BD60" s="126">
        <f>'05 - D.1.4.3 - Vytápění'!F37</f>
        <v>0</v>
      </c>
      <c r="BE60" s="7"/>
      <c r="BT60" s="127" t="s">
        <v>86</v>
      </c>
      <c r="BV60" s="127" t="s">
        <v>80</v>
      </c>
      <c r="BW60" s="127" t="s">
        <v>105</v>
      </c>
      <c r="BX60" s="127" t="s">
        <v>5</v>
      </c>
      <c r="CL60" s="127" t="s">
        <v>32</v>
      </c>
      <c r="CM60" s="127" t="s">
        <v>89</v>
      </c>
    </row>
    <row r="61" s="7" customFormat="1" ht="16.5" customHeight="1">
      <c r="A61" s="115" t="s">
        <v>82</v>
      </c>
      <c r="B61" s="116"/>
      <c r="C61" s="117"/>
      <c r="D61" s="118" t="s">
        <v>106</v>
      </c>
      <c r="E61" s="118"/>
      <c r="F61" s="118"/>
      <c r="G61" s="118"/>
      <c r="H61" s="118"/>
      <c r="I61" s="119"/>
      <c r="J61" s="118" t="s">
        <v>107</v>
      </c>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20">
        <f>'06 - D.1.4.4 - Vzduchotec...'!J30</f>
        <v>0</v>
      </c>
      <c r="AH61" s="119"/>
      <c r="AI61" s="119"/>
      <c r="AJ61" s="119"/>
      <c r="AK61" s="119"/>
      <c r="AL61" s="119"/>
      <c r="AM61" s="119"/>
      <c r="AN61" s="120">
        <f>SUM(AG61,AT61)</f>
        <v>0</v>
      </c>
      <c r="AO61" s="119"/>
      <c r="AP61" s="119"/>
      <c r="AQ61" s="121" t="s">
        <v>85</v>
      </c>
      <c r="AR61" s="122"/>
      <c r="AS61" s="128">
        <v>0</v>
      </c>
      <c r="AT61" s="129">
        <f>ROUND(SUM(AV61:AW61),2)</f>
        <v>0</v>
      </c>
      <c r="AU61" s="130">
        <f>'06 - D.1.4.4 - Vzduchotec...'!P82</f>
        <v>0</v>
      </c>
      <c r="AV61" s="129">
        <f>'06 - D.1.4.4 - Vzduchotec...'!J33</f>
        <v>0</v>
      </c>
      <c r="AW61" s="129">
        <f>'06 - D.1.4.4 - Vzduchotec...'!J34</f>
        <v>0</v>
      </c>
      <c r="AX61" s="129">
        <f>'06 - D.1.4.4 - Vzduchotec...'!J35</f>
        <v>0</v>
      </c>
      <c r="AY61" s="129">
        <f>'06 - D.1.4.4 - Vzduchotec...'!J36</f>
        <v>0</v>
      </c>
      <c r="AZ61" s="129">
        <f>'06 - D.1.4.4 - Vzduchotec...'!F33</f>
        <v>0</v>
      </c>
      <c r="BA61" s="129">
        <f>'06 - D.1.4.4 - Vzduchotec...'!F34</f>
        <v>0</v>
      </c>
      <c r="BB61" s="129">
        <f>'06 - D.1.4.4 - Vzduchotec...'!F35</f>
        <v>0</v>
      </c>
      <c r="BC61" s="129">
        <f>'06 - D.1.4.4 - Vzduchotec...'!F36</f>
        <v>0</v>
      </c>
      <c r="BD61" s="131">
        <f>'06 - D.1.4.4 - Vzduchotec...'!F37</f>
        <v>0</v>
      </c>
      <c r="BE61" s="7"/>
      <c r="BT61" s="127" t="s">
        <v>86</v>
      </c>
      <c r="BV61" s="127" t="s">
        <v>80</v>
      </c>
      <c r="BW61" s="127" t="s">
        <v>108</v>
      </c>
      <c r="BX61" s="127" t="s">
        <v>5</v>
      </c>
      <c r="CL61" s="127" t="s">
        <v>32</v>
      </c>
      <c r="CM61" s="127" t="s">
        <v>89</v>
      </c>
    </row>
    <row r="62" s="2" customFormat="1" ht="30" customHeight="1">
      <c r="A62" s="42"/>
      <c r="B62" s="43"/>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8"/>
      <c r="AS62" s="42"/>
      <c r="AT62" s="42"/>
      <c r="AU62" s="42"/>
      <c r="AV62" s="42"/>
      <c r="AW62" s="42"/>
      <c r="AX62" s="42"/>
      <c r="AY62" s="42"/>
      <c r="AZ62" s="42"/>
      <c r="BA62" s="42"/>
      <c r="BB62" s="42"/>
      <c r="BC62" s="42"/>
      <c r="BD62" s="42"/>
      <c r="BE62" s="42"/>
    </row>
    <row r="63" s="2" customFormat="1" ht="6.96" customHeight="1">
      <c r="A63" s="42"/>
      <c r="B63" s="63"/>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48"/>
      <c r="AS63" s="42"/>
      <c r="AT63" s="42"/>
      <c r="AU63" s="42"/>
      <c r="AV63" s="42"/>
      <c r="AW63" s="42"/>
      <c r="AX63" s="42"/>
      <c r="AY63" s="42"/>
      <c r="AZ63" s="42"/>
      <c r="BA63" s="42"/>
      <c r="BB63" s="42"/>
      <c r="BC63" s="42"/>
      <c r="BD63" s="42"/>
      <c r="BE63" s="42"/>
    </row>
  </sheetData>
  <sheetProtection sheet="1" formatColumns="0" formatRows="0" objects="1" scenarios="1" spinCount="100000" saltValue="LzFwTqXEHbjhSqizD9fyfTQfDZppJ7o1iKVYzlL/KN/bBEUTCPKds4Mm1/ANHpwSTOzvEQZFR1eb/0PuTA5WzQ==" hashValue="1+L166OMFV7n5jxUMLDy93hFNrmUYBVfyhuGk1fW47ZLZDmZ4/+tfx9PVD4ec1oGe9+wXojH3IH4DPoBUvIGBw==" algorithmName="SHA-512" password="FC2B"/>
  <mergeCells count="66">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N60:AP60"/>
    <mergeCell ref="AG60:AM60"/>
    <mergeCell ref="D60:H60"/>
    <mergeCell ref="J60:AF60"/>
    <mergeCell ref="AN61:AP61"/>
    <mergeCell ref="AG61:AM61"/>
    <mergeCell ref="D61:H61"/>
    <mergeCell ref="J61:AF61"/>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00 - Pokyny pro zpracován...'!C2" display="/"/>
    <hyperlink ref="A56" location="'01 - Vedlejší rozpočtové ...'!C2" display="/"/>
    <hyperlink ref="A57" location="'02 - D.1.1 - D.1.3 - Stav...'!C2" display="/"/>
    <hyperlink ref="A58" location="'03 - D.1.4.1 - Zdravotně ...'!C2" display="/"/>
    <hyperlink ref="A59" location="'04 - D.1.4.2 - Elektroins...'!C2" display="/"/>
    <hyperlink ref="A60" location="'05 - D.1.4.3 - Vytápění'!C2" display="/"/>
    <hyperlink ref="A61" location="'06 - D.1.4.4 - Vzduchotec...'!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87</v>
      </c>
    </row>
    <row r="3" s="1" customFormat="1" ht="6.96" customHeight="1">
      <c r="B3" s="132"/>
      <c r="C3" s="133"/>
      <c r="D3" s="133"/>
      <c r="E3" s="133"/>
      <c r="F3" s="133"/>
      <c r="G3" s="133"/>
      <c r="H3" s="133"/>
      <c r="I3" s="133"/>
      <c r="J3" s="133"/>
      <c r="K3" s="133"/>
      <c r="L3" s="23"/>
      <c r="AT3" s="20" t="s">
        <v>89</v>
      </c>
    </row>
    <row r="4" s="1" customFormat="1" ht="24.96" customHeight="1">
      <c r="B4" s="23"/>
      <c r="D4" s="134" t="s">
        <v>109</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Vestavba podkrová Modrava 35 - VZ ZZS PK Modrava</v>
      </c>
      <c r="F7" s="136"/>
      <c r="G7" s="136"/>
      <c r="H7" s="136"/>
      <c r="L7" s="23"/>
    </row>
    <row r="8" s="2" customFormat="1" ht="12" customHeight="1">
      <c r="A8" s="42"/>
      <c r="B8" s="48"/>
      <c r="C8" s="42"/>
      <c r="D8" s="136" t="s">
        <v>110</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111</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88</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27. 1. 2025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32</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38</v>
      </c>
      <c r="F21" s="42"/>
      <c r="G21" s="42"/>
      <c r="H21" s="42"/>
      <c r="I21" s="136" t="s">
        <v>34</v>
      </c>
      <c r="J21" s="140" t="s">
        <v>32</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40</v>
      </c>
      <c r="E23" s="42"/>
      <c r="F23" s="42"/>
      <c r="G23" s="42"/>
      <c r="H23" s="42"/>
      <c r="I23" s="136" t="s">
        <v>31</v>
      </c>
      <c r="J23" s="140" t="s">
        <v>32</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
        <v>41</v>
      </c>
      <c r="F24" s="42"/>
      <c r="G24" s="42"/>
      <c r="H24" s="42"/>
      <c r="I24" s="136" t="s">
        <v>34</v>
      </c>
      <c r="J24" s="140" t="s">
        <v>32</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42</v>
      </c>
      <c r="E26" s="42"/>
      <c r="F26" s="42"/>
      <c r="G26" s="42"/>
      <c r="H26" s="42"/>
      <c r="I26" s="42"/>
      <c r="J26" s="42"/>
      <c r="K26" s="42"/>
      <c r="L26" s="138"/>
      <c r="S26" s="42"/>
      <c r="T26" s="42"/>
      <c r="U26" s="42"/>
      <c r="V26" s="42"/>
      <c r="W26" s="42"/>
      <c r="X26" s="42"/>
      <c r="Y26" s="42"/>
      <c r="Z26" s="42"/>
      <c r="AA26" s="42"/>
      <c r="AB26" s="42"/>
      <c r="AC26" s="42"/>
      <c r="AD26" s="42"/>
      <c r="AE26" s="42"/>
    </row>
    <row r="27" s="8" customFormat="1" ht="71.25" customHeight="1">
      <c r="A27" s="142"/>
      <c r="B27" s="143"/>
      <c r="C27" s="142"/>
      <c r="D27" s="142"/>
      <c r="E27" s="144" t="s">
        <v>43</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44</v>
      </c>
      <c r="E30" s="42"/>
      <c r="F30" s="42"/>
      <c r="G30" s="42"/>
      <c r="H30" s="42"/>
      <c r="I30" s="42"/>
      <c r="J30" s="148">
        <f>ROUND(J80,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46</v>
      </c>
      <c r="G32" s="42"/>
      <c r="H32" s="42"/>
      <c r="I32" s="149" t="s">
        <v>45</v>
      </c>
      <c r="J32" s="149" t="s">
        <v>47</v>
      </c>
      <c r="K32" s="42"/>
      <c r="L32" s="138"/>
      <c r="S32" s="42"/>
      <c r="T32" s="42"/>
      <c r="U32" s="42"/>
      <c r="V32" s="42"/>
      <c r="W32" s="42"/>
      <c r="X32" s="42"/>
      <c r="Y32" s="42"/>
      <c r="Z32" s="42"/>
      <c r="AA32" s="42"/>
      <c r="AB32" s="42"/>
      <c r="AC32" s="42"/>
      <c r="AD32" s="42"/>
      <c r="AE32" s="42"/>
    </row>
    <row r="33" s="2" customFormat="1" ht="14.4" customHeight="1">
      <c r="A33" s="42"/>
      <c r="B33" s="48"/>
      <c r="C33" s="42"/>
      <c r="D33" s="150" t="s">
        <v>48</v>
      </c>
      <c r="E33" s="136" t="s">
        <v>49</v>
      </c>
      <c r="F33" s="151">
        <f>ROUND((SUM(BE80:BE99)),  2)</f>
        <v>0</v>
      </c>
      <c r="G33" s="42"/>
      <c r="H33" s="42"/>
      <c r="I33" s="152">
        <v>0.20999999999999999</v>
      </c>
      <c r="J33" s="151">
        <f>ROUND(((SUM(BE80:BE99))*I33),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50</v>
      </c>
      <c r="F34" s="151">
        <f>ROUND((SUM(BF80:BF99)),  2)</f>
        <v>0</v>
      </c>
      <c r="G34" s="42"/>
      <c r="H34" s="42"/>
      <c r="I34" s="152">
        <v>0.12</v>
      </c>
      <c r="J34" s="151">
        <f>ROUND(((SUM(BF80:BF99))*I34),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51</v>
      </c>
      <c r="F35" s="151">
        <f>ROUND((SUM(BG80:BG99)),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52</v>
      </c>
      <c r="F36" s="151">
        <f>ROUND((SUM(BH80:BH99)),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53</v>
      </c>
      <c r="F37" s="151">
        <f>ROUND((SUM(BI80:BI99)),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54</v>
      </c>
      <c r="E39" s="155"/>
      <c r="F39" s="155"/>
      <c r="G39" s="156" t="s">
        <v>55</v>
      </c>
      <c r="H39" s="157" t="s">
        <v>56</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112</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Vestavba podkrová Modrava 35 - VZ ZZS PK Modrava</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110</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00 - Pokyny pro zpracování nabídky</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Modrava</v>
      </c>
      <c r="G52" s="44"/>
      <c r="H52" s="44"/>
      <c r="I52" s="35" t="s">
        <v>24</v>
      </c>
      <c r="J52" s="76" t="str">
        <f>IF(J12="","",J12)</f>
        <v>27. 1. 2025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40.05" customHeight="1">
      <c r="A54" s="42"/>
      <c r="B54" s="43"/>
      <c r="C54" s="35" t="s">
        <v>30</v>
      </c>
      <c r="D54" s="44"/>
      <c r="E54" s="44"/>
      <c r="F54" s="30" t="str">
        <f>E15</f>
        <v>Obec Modrava, Modrava 63, 341 92 Kašperské Hory</v>
      </c>
      <c r="G54" s="44"/>
      <c r="H54" s="44"/>
      <c r="I54" s="35" t="s">
        <v>37</v>
      </c>
      <c r="J54" s="40" t="str">
        <f>E21</f>
        <v>MPtechnik s.r.o., Francouzská 149, 345 62 Holýšov</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40</v>
      </c>
      <c r="J55" s="40" t="str">
        <f>E24</f>
        <v>Jakub Vilingr</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113</v>
      </c>
      <c r="D57" s="166"/>
      <c r="E57" s="166"/>
      <c r="F57" s="166"/>
      <c r="G57" s="166"/>
      <c r="H57" s="166"/>
      <c r="I57" s="166"/>
      <c r="J57" s="167" t="s">
        <v>114</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76</v>
      </c>
      <c r="D59" s="44"/>
      <c r="E59" s="44"/>
      <c r="F59" s="44"/>
      <c r="G59" s="44"/>
      <c r="H59" s="44"/>
      <c r="I59" s="44"/>
      <c r="J59" s="106">
        <f>J80</f>
        <v>0</v>
      </c>
      <c r="K59" s="44"/>
      <c r="L59" s="138"/>
      <c r="S59" s="42"/>
      <c r="T59" s="42"/>
      <c r="U59" s="42"/>
      <c r="V59" s="42"/>
      <c r="W59" s="42"/>
      <c r="X59" s="42"/>
      <c r="Y59" s="42"/>
      <c r="Z59" s="42"/>
      <c r="AA59" s="42"/>
      <c r="AB59" s="42"/>
      <c r="AC59" s="42"/>
      <c r="AD59" s="42"/>
      <c r="AE59" s="42"/>
      <c r="AU59" s="20" t="s">
        <v>115</v>
      </c>
    </row>
    <row r="60" s="9" customFormat="1" ht="24.96" customHeight="1">
      <c r="A60" s="9"/>
      <c r="B60" s="169"/>
      <c r="C60" s="170"/>
      <c r="D60" s="171" t="s">
        <v>116</v>
      </c>
      <c r="E60" s="172"/>
      <c r="F60" s="172"/>
      <c r="G60" s="172"/>
      <c r="H60" s="172"/>
      <c r="I60" s="172"/>
      <c r="J60" s="173">
        <f>J81</f>
        <v>0</v>
      </c>
      <c r="K60" s="170"/>
      <c r="L60" s="174"/>
      <c r="S60" s="9"/>
      <c r="T60" s="9"/>
      <c r="U60" s="9"/>
      <c r="V60" s="9"/>
      <c r="W60" s="9"/>
      <c r="X60" s="9"/>
      <c r="Y60" s="9"/>
      <c r="Z60" s="9"/>
      <c r="AA60" s="9"/>
      <c r="AB60" s="9"/>
      <c r="AC60" s="9"/>
      <c r="AD60" s="9"/>
      <c r="AE60" s="9"/>
    </row>
    <row r="61" s="2" customFormat="1" ht="21.84" customHeight="1">
      <c r="A61" s="42"/>
      <c r="B61" s="43"/>
      <c r="C61" s="44"/>
      <c r="D61" s="44"/>
      <c r="E61" s="44"/>
      <c r="F61" s="44"/>
      <c r="G61" s="44"/>
      <c r="H61" s="44"/>
      <c r="I61" s="44"/>
      <c r="J61" s="44"/>
      <c r="K61" s="44"/>
      <c r="L61" s="138"/>
      <c r="S61" s="42"/>
      <c r="T61" s="42"/>
      <c r="U61" s="42"/>
      <c r="V61" s="42"/>
      <c r="W61" s="42"/>
      <c r="X61" s="42"/>
      <c r="Y61" s="42"/>
      <c r="Z61" s="42"/>
      <c r="AA61" s="42"/>
      <c r="AB61" s="42"/>
      <c r="AC61" s="42"/>
      <c r="AD61" s="42"/>
      <c r="AE61" s="42"/>
    </row>
    <row r="62" s="2" customFormat="1" ht="6.96" customHeight="1">
      <c r="A62" s="42"/>
      <c r="B62" s="63"/>
      <c r="C62" s="64"/>
      <c r="D62" s="64"/>
      <c r="E62" s="64"/>
      <c r="F62" s="64"/>
      <c r="G62" s="64"/>
      <c r="H62" s="64"/>
      <c r="I62" s="64"/>
      <c r="J62" s="64"/>
      <c r="K62" s="64"/>
      <c r="L62" s="138"/>
      <c r="S62" s="42"/>
      <c r="T62" s="42"/>
      <c r="U62" s="42"/>
      <c r="V62" s="42"/>
      <c r="W62" s="42"/>
      <c r="X62" s="42"/>
      <c r="Y62" s="42"/>
      <c r="Z62" s="42"/>
      <c r="AA62" s="42"/>
      <c r="AB62" s="42"/>
      <c r="AC62" s="42"/>
      <c r="AD62" s="42"/>
      <c r="AE62" s="42"/>
    </row>
    <row r="66" s="2" customFormat="1" ht="6.96" customHeight="1">
      <c r="A66" s="42"/>
      <c r="B66" s="65"/>
      <c r="C66" s="66"/>
      <c r="D66" s="66"/>
      <c r="E66" s="66"/>
      <c r="F66" s="66"/>
      <c r="G66" s="66"/>
      <c r="H66" s="66"/>
      <c r="I66" s="66"/>
      <c r="J66" s="66"/>
      <c r="K66" s="66"/>
      <c r="L66" s="138"/>
      <c r="S66" s="42"/>
      <c r="T66" s="42"/>
      <c r="U66" s="42"/>
      <c r="V66" s="42"/>
      <c r="W66" s="42"/>
      <c r="X66" s="42"/>
      <c r="Y66" s="42"/>
      <c r="Z66" s="42"/>
      <c r="AA66" s="42"/>
      <c r="AB66" s="42"/>
      <c r="AC66" s="42"/>
      <c r="AD66" s="42"/>
      <c r="AE66" s="42"/>
    </row>
    <row r="67" s="2" customFormat="1" ht="24.96" customHeight="1">
      <c r="A67" s="42"/>
      <c r="B67" s="43"/>
      <c r="C67" s="26" t="s">
        <v>117</v>
      </c>
      <c r="D67" s="44"/>
      <c r="E67" s="44"/>
      <c r="F67" s="44"/>
      <c r="G67" s="44"/>
      <c r="H67" s="44"/>
      <c r="I67" s="44"/>
      <c r="J67" s="44"/>
      <c r="K67" s="44"/>
      <c r="L67" s="138"/>
      <c r="S67" s="42"/>
      <c r="T67" s="42"/>
      <c r="U67" s="42"/>
      <c r="V67" s="42"/>
      <c r="W67" s="42"/>
      <c r="X67" s="42"/>
      <c r="Y67" s="42"/>
      <c r="Z67" s="42"/>
      <c r="AA67" s="42"/>
      <c r="AB67" s="42"/>
      <c r="AC67" s="42"/>
      <c r="AD67" s="42"/>
      <c r="AE67" s="42"/>
    </row>
    <row r="68" s="2" customFormat="1" ht="6.96" customHeight="1">
      <c r="A68" s="42"/>
      <c r="B68" s="43"/>
      <c r="C68" s="44"/>
      <c r="D68" s="44"/>
      <c r="E68" s="44"/>
      <c r="F68" s="44"/>
      <c r="G68" s="44"/>
      <c r="H68" s="44"/>
      <c r="I68" s="44"/>
      <c r="J68" s="44"/>
      <c r="K68" s="44"/>
      <c r="L68" s="138"/>
      <c r="S68" s="42"/>
      <c r="T68" s="42"/>
      <c r="U68" s="42"/>
      <c r="V68" s="42"/>
      <c r="W68" s="42"/>
      <c r="X68" s="42"/>
      <c r="Y68" s="42"/>
      <c r="Z68" s="42"/>
      <c r="AA68" s="42"/>
      <c r="AB68" s="42"/>
      <c r="AC68" s="42"/>
      <c r="AD68" s="42"/>
      <c r="AE68" s="42"/>
    </row>
    <row r="69" s="2" customFormat="1" ht="12" customHeight="1">
      <c r="A69" s="42"/>
      <c r="B69" s="43"/>
      <c r="C69" s="35" t="s">
        <v>16</v>
      </c>
      <c r="D69" s="44"/>
      <c r="E69" s="44"/>
      <c r="F69" s="44"/>
      <c r="G69" s="44"/>
      <c r="H69" s="44"/>
      <c r="I69" s="44"/>
      <c r="J69" s="44"/>
      <c r="K69" s="44"/>
      <c r="L69" s="138"/>
      <c r="S69" s="42"/>
      <c r="T69" s="42"/>
      <c r="U69" s="42"/>
      <c r="V69" s="42"/>
      <c r="W69" s="42"/>
      <c r="X69" s="42"/>
      <c r="Y69" s="42"/>
      <c r="Z69" s="42"/>
      <c r="AA69" s="42"/>
      <c r="AB69" s="42"/>
      <c r="AC69" s="42"/>
      <c r="AD69" s="42"/>
      <c r="AE69" s="42"/>
    </row>
    <row r="70" s="2" customFormat="1" ht="16.5" customHeight="1">
      <c r="A70" s="42"/>
      <c r="B70" s="43"/>
      <c r="C70" s="44"/>
      <c r="D70" s="44"/>
      <c r="E70" s="164" t="str">
        <f>E7</f>
        <v>Vestavba podkrová Modrava 35 - VZ ZZS PK Modrava</v>
      </c>
      <c r="F70" s="35"/>
      <c r="G70" s="35"/>
      <c r="H70" s="35"/>
      <c r="I70" s="44"/>
      <c r="J70" s="44"/>
      <c r="K70" s="44"/>
      <c r="L70" s="138"/>
      <c r="S70" s="42"/>
      <c r="T70" s="42"/>
      <c r="U70" s="42"/>
      <c r="V70" s="42"/>
      <c r="W70" s="42"/>
      <c r="X70" s="42"/>
      <c r="Y70" s="42"/>
      <c r="Z70" s="42"/>
      <c r="AA70" s="42"/>
      <c r="AB70" s="42"/>
      <c r="AC70" s="42"/>
      <c r="AD70" s="42"/>
      <c r="AE70" s="42"/>
    </row>
    <row r="71" s="2" customFormat="1" ht="12" customHeight="1">
      <c r="A71" s="42"/>
      <c r="B71" s="43"/>
      <c r="C71" s="35" t="s">
        <v>110</v>
      </c>
      <c r="D71" s="44"/>
      <c r="E71" s="44"/>
      <c r="F71" s="44"/>
      <c r="G71" s="44"/>
      <c r="H71" s="44"/>
      <c r="I71" s="44"/>
      <c r="J71" s="44"/>
      <c r="K71" s="44"/>
      <c r="L71" s="138"/>
      <c r="S71" s="42"/>
      <c r="T71" s="42"/>
      <c r="U71" s="42"/>
      <c r="V71" s="42"/>
      <c r="W71" s="42"/>
      <c r="X71" s="42"/>
      <c r="Y71" s="42"/>
      <c r="Z71" s="42"/>
      <c r="AA71" s="42"/>
      <c r="AB71" s="42"/>
      <c r="AC71" s="42"/>
      <c r="AD71" s="42"/>
      <c r="AE71" s="42"/>
    </row>
    <row r="72" s="2" customFormat="1" ht="16.5" customHeight="1">
      <c r="A72" s="42"/>
      <c r="B72" s="43"/>
      <c r="C72" s="44"/>
      <c r="D72" s="44"/>
      <c r="E72" s="73" t="str">
        <f>E9</f>
        <v>00 - Pokyny pro zpracování nabídky</v>
      </c>
      <c r="F72" s="44"/>
      <c r="G72" s="44"/>
      <c r="H72" s="44"/>
      <c r="I72" s="44"/>
      <c r="J72" s="44"/>
      <c r="K72" s="44"/>
      <c r="L72" s="138"/>
      <c r="S72" s="42"/>
      <c r="T72" s="42"/>
      <c r="U72" s="42"/>
      <c r="V72" s="42"/>
      <c r="W72" s="42"/>
      <c r="X72" s="42"/>
      <c r="Y72" s="42"/>
      <c r="Z72" s="42"/>
      <c r="AA72" s="42"/>
      <c r="AB72" s="42"/>
      <c r="AC72" s="42"/>
      <c r="AD72" s="42"/>
      <c r="AE72" s="42"/>
    </row>
    <row r="73" s="2" customFormat="1" ht="6.96" customHeight="1">
      <c r="A73" s="42"/>
      <c r="B73" s="43"/>
      <c r="C73" s="44"/>
      <c r="D73" s="44"/>
      <c r="E73" s="44"/>
      <c r="F73" s="44"/>
      <c r="G73" s="44"/>
      <c r="H73" s="44"/>
      <c r="I73" s="44"/>
      <c r="J73" s="44"/>
      <c r="K73" s="44"/>
      <c r="L73" s="138"/>
      <c r="S73" s="42"/>
      <c r="T73" s="42"/>
      <c r="U73" s="42"/>
      <c r="V73" s="42"/>
      <c r="W73" s="42"/>
      <c r="X73" s="42"/>
      <c r="Y73" s="42"/>
      <c r="Z73" s="42"/>
      <c r="AA73" s="42"/>
      <c r="AB73" s="42"/>
      <c r="AC73" s="42"/>
      <c r="AD73" s="42"/>
      <c r="AE73" s="42"/>
    </row>
    <row r="74" s="2" customFormat="1" ht="12" customHeight="1">
      <c r="A74" s="42"/>
      <c r="B74" s="43"/>
      <c r="C74" s="35" t="s">
        <v>22</v>
      </c>
      <c r="D74" s="44"/>
      <c r="E74" s="44"/>
      <c r="F74" s="30" t="str">
        <f>F12</f>
        <v>Modrava</v>
      </c>
      <c r="G74" s="44"/>
      <c r="H74" s="44"/>
      <c r="I74" s="35" t="s">
        <v>24</v>
      </c>
      <c r="J74" s="76" t="str">
        <f>IF(J12="","",J12)</f>
        <v>27. 1. 2025</v>
      </c>
      <c r="K74" s="44"/>
      <c r="L74" s="138"/>
      <c r="S74" s="42"/>
      <c r="T74" s="42"/>
      <c r="U74" s="42"/>
      <c r="V74" s="42"/>
      <c r="W74" s="42"/>
      <c r="X74" s="42"/>
      <c r="Y74" s="42"/>
      <c r="Z74" s="42"/>
      <c r="AA74" s="42"/>
      <c r="AB74" s="42"/>
      <c r="AC74" s="42"/>
      <c r="AD74" s="42"/>
      <c r="AE74" s="42"/>
    </row>
    <row r="75" s="2" customFormat="1" ht="6.96" customHeight="1">
      <c r="A75" s="42"/>
      <c r="B75" s="43"/>
      <c r="C75" s="44"/>
      <c r="D75" s="44"/>
      <c r="E75" s="44"/>
      <c r="F75" s="44"/>
      <c r="G75" s="44"/>
      <c r="H75" s="44"/>
      <c r="I75" s="44"/>
      <c r="J75" s="44"/>
      <c r="K75" s="44"/>
      <c r="L75" s="138"/>
      <c r="S75" s="42"/>
      <c r="T75" s="42"/>
      <c r="U75" s="42"/>
      <c r="V75" s="42"/>
      <c r="W75" s="42"/>
      <c r="X75" s="42"/>
      <c r="Y75" s="42"/>
      <c r="Z75" s="42"/>
      <c r="AA75" s="42"/>
      <c r="AB75" s="42"/>
      <c r="AC75" s="42"/>
      <c r="AD75" s="42"/>
      <c r="AE75" s="42"/>
    </row>
    <row r="76" s="2" customFormat="1" ht="40.05" customHeight="1">
      <c r="A76" s="42"/>
      <c r="B76" s="43"/>
      <c r="C76" s="35" t="s">
        <v>30</v>
      </c>
      <c r="D76" s="44"/>
      <c r="E76" s="44"/>
      <c r="F76" s="30" t="str">
        <f>E15</f>
        <v>Obec Modrava, Modrava 63, 341 92 Kašperské Hory</v>
      </c>
      <c r="G76" s="44"/>
      <c r="H76" s="44"/>
      <c r="I76" s="35" t="s">
        <v>37</v>
      </c>
      <c r="J76" s="40" t="str">
        <f>E21</f>
        <v>MPtechnik s.r.o., Francouzská 149, 345 62 Holýšov</v>
      </c>
      <c r="K76" s="44"/>
      <c r="L76" s="138"/>
      <c r="S76" s="42"/>
      <c r="T76" s="42"/>
      <c r="U76" s="42"/>
      <c r="V76" s="42"/>
      <c r="W76" s="42"/>
      <c r="X76" s="42"/>
      <c r="Y76" s="42"/>
      <c r="Z76" s="42"/>
      <c r="AA76" s="42"/>
      <c r="AB76" s="42"/>
      <c r="AC76" s="42"/>
      <c r="AD76" s="42"/>
      <c r="AE76" s="42"/>
    </row>
    <row r="77" s="2" customFormat="1" ht="15.15" customHeight="1">
      <c r="A77" s="42"/>
      <c r="B77" s="43"/>
      <c r="C77" s="35" t="s">
        <v>35</v>
      </c>
      <c r="D77" s="44"/>
      <c r="E77" s="44"/>
      <c r="F77" s="30" t="str">
        <f>IF(E18="","",E18)</f>
        <v>Vyplň údaj</v>
      </c>
      <c r="G77" s="44"/>
      <c r="H77" s="44"/>
      <c r="I77" s="35" t="s">
        <v>40</v>
      </c>
      <c r="J77" s="40" t="str">
        <f>E24</f>
        <v>Jakub Vilingr</v>
      </c>
      <c r="K77" s="44"/>
      <c r="L77" s="138"/>
      <c r="S77" s="42"/>
      <c r="T77" s="42"/>
      <c r="U77" s="42"/>
      <c r="V77" s="42"/>
      <c r="W77" s="42"/>
      <c r="X77" s="42"/>
      <c r="Y77" s="42"/>
      <c r="Z77" s="42"/>
      <c r="AA77" s="42"/>
      <c r="AB77" s="42"/>
      <c r="AC77" s="42"/>
      <c r="AD77" s="42"/>
      <c r="AE77" s="42"/>
    </row>
    <row r="78" s="2" customFormat="1" ht="10.32" customHeight="1">
      <c r="A78" s="42"/>
      <c r="B78" s="43"/>
      <c r="C78" s="44"/>
      <c r="D78" s="44"/>
      <c r="E78" s="44"/>
      <c r="F78" s="44"/>
      <c r="G78" s="44"/>
      <c r="H78" s="44"/>
      <c r="I78" s="44"/>
      <c r="J78" s="44"/>
      <c r="K78" s="44"/>
      <c r="L78" s="138"/>
      <c r="S78" s="42"/>
      <c r="T78" s="42"/>
      <c r="U78" s="42"/>
      <c r="V78" s="42"/>
      <c r="W78" s="42"/>
      <c r="X78" s="42"/>
      <c r="Y78" s="42"/>
      <c r="Z78" s="42"/>
      <c r="AA78" s="42"/>
      <c r="AB78" s="42"/>
      <c r="AC78" s="42"/>
      <c r="AD78" s="42"/>
      <c r="AE78" s="42"/>
    </row>
    <row r="79" s="10" customFormat="1" ht="29.28" customHeight="1">
      <c r="A79" s="175"/>
      <c r="B79" s="176"/>
      <c r="C79" s="177" t="s">
        <v>118</v>
      </c>
      <c r="D79" s="178" t="s">
        <v>63</v>
      </c>
      <c r="E79" s="178" t="s">
        <v>59</v>
      </c>
      <c r="F79" s="178" t="s">
        <v>60</v>
      </c>
      <c r="G79" s="178" t="s">
        <v>119</v>
      </c>
      <c r="H79" s="178" t="s">
        <v>120</v>
      </c>
      <c r="I79" s="178" t="s">
        <v>121</v>
      </c>
      <c r="J79" s="178" t="s">
        <v>114</v>
      </c>
      <c r="K79" s="179" t="s">
        <v>122</v>
      </c>
      <c r="L79" s="180"/>
      <c r="M79" s="96" t="s">
        <v>32</v>
      </c>
      <c r="N79" s="97" t="s">
        <v>48</v>
      </c>
      <c r="O79" s="97" t="s">
        <v>123</v>
      </c>
      <c r="P79" s="97" t="s">
        <v>124</v>
      </c>
      <c r="Q79" s="97" t="s">
        <v>125</v>
      </c>
      <c r="R79" s="97" t="s">
        <v>126</v>
      </c>
      <c r="S79" s="97" t="s">
        <v>127</v>
      </c>
      <c r="T79" s="98" t="s">
        <v>128</v>
      </c>
      <c r="U79" s="175"/>
      <c r="V79" s="175"/>
      <c r="W79" s="175"/>
      <c r="X79" s="175"/>
      <c r="Y79" s="175"/>
      <c r="Z79" s="175"/>
      <c r="AA79" s="175"/>
      <c r="AB79" s="175"/>
      <c r="AC79" s="175"/>
      <c r="AD79" s="175"/>
      <c r="AE79" s="175"/>
    </row>
    <row r="80" s="2" customFormat="1" ht="22.8" customHeight="1">
      <c r="A80" s="42"/>
      <c r="B80" s="43"/>
      <c r="C80" s="103" t="s">
        <v>129</v>
      </c>
      <c r="D80" s="44"/>
      <c r="E80" s="44"/>
      <c r="F80" s="44"/>
      <c r="G80" s="44"/>
      <c r="H80" s="44"/>
      <c r="I80" s="44"/>
      <c r="J80" s="181">
        <f>BK80</f>
        <v>0</v>
      </c>
      <c r="K80" s="44"/>
      <c r="L80" s="48"/>
      <c r="M80" s="99"/>
      <c r="N80" s="182"/>
      <c r="O80" s="100"/>
      <c r="P80" s="183">
        <f>P81</f>
        <v>0</v>
      </c>
      <c r="Q80" s="100"/>
      <c r="R80" s="183">
        <f>R81</f>
        <v>0</v>
      </c>
      <c r="S80" s="100"/>
      <c r="T80" s="184">
        <f>T81</f>
        <v>0</v>
      </c>
      <c r="U80" s="42"/>
      <c r="V80" s="42"/>
      <c r="W80" s="42"/>
      <c r="X80" s="42"/>
      <c r="Y80" s="42"/>
      <c r="Z80" s="42"/>
      <c r="AA80" s="42"/>
      <c r="AB80" s="42"/>
      <c r="AC80" s="42"/>
      <c r="AD80" s="42"/>
      <c r="AE80" s="42"/>
      <c r="AT80" s="20" t="s">
        <v>77</v>
      </c>
      <c r="AU80" s="20" t="s">
        <v>115</v>
      </c>
      <c r="BK80" s="185">
        <f>BK81</f>
        <v>0</v>
      </c>
    </row>
    <row r="81" s="11" customFormat="1" ht="25.92" customHeight="1">
      <c r="A81" s="11"/>
      <c r="B81" s="186"/>
      <c r="C81" s="187"/>
      <c r="D81" s="188" t="s">
        <v>77</v>
      </c>
      <c r="E81" s="189" t="s">
        <v>130</v>
      </c>
      <c r="F81" s="189" t="s">
        <v>131</v>
      </c>
      <c r="G81" s="187"/>
      <c r="H81" s="187"/>
      <c r="I81" s="190"/>
      <c r="J81" s="191">
        <f>BK81</f>
        <v>0</v>
      </c>
      <c r="K81" s="187"/>
      <c r="L81" s="192"/>
      <c r="M81" s="193"/>
      <c r="N81" s="194"/>
      <c r="O81" s="194"/>
      <c r="P81" s="195">
        <f>SUM(P82:P99)</f>
        <v>0</v>
      </c>
      <c r="Q81" s="194"/>
      <c r="R81" s="195">
        <f>SUM(R82:R99)</f>
        <v>0</v>
      </c>
      <c r="S81" s="194"/>
      <c r="T81" s="196">
        <f>SUM(T82:T99)</f>
        <v>0</v>
      </c>
      <c r="U81" s="11"/>
      <c r="V81" s="11"/>
      <c r="W81" s="11"/>
      <c r="X81" s="11"/>
      <c r="Y81" s="11"/>
      <c r="Z81" s="11"/>
      <c r="AA81" s="11"/>
      <c r="AB81" s="11"/>
      <c r="AC81" s="11"/>
      <c r="AD81" s="11"/>
      <c r="AE81" s="11"/>
      <c r="AR81" s="197" t="s">
        <v>132</v>
      </c>
      <c r="AT81" s="198" t="s">
        <v>77</v>
      </c>
      <c r="AU81" s="198" t="s">
        <v>78</v>
      </c>
      <c r="AY81" s="197" t="s">
        <v>133</v>
      </c>
      <c r="BK81" s="199">
        <f>SUM(BK82:BK99)</f>
        <v>0</v>
      </c>
    </row>
    <row r="82" s="2" customFormat="1" ht="44.25" customHeight="1">
      <c r="A82" s="42"/>
      <c r="B82" s="43"/>
      <c r="C82" s="200" t="s">
        <v>86</v>
      </c>
      <c r="D82" s="200" t="s">
        <v>134</v>
      </c>
      <c r="E82" s="201" t="s">
        <v>135</v>
      </c>
      <c r="F82" s="202" t="s">
        <v>136</v>
      </c>
      <c r="G82" s="203" t="s">
        <v>32</v>
      </c>
      <c r="H82" s="204">
        <v>0</v>
      </c>
      <c r="I82" s="205"/>
      <c r="J82" s="206">
        <f>ROUND(I82*H82,2)</f>
        <v>0</v>
      </c>
      <c r="K82" s="202" t="s">
        <v>32</v>
      </c>
      <c r="L82" s="48"/>
      <c r="M82" s="207" t="s">
        <v>32</v>
      </c>
      <c r="N82" s="208" t="s">
        <v>49</v>
      </c>
      <c r="O82" s="88"/>
      <c r="P82" s="209">
        <f>O82*H82</f>
        <v>0</v>
      </c>
      <c r="Q82" s="209">
        <v>0</v>
      </c>
      <c r="R82" s="209">
        <f>Q82*H82</f>
        <v>0</v>
      </c>
      <c r="S82" s="209">
        <v>0</v>
      </c>
      <c r="T82" s="210">
        <f>S82*H82</f>
        <v>0</v>
      </c>
      <c r="U82" s="42"/>
      <c r="V82" s="42"/>
      <c r="W82" s="42"/>
      <c r="X82" s="42"/>
      <c r="Y82" s="42"/>
      <c r="Z82" s="42"/>
      <c r="AA82" s="42"/>
      <c r="AB82" s="42"/>
      <c r="AC82" s="42"/>
      <c r="AD82" s="42"/>
      <c r="AE82" s="42"/>
      <c r="AR82" s="211" t="s">
        <v>137</v>
      </c>
      <c r="AT82" s="211" t="s">
        <v>134</v>
      </c>
      <c r="AU82" s="211" t="s">
        <v>86</v>
      </c>
      <c r="AY82" s="20" t="s">
        <v>133</v>
      </c>
      <c r="BE82" s="212">
        <f>IF(N82="základní",J82,0)</f>
        <v>0</v>
      </c>
      <c r="BF82" s="212">
        <f>IF(N82="snížená",J82,0)</f>
        <v>0</v>
      </c>
      <c r="BG82" s="212">
        <f>IF(N82="zákl. přenesená",J82,0)</f>
        <v>0</v>
      </c>
      <c r="BH82" s="212">
        <f>IF(N82="sníž. přenesená",J82,0)</f>
        <v>0</v>
      </c>
      <c r="BI82" s="212">
        <f>IF(N82="nulová",J82,0)</f>
        <v>0</v>
      </c>
      <c r="BJ82" s="20" t="s">
        <v>86</v>
      </c>
      <c r="BK82" s="212">
        <f>ROUND(I82*H82,2)</f>
        <v>0</v>
      </c>
      <c r="BL82" s="20" t="s">
        <v>137</v>
      </c>
      <c r="BM82" s="211" t="s">
        <v>138</v>
      </c>
    </row>
    <row r="83" s="2" customFormat="1">
      <c r="A83" s="42"/>
      <c r="B83" s="43"/>
      <c r="C83" s="44"/>
      <c r="D83" s="213" t="s">
        <v>139</v>
      </c>
      <c r="E83" s="44"/>
      <c r="F83" s="214" t="s">
        <v>136</v>
      </c>
      <c r="G83" s="44"/>
      <c r="H83" s="44"/>
      <c r="I83" s="215"/>
      <c r="J83" s="44"/>
      <c r="K83" s="44"/>
      <c r="L83" s="48"/>
      <c r="M83" s="216"/>
      <c r="N83" s="217"/>
      <c r="O83" s="88"/>
      <c r="P83" s="88"/>
      <c r="Q83" s="88"/>
      <c r="R83" s="88"/>
      <c r="S83" s="88"/>
      <c r="T83" s="89"/>
      <c r="U83" s="42"/>
      <c r="V83" s="42"/>
      <c r="W83" s="42"/>
      <c r="X83" s="42"/>
      <c r="Y83" s="42"/>
      <c r="Z83" s="42"/>
      <c r="AA83" s="42"/>
      <c r="AB83" s="42"/>
      <c r="AC83" s="42"/>
      <c r="AD83" s="42"/>
      <c r="AE83" s="42"/>
      <c r="AT83" s="20" t="s">
        <v>139</v>
      </c>
      <c r="AU83" s="20" t="s">
        <v>86</v>
      </c>
    </row>
    <row r="84" s="2" customFormat="1" ht="24.15" customHeight="1">
      <c r="A84" s="42"/>
      <c r="B84" s="43"/>
      <c r="C84" s="200" t="s">
        <v>89</v>
      </c>
      <c r="D84" s="200" t="s">
        <v>134</v>
      </c>
      <c r="E84" s="201" t="s">
        <v>140</v>
      </c>
      <c r="F84" s="202" t="s">
        <v>141</v>
      </c>
      <c r="G84" s="203" t="s">
        <v>32</v>
      </c>
      <c r="H84" s="204">
        <v>0</v>
      </c>
      <c r="I84" s="205"/>
      <c r="J84" s="206">
        <f>ROUND(I84*H84,2)</f>
        <v>0</v>
      </c>
      <c r="K84" s="202" t="s">
        <v>32</v>
      </c>
      <c r="L84" s="48"/>
      <c r="M84" s="207" t="s">
        <v>32</v>
      </c>
      <c r="N84" s="208" t="s">
        <v>49</v>
      </c>
      <c r="O84" s="88"/>
      <c r="P84" s="209">
        <f>O84*H84</f>
        <v>0</v>
      </c>
      <c r="Q84" s="209">
        <v>0</v>
      </c>
      <c r="R84" s="209">
        <f>Q84*H84</f>
        <v>0</v>
      </c>
      <c r="S84" s="209">
        <v>0</v>
      </c>
      <c r="T84" s="210">
        <f>S84*H84</f>
        <v>0</v>
      </c>
      <c r="U84" s="42"/>
      <c r="V84" s="42"/>
      <c r="W84" s="42"/>
      <c r="X84" s="42"/>
      <c r="Y84" s="42"/>
      <c r="Z84" s="42"/>
      <c r="AA84" s="42"/>
      <c r="AB84" s="42"/>
      <c r="AC84" s="42"/>
      <c r="AD84" s="42"/>
      <c r="AE84" s="42"/>
      <c r="AR84" s="211" t="s">
        <v>137</v>
      </c>
      <c r="AT84" s="211" t="s">
        <v>134</v>
      </c>
      <c r="AU84" s="211" t="s">
        <v>86</v>
      </c>
      <c r="AY84" s="20" t="s">
        <v>133</v>
      </c>
      <c r="BE84" s="212">
        <f>IF(N84="základní",J84,0)</f>
        <v>0</v>
      </c>
      <c r="BF84" s="212">
        <f>IF(N84="snížená",J84,0)</f>
        <v>0</v>
      </c>
      <c r="BG84" s="212">
        <f>IF(N84="zákl. přenesená",J84,0)</f>
        <v>0</v>
      </c>
      <c r="BH84" s="212">
        <f>IF(N84="sníž. přenesená",J84,0)</f>
        <v>0</v>
      </c>
      <c r="BI84" s="212">
        <f>IF(N84="nulová",J84,0)</f>
        <v>0</v>
      </c>
      <c r="BJ84" s="20" t="s">
        <v>86</v>
      </c>
      <c r="BK84" s="212">
        <f>ROUND(I84*H84,2)</f>
        <v>0</v>
      </c>
      <c r="BL84" s="20" t="s">
        <v>137</v>
      </c>
      <c r="BM84" s="211" t="s">
        <v>142</v>
      </c>
    </row>
    <row r="85" s="2" customFormat="1">
      <c r="A85" s="42"/>
      <c r="B85" s="43"/>
      <c r="C85" s="44"/>
      <c r="D85" s="213" t="s">
        <v>139</v>
      </c>
      <c r="E85" s="44"/>
      <c r="F85" s="214" t="s">
        <v>141</v>
      </c>
      <c r="G85" s="44"/>
      <c r="H85" s="44"/>
      <c r="I85" s="215"/>
      <c r="J85" s="44"/>
      <c r="K85" s="44"/>
      <c r="L85" s="48"/>
      <c r="M85" s="216"/>
      <c r="N85" s="217"/>
      <c r="O85" s="88"/>
      <c r="P85" s="88"/>
      <c r="Q85" s="88"/>
      <c r="R85" s="88"/>
      <c r="S85" s="88"/>
      <c r="T85" s="89"/>
      <c r="U85" s="42"/>
      <c r="V85" s="42"/>
      <c r="W85" s="42"/>
      <c r="X85" s="42"/>
      <c r="Y85" s="42"/>
      <c r="Z85" s="42"/>
      <c r="AA85" s="42"/>
      <c r="AB85" s="42"/>
      <c r="AC85" s="42"/>
      <c r="AD85" s="42"/>
      <c r="AE85" s="42"/>
      <c r="AT85" s="20" t="s">
        <v>139</v>
      </c>
      <c r="AU85" s="20" t="s">
        <v>86</v>
      </c>
    </row>
    <row r="86" s="2" customFormat="1" ht="37.8" customHeight="1">
      <c r="A86" s="42"/>
      <c r="B86" s="43"/>
      <c r="C86" s="200" t="s">
        <v>143</v>
      </c>
      <c r="D86" s="200" t="s">
        <v>134</v>
      </c>
      <c r="E86" s="201" t="s">
        <v>144</v>
      </c>
      <c r="F86" s="202" t="s">
        <v>145</v>
      </c>
      <c r="G86" s="203" t="s">
        <v>32</v>
      </c>
      <c r="H86" s="204">
        <v>0</v>
      </c>
      <c r="I86" s="205"/>
      <c r="J86" s="206">
        <f>ROUND(I86*H86,2)</f>
        <v>0</v>
      </c>
      <c r="K86" s="202" t="s">
        <v>32</v>
      </c>
      <c r="L86" s="48"/>
      <c r="M86" s="207" t="s">
        <v>32</v>
      </c>
      <c r="N86" s="208" t="s">
        <v>49</v>
      </c>
      <c r="O86" s="88"/>
      <c r="P86" s="209">
        <f>O86*H86</f>
        <v>0</v>
      </c>
      <c r="Q86" s="209">
        <v>0</v>
      </c>
      <c r="R86" s="209">
        <f>Q86*H86</f>
        <v>0</v>
      </c>
      <c r="S86" s="209">
        <v>0</v>
      </c>
      <c r="T86" s="210">
        <f>S86*H86</f>
        <v>0</v>
      </c>
      <c r="U86" s="42"/>
      <c r="V86" s="42"/>
      <c r="W86" s="42"/>
      <c r="X86" s="42"/>
      <c r="Y86" s="42"/>
      <c r="Z86" s="42"/>
      <c r="AA86" s="42"/>
      <c r="AB86" s="42"/>
      <c r="AC86" s="42"/>
      <c r="AD86" s="42"/>
      <c r="AE86" s="42"/>
      <c r="AR86" s="211" t="s">
        <v>137</v>
      </c>
      <c r="AT86" s="211" t="s">
        <v>134</v>
      </c>
      <c r="AU86" s="211" t="s">
        <v>86</v>
      </c>
      <c r="AY86" s="20" t="s">
        <v>133</v>
      </c>
      <c r="BE86" s="212">
        <f>IF(N86="základní",J86,0)</f>
        <v>0</v>
      </c>
      <c r="BF86" s="212">
        <f>IF(N86="snížená",J86,0)</f>
        <v>0</v>
      </c>
      <c r="BG86" s="212">
        <f>IF(N86="zákl. přenesená",J86,0)</f>
        <v>0</v>
      </c>
      <c r="BH86" s="212">
        <f>IF(N86="sníž. přenesená",J86,0)</f>
        <v>0</v>
      </c>
      <c r="BI86" s="212">
        <f>IF(N86="nulová",J86,0)</f>
        <v>0</v>
      </c>
      <c r="BJ86" s="20" t="s">
        <v>86</v>
      </c>
      <c r="BK86" s="212">
        <f>ROUND(I86*H86,2)</f>
        <v>0</v>
      </c>
      <c r="BL86" s="20" t="s">
        <v>137</v>
      </c>
      <c r="BM86" s="211" t="s">
        <v>146</v>
      </c>
    </row>
    <row r="87" s="2" customFormat="1">
      <c r="A87" s="42"/>
      <c r="B87" s="43"/>
      <c r="C87" s="44"/>
      <c r="D87" s="213" t="s">
        <v>139</v>
      </c>
      <c r="E87" s="44"/>
      <c r="F87" s="214" t="s">
        <v>145</v>
      </c>
      <c r="G87" s="44"/>
      <c r="H87" s="44"/>
      <c r="I87" s="215"/>
      <c r="J87" s="44"/>
      <c r="K87" s="44"/>
      <c r="L87" s="48"/>
      <c r="M87" s="216"/>
      <c r="N87" s="217"/>
      <c r="O87" s="88"/>
      <c r="P87" s="88"/>
      <c r="Q87" s="88"/>
      <c r="R87" s="88"/>
      <c r="S87" s="88"/>
      <c r="T87" s="89"/>
      <c r="U87" s="42"/>
      <c r="V87" s="42"/>
      <c r="W87" s="42"/>
      <c r="X87" s="42"/>
      <c r="Y87" s="42"/>
      <c r="Z87" s="42"/>
      <c r="AA87" s="42"/>
      <c r="AB87" s="42"/>
      <c r="AC87" s="42"/>
      <c r="AD87" s="42"/>
      <c r="AE87" s="42"/>
      <c r="AT87" s="20" t="s">
        <v>139</v>
      </c>
      <c r="AU87" s="20" t="s">
        <v>86</v>
      </c>
    </row>
    <row r="88" s="2" customFormat="1">
      <c r="A88" s="42"/>
      <c r="B88" s="43"/>
      <c r="C88" s="44"/>
      <c r="D88" s="213" t="s">
        <v>147</v>
      </c>
      <c r="E88" s="44"/>
      <c r="F88" s="218" t="s">
        <v>148</v>
      </c>
      <c r="G88" s="44"/>
      <c r="H88" s="44"/>
      <c r="I88" s="215"/>
      <c r="J88" s="44"/>
      <c r="K88" s="44"/>
      <c r="L88" s="48"/>
      <c r="M88" s="216"/>
      <c r="N88" s="217"/>
      <c r="O88" s="88"/>
      <c r="P88" s="88"/>
      <c r="Q88" s="88"/>
      <c r="R88" s="88"/>
      <c r="S88" s="88"/>
      <c r="T88" s="89"/>
      <c r="U88" s="42"/>
      <c r="V88" s="42"/>
      <c r="W88" s="42"/>
      <c r="X88" s="42"/>
      <c r="Y88" s="42"/>
      <c r="Z88" s="42"/>
      <c r="AA88" s="42"/>
      <c r="AB88" s="42"/>
      <c r="AC88" s="42"/>
      <c r="AD88" s="42"/>
      <c r="AE88" s="42"/>
      <c r="AT88" s="20" t="s">
        <v>147</v>
      </c>
      <c r="AU88" s="20" t="s">
        <v>86</v>
      </c>
    </row>
    <row r="89" s="2" customFormat="1" ht="44.25" customHeight="1">
      <c r="A89" s="42"/>
      <c r="B89" s="43"/>
      <c r="C89" s="200" t="s">
        <v>132</v>
      </c>
      <c r="D89" s="200" t="s">
        <v>134</v>
      </c>
      <c r="E89" s="201" t="s">
        <v>149</v>
      </c>
      <c r="F89" s="202" t="s">
        <v>150</v>
      </c>
      <c r="G89" s="203" t="s">
        <v>32</v>
      </c>
      <c r="H89" s="204">
        <v>0</v>
      </c>
      <c r="I89" s="205"/>
      <c r="J89" s="206">
        <f>ROUND(I89*H89,2)</f>
        <v>0</v>
      </c>
      <c r="K89" s="202" t="s">
        <v>32</v>
      </c>
      <c r="L89" s="48"/>
      <c r="M89" s="207" t="s">
        <v>32</v>
      </c>
      <c r="N89" s="208" t="s">
        <v>49</v>
      </c>
      <c r="O89" s="88"/>
      <c r="P89" s="209">
        <f>O89*H89</f>
        <v>0</v>
      </c>
      <c r="Q89" s="209">
        <v>0</v>
      </c>
      <c r="R89" s="209">
        <f>Q89*H89</f>
        <v>0</v>
      </c>
      <c r="S89" s="209">
        <v>0</v>
      </c>
      <c r="T89" s="210">
        <f>S89*H89</f>
        <v>0</v>
      </c>
      <c r="U89" s="42"/>
      <c r="V89" s="42"/>
      <c r="W89" s="42"/>
      <c r="X89" s="42"/>
      <c r="Y89" s="42"/>
      <c r="Z89" s="42"/>
      <c r="AA89" s="42"/>
      <c r="AB89" s="42"/>
      <c r="AC89" s="42"/>
      <c r="AD89" s="42"/>
      <c r="AE89" s="42"/>
      <c r="AR89" s="211" t="s">
        <v>137</v>
      </c>
      <c r="AT89" s="211" t="s">
        <v>134</v>
      </c>
      <c r="AU89" s="211" t="s">
        <v>86</v>
      </c>
      <c r="AY89" s="20" t="s">
        <v>133</v>
      </c>
      <c r="BE89" s="212">
        <f>IF(N89="základní",J89,0)</f>
        <v>0</v>
      </c>
      <c r="BF89" s="212">
        <f>IF(N89="snížená",J89,0)</f>
        <v>0</v>
      </c>
      <c r="BG89" s="212">
        <f>IF(N89="zákl. přenesená",J89,0)</f>
        <v>0</v>
      </c>
      <c r="BH89" s="212">
        <f>IF(N89="sníž. přenesená",J89,0)</f>
        <v>0</v>
      </c>
      <c r="BI89" s="212">
        <f>IF(N89="nulová",J89,0)</f>
        <v>0</v>
      </c>
      <c r="BJ89" s="20" t="s">
        <v>86</v>
      </c>
      <c r="BK89" s="212">
        <f>ROUND(I89*H89,2)</f>
        <v>0</v>
      </c>
      <c r="BL89" s="20" t="s">
        <v>137</v>
      </c>
      <c r="BM89" s="211" t="s">
        <v>151</v>
      </c>
    </row>
    <row r="90" s="2" customFormat="1">
      <c r="A90" s="42"/>
      <c r="B90" s="43"/>
      <c r="C90" s="44"/>
      <c r="D90" s="213" t="s">
        <v>139</v>
      </c>
      <c r="E90" s="44"/>
      <c r="F90" s="214" t="s">
        <v>150</v>
      </c>
      <c r="G90" s="44"/>
      <c r="H90" s="44"/>
      <c r="I90" s="215"/>
      <c r="J90" s="44"/>
      <c r="K90" s="44"/>
      <c r="L90" s="48"/>
      <c r="M90" s="216"/>
      <c r="N90" s="217"/>
      <c r="O90" s="88"/>
      <c r="P90" s="88"/>
      <c r="Q90" s="88"/>
      <c r="R90" s="88"/>
      <c r="S90" s="88"/>
      <c r="T90" s="89"/>
      <c r="U90" s="42"/>
      <c r="V90" s="42"/>
      <c r="W90" s="42"/>
      <c r="X90" s="42"/>
      <c r="Y90" s="42"/>
      <c r="Z90" s="42"/>
      <c r="AA90" s="42"/>
      <c r="AB90" s="42"/>
      <c r="AC90" s="42"/>
      <c r="AD90" s="42"/>
      <c r="AE90" s="42"/>
      <c r="AT90" s="20" t="s">
        <v>139</v>
      </c>
      <c r="AU90" s="20" t="s">
        <v>86</v>
      </c>
    </row>
    <row r="91" s="2" customFormat="1">
      <c r="A91" s="42"/>
      <c r="B91" s="43"/>
      <c r="C91" s="44"/>
      <c r="D91" s="213" t="s">
        <v>147</v>
      </c>
      <c r="E91" s="44"/>
      <c r="F91" s="218" t="s">
        <v>152</v>
      </c>
      <c r="G91" s="44"/>
      <c r="H91" s="44"/>
      <c r="I91" s="215"/>
      <c r="J91" s="44"/>
      <c r="K91" s="44"/>
      <c r="L91" s="48"/>
      <c r="M91" s="216"/>
      <c r="N91" s="217"/>
      <c r="O91" s="88"/>
      <c r="P91" s="88"/>
      <c r="Q91" s="88"/>
      <c r="R91" s="88"/>
      <c r="S91" s="88"/>
      <c r="T91" s="89"/>
      <c r="U91" s="42"/>
      <c r="V91" s="42"/>
      <c r="W91" s="42"/>
      <c r="X91" s="42"/>
      <c r="Y91" s="42"/>
      <c r="Z91" s="42"/>
      <c r="AA91" s="42"/>
      <c r="AB91" s="42"/>
      <c r="AC91" s="42"/>
      <c r="AD91" s="42"/>
      <c r="AE91" s="42"/>
      <c r="AT91" s="20" t="s">
        <v>147</v>
      </c>
      <c r="AU91" s="20" t="s">
        <v>86</v>
      </c>
    </row>
    <row r="92" s="2" customFormat="1" ht="49.05" customHeight="1">
      <c r="A92" s="42"/>
      <c r="B92" s="43"/>
      <c r="C92" s="200" t="s">
        <v>153</v>
      </c>
      <c r="D92" s="200" t="s">
        <v>134</v>
      </c>
      <c r="E92" s="201" t="s">
        <v>154</v>
      </c>
      <c r="F92" s="202" t="s">
        <v>155</v>
      </c>
      <c r="G92" s="203" t="s">
        <v>32</v>
      </c>
      <c r="H92" s="204">
        <v>0</v>
      </c>
      <c r="I92" s="205"/>
      <c r="J92" s="206">
        <f>ROUND(I92*H92,2)</f>
        <v>0</v>
      </c>
      <c r="K92" s="202" t="s">
        <v>32</v>
      </c>
      <c r="L92" s="48"/>
      <c r="M92" s="207" t="s">
        <v>32</v>
      </c>
      <c r="N92" s="208" t="s">
        <v>49</v>
      </c>
      <c r="O92" s="88"/>
      <c r="P92" s="209">
        <f>O92*H92</f>
        <v>0</v>
      </c>
      <c r="Q92" s="209">
        <v>0</v>
      </c>
      <c r="R92" s="209">
        <f>Q92*H92</f>
        <v>0</v>
      </c>
      <c r="S92" s="209">
        <v>0</v>
      </c>
      <c r="T92" s="210">
        <f>S92*H92</f>
        <v>0</v>
      </c>
      <c r="U92" s="42"/>
      <c r="V92" s="42"/>
      <c r="W92" s="42"/>
      <c r="X92" s="42"/>
      <c r="Y92" s="42"/>
      <c r="Z92" s="42"/>
      <c r="AA92" s="42"/>
      <c r="AB92" s="42"/>
      <c r="AC92" s="42"/>
      <c r="AD92" s="42"/>
      <c r="AE92" s="42"/>
      <c r="AR92" s="211" t="s">
        <v>137</v>
      </c>
      <c r="AT92" s="211" t="s">
        <v>134</v>
      </c>
      <c r="AU92" s="211" t="s">
        <v>86</v>
      </c>
      <c r="AY92" s="20" t="s">
        <v>133</v>
      </c>
      <c r="BE92" s="212">
        <f>IF(N92="základní",J92,0)</f>
        <v>0</v>
      </c>
      <c r="BF92" s="212">
        <f>IF(N92="snížená",J92,0)</f>
        <v>0</v>
      </c>
      <c r="BG92" s="212">
        <f>IF(N92="zákl. přenesená",J92,0)</f>
        <v>0</v>
      </c>
      <c r="BH92" s="212">
        <f>IF(N92="sníž. přenesená",J92,0)</f>
        <v>0</v>
      </c>
      <c r="BI92" s="212">
        <f>IF(N92="nulová",J92,0)</f>
        <v>0</v>
      </c>
      <c r="BJ92" s="20" t="s">
        <v>86</v>
      </c>
      <c r="BK92" s="212">
        <f>ROUND(I92*H92,2)</f>
        <v>0</v>
      </c>
      <c r="BL92" s="20" t="s">
        <v>137</v>
      </c>
      <c r="BM92" s="211" t="s">
        <v>156</v>
      </c>
    </row>
    <row r="93" s="2" customFormat="1">
      <c r="A93" s="42"/>
      <c r="B93" s="43"/>
      <c r="C93" s="44"/>
      <c r="D93" s="213" t="s">
        <v>139</v>
      </c>
      <c r="E93" s="44"/>
      <c r="F93" s="214" t="s">
        <v>157</v>
      </c>
      <c r="G93" s="44"/>
      <c r="H93" s="44"/>
      <c r="I93" s="215"/>
      <c r="J93" s="44"/>
      <c r="K93" s="44"/>
      <c r="L93" s="48"/>
      <c r="M93" s="216"/>
      <c r="N93" s="217"/>
      <c r="O93" s="88"/>
      <c r="P93" s="88"/>
      <c r="Q93" s="88"/>
      <c r="R93" s="88"/>
      <c r="S93" s="88"/>
      <c r="T93" s="89"/>
      <c r="U93" s="42"/>
      <c r="V93" s="42"/>
      <c r="W93" s="42"/>
      <c r="X93" s="42"/>
      <c r="Y93" s="42"/>
      <c r="Z93" s="42"/>
      <c r="AA93" s="42"/>
      <c r="AB93" s="42"/>
      <c r="AC93" s="42"/>
      <c r="AD93" s="42"/>
      <c r="AE93" s="42"/>
      <c r="AT93" s="20" t="s">
        <v>139</v>
      </c>
      <c r="AU93" s="20" t="s">
        <v>86</v>
      </c>
    </row>
    <row r="94" s="2" customFormat="1" ht="24.15" customHeight="1">
      <c r="A94" s="42"/>
      <c r="B94" s="43"/>
      <c r="C94" s="200" t="s">
        <v>158</v>
      </c>
      <c r="D94" s="200" t="s">
        <v>134</v>
      </c>
      <c r="E94" s="201" t="s">
        <v>159</v>
      </c>
      <c r="F94" s="202" t="s">
        <v>160</v>
      </c>
      <c r="G94" s="203" t="s">
        <v>32</v>
      </c>
      <c r="H94" s="204">
        <v>0</v>
      </c>
      <c r="I94" s="205"/>
      <c r="J94" s="206">
        <f>ROUND(I94*H94,2)</f>
        <v>0</v>
      </c>
      <c r="K94" s="202" t="s">
        <v>32</v>
      </c>
      <c r="L94" s="48"/>
      <c r="M94" s="207" t="s">
        <v>32</v>
      </c>
      <c r="N94" s="208" t="s">
        <v>49</v>
      </c>
      <c r="O94" s="88"/>
      <c r="P94" s="209">
        <f>O94*H94</f>
        <v>0</v>
      </c>
      <c r="Q94" s="209">
        <v>0</v>
      </c>
      <c r="R94" s="209">
        <f>Q94*H94</f>
        <v>0</v>
      </c>
      <c r="S94" s="209">
        <v>0</v>
      </c>
      <c r="T94" s="210">
        <f>S94*H94</f>
        <v>0</v>
      </c>
      <c r="U94" s="42"/>
      <c r="V94" s="42"/>
      <c r="W94" s="42"/>
      <c r="X94" s="42"/>
      <c r="Y94" s="42"/>
      <c r="Z94" s="42"/>
      <c r="AA94" s="42"/>
      <c r="AB94" s="42"/>
      <c r="AC94" s="42"/>
      <c r="AD94" s="42"/>
      <c r="AE94" s="42"/>
      <c r="AR94" s="211" t="s">
        <v>137</v>
      </c>
      <c r="AT94" s="211" t="s">
        <v>134</v>
      </c>
      <c r="AU94" s="211" t="s">
        <v>86</v>
      </c>
      <c r="AY94" s="20" t="s">
        <v>133</v>
      </c>
      <c r="BE94" s="212">
        <f>IF(N94="základní",J94,0)</f>
        <v>0</v>
      </c>
      <c r="BF94" s="212">
        <f>IF(N94="snížená",J94,0)</f>
        <v>0</v>
      </c>
      <c r="BG94" s="212">
        <f>IF(N94="zákl. přenesená",J94,0)</f>
        <v>0</v>
      </c>
      <c r="BH94" s="212">
        <f>IF(N94="sníž. přenesená",J94,0)</f>
        <v>0</v>
      </c>
      <c r="BI94" s="212">
        <f>IF(N94="nulová",J94,0)</f>
        <v>0</v>
      </c>
      <c r="BJ94" s="20" t="s">
        <v>86</v>
      </c>
      <c r="BK94" s="212">
        <f>ROUND(I94*H94,2)</f>
        <v>0</v>
      </c>
      <c r="BL94" s="20" t="s">
        <v>137</v>
      </c>
      <c r="BM94" s="211" t="s">
        <v>161</v>
      </c>
    </row>
    <row r="95" s="2" customFormat="1">
      <c r="A95" s="42"/>
      <c r="B95" s="43"/>
      <c r="C95" s="44"/>
      <c r="D95" s="213" t="s">
        <v>139</v>
      </c>
      <c r="E95" s="44"/>
      <c r="F95" s="214" t="s">
        <v>160</v>
      </c>
      <c r="G95" s="44"/>
      <c r="H95" s="44"/>
      <c r="I95" s="215"/>
      <c r="J95" s="44"/>
      <c r="K95" s="44"/>
      <c r="L95" s="48"/>
      <c r="M95" s="216"/>
      <c r="N95" s="217"/>
      <c r="O95" s="88"/>
      <c r="P95" s="88"/>
      <c r="Q95" s="88"/>
      <c r="R95" s="88"/>
      <c r="S95" s="88"/>
      <c r="T95" s="89"/>
      <c r="U95" s="42"/>
      <c r="V95" s="42"/>
      <c r="W95" s="42"/>
      <c r="X95" s="42"/>
      <c r="Y95" s="42"/>
      <c r="Z95" s="42"/>
      <c r="AA95" s="42"/>
      <c r="AB95" s="42"/>
      <c r="AC95" s="42"/>
      <c r="AD95" s="42"/>
      <c r="AE95" s="42"/>
      <c r="AT95" s="20" t="s">
        <v>139</v>
      </c>
      <c r="AU95" s="20" t="s">
        <v>86</v>
      </c>
    </row>
    <row r="96" s="2" customFormat="1" ht="44.25" customHeight="1">
      <c r="A96" s="42"/>
      <c r="B96" s="43"/>
      <c r="C96" s="200" t="s">
        <v>162</v>
      </c>
      <c r="D96" s="200" t="s">
        <v>134</v>
      </c>
      <c r="E96" s="201" t="s">
        <v>163</v>
      </c>
      <c r="F96" s="202" t="s">
        <v>164</v>
      </c>
      <c r="G96" s="203" t="s">
        <v>32</v>
      </c>
      <c r="H96" s="204">
        <v>0</v>
      </c>
      <c r="I96" s="205"/>
      <c r="J96" s="206">
        <f>ROUND(I96*H96,2)</f>
        <v>0</v>
      </c>
      <c r="K96" s="202" t="s">
        <v>32</v>
      </c>
      <c r="L96" s="48"/>
      <c r="M96" s="207" t="s">
        <v>32</v>
      </c>
      <c r="N96" s="208" t="s">
        <v>49</v>
      </c>
      <c r="O96" s="88"/>
      <c r="P96" s="209">
        <f>O96*H96</f>
        <v>0</v>
      </c>
      <c r="Q96" s="209">
        <v>0</v>
      </c>
      <c r="R96" s="209">
        <f>Q96*H96</f>
        <v>0</v>
      </c>
      <c r="S96" s="209">
        <v>0</v>
      </c>
      <c r="T96" s="210">
        <f>S96*H96</f>
        <v>0</v>
      </c>
      <c r="U96" s="42"/>
      <c r="V96" s="42"/>
      <c r="W96" s="42"/>
      <c r="X96" s="42"/>
      <c r="Y96" s="42"/>
      <c r="Z96" s="42"/>
      <c r="AA96" s="42"/>
      <c r="AB96" s="42"/>
      <c r="AC96" s="42"/>
      <c r="AD96" s="42"/>
      <c r="AE96" s="42"/>
      <c r="AR96" s="211" t="s">
        <v>137</v>
      </c>
      <c r="AT96" s="211" t="s">
        <v>134</v>
      </c>
      <c r="AU96" s="211" t="s">
        <v>86</v>
      </c>
      <c r="AY96" s="20" t="s">
        <v>133</v>
      </c>
      <c r="BE96" s="212">
        <f>IF(N96="základní",J96,0)</f>
        <v>0</v>
      </c>
      <c r="BF96" s="212">
        <f>IF(N96="snížená",J96,0)</f>
        <v>0</v>
      </c>
      <c r="BG96" s="212">
        <f>IF(N96="zákl. přenesená",J96,0)</f>
        <v>0</v>
      </c>
      <c r="BH96" s="212">
        <f>IF(N96="sníž. přenesená",J96,0)</f>
        <v>0</v>
      </c>
      <c r="BI96" s="212">
        <f>IF(N96="nulová",J96,0)</f>
        <v>0</v>
      </c>
      <c r="BJ96" s="20" t="s">
        <v>86</v>
      </c>
      <c r="BK96" s="212">
        <f>ROUND(I96*H96,2)</f>
        <v>0</v>
      </c>
      <c r="BL96" s="20" t="s">
        <v>137</v>
      </c>
      <c r="BM96" s="211" t="s">
        <v>165</v>
      </c>
    </row>
    <row r="97" s="2" customFormat="1">
      <c r="A97" s="42"/>
      <c r="B97" s="43"/>
      <c r="C97" s="44"/>
      <c r="D97" s="213" t="s">
        <v>139</v>
      </c>
      <c r="E97" s="44"/>
      <c r="F97" s="214" t="s">
        <v>164</v>
      </c>
      <c r="G97" s="44"/>
      <c r="H97" s="44"/>
      <c r="I97" s="215"/>
      <c r="J97" s="44"/>
      <c r="K97" s="44"/>
      <c r="L97" s="48"/>
      <c r="M97" s="216"/>
      <c r="N97" s="217"/>
      <c r="O97" s="88"/>
      <c r="P97" s="88"/>
      <c r="Q97" s="88"/>
      <c r="R97" s="88"/>
      <c r="S97" s="88"/>
      <c r="T97" s="89"/>
      <c r="U97" s="42"/>
      <c r="V97" s="42"/>
      <c r="W97" s="42"/>
      <c r="X97" s="42"/>
      <c r="Y97" s="42"/>
      <c r="Z97" s="42"/>
      <c r="AA97" s="42"/>
      <c r="AB97" s="42"/>
      <c r="AC97" s="42"/>
      <c r="AD97" s="42"/>
      <c r="AE97" s="42"/>
      <c r="AT97" s="20" t="s">
        <v>139</v>
      </c>
      <c r="AU97" s="20" t="s">
        <v>86</v>
      </c>
    </row>
    <row r="98" s="2" customFormat="1" ht="16.5" customHeight="1">
      <c r="A98" s="42"/>
      <c r="B98" s="43"/>
      <c r="C98" s="200" t="s">
        <v>166</v>
      </c>
      <c r="D98" s="200" t="s">
        <v>134</v>
      </c>
      <c r="E98" s="201" t="s">
        <v>167</v>
      </c>
      <c r="F98" s="202" t="s">
        <v>168</v>
      </c>
      <c r="G98" s="203" t="s">
        <v>32</v>
      </c>
      <c r="H98" s="204">
        <v>0</v>
      </c>
      <c r="I98" s="205"/>
      <c r="J98" s="206">
        <f>ROUND(I98*H98,2)</f>
        <v>0</v>
      </c>
      <c r="K98" s="202" t="s">
        <v>32</v>
      </c>
      <c r="L98" s="48"/>
      <c r="M98" s="207" t="s">
        <v>32</v>
      </c>
      <c r="N98" s="208" t="s">
        <v>49</v>
      </c>
      <c r="O98" s="88"/>
      <c r="P98" s="209">
        <f>O98*H98</f>
        <v>0</v>
      </c>
      <c r="Q98" s="209">
        <v>0</v>
      </c>
      <c r="R98" s="209">
        <f>Q98*H98</f>
        <v>0</v>
      </c>
      <c r="S98" s="209">
        <v>0</v>
      </c>
      <c r="T98" s="210">
        <f>S98*H98</f>
        <v>0</v>
      </c>
      <c r="U98" s="42"/>
      <c r="V98" s="42"/>
      <c r="W98" s="42"/>
      <c r="X98" s="42"/>
      <c r="Y98" s="42"/>
      <c r="Z98" s="42"/>
      <c r="AA98" s="42"/>
      <c r="AB98" s="42"/>
      <c r="AC98" s="42"/>
      <c r="AD98" s="42"/>
      <c r="AE98" s="42"/>
      <c r="AR98" s="211" t="s">
        <v>137</v>
      </c>
      <c r="AT98" s="211" t="s">
        <v>134</v>
      </c>
      <c r="AU98" s="211" t="s">
        <v>86</v>
      </c>
      <c r="AY98" s="20" t="s">
        <v>133</v>
      </c>
      <c r="BE98" s="212">
        <f>IF(N98="základní",J98,0)</f>
        <v>0</v>
      </c>
      <c r="BF98" s="212">
        <f>IF(N98="snížená",J98,0)</f>
        <v>0</v>
      </c>
      <c r="BG98" s="212">
        <f>IF(N98="zákl. přenesená",J98,0)</f>
        <v>0</v>
      </c>
      <c r="BH98" s="212">
        <f>IF(N98="sníž. přenesená",J98,0)</f>
        <v>0</v>
      </c>
      <c r="BI98" s="212">
        <f>IF(N98="nulová",J98,0)</f>
        <v>0</v>
      </c>
      <c r="BJ98" s="20" t="s">
        <v>86</v>
      </c>
      <c r="BK98" s="212">
        <f>ROUND(I98*H98,2)</f>
        <v>0</v>
      </c>
      <c r="BL98" s="20" t="s">
        <v>137</v>
      </c>
      <c r="BM98" s="211" t="s">
        <v>169</v>
      </c>
    </row>
    <row r="99" s="2" customFormat="1">
      <c r="A99" s="42"/>
      <c r="B99" s="43"/>
      <c r="C99" s="44"/>
      <c r="D99" s="213" t="s">
        <v>139</v>
      </c>
      <c r="E99" s="44"/>
      <c r="F99" s="214" t="s">
        <v>168</v>
      </c>
      <c r="G99" s="44"/>
      <c r="H99" s="44"/>
      <c r="I99" s="215"/>
      <c r="J99" s="44"/>
      <c r="K99" s="44"/>
      <c r="L99" s="48"/>
      <c r="M99" s="219"/>
      <c r="N99" s="220"/>
      <c r="O99" s="221"/>
      <c r="P99" s="221"/>
      <c r="Q99" s="221"/>
      <c r="R99" s="221"/>
      <c r="S99" s="221"/>
      <c r="T99" s="222"/>
      <c r="U99" s="42"/>
      <c r="V99" s="42"/>
      <c r="W99" s="42"/>
      <c r="X99" s="42"/>
      <c r="Y99" s="42"/>
      <c r="Z99" s="42"/>
      <c r="AA99" s="42"/>
      <c r="AB99" s="42"/>
      <c r="AC99" s="42"/>
      <c r="AD99" s="42"/>
      <c r="AE99" s="42"/>
      <c r="AT99" s="20" t="s">
        <v>139</v>
      </c>
      <c r="AU99" s="20" t="s">
        <v>86</v>
      </c>
    </row>
    <row r="100" s="2" customFormat="1" ht="6.96" customHeight="1">
      <c r="A100" s="42"/>
      <c r="B100" s="63"/>
      <c r="C100" s="64"/>
      <c r="D100" s="64"/>
      <c r="E100" s="64"/>
      <c r="F100" s="64"/>
      <c r="G100" s="64"/>
      <c r="H100" s="64"/>
      <c r="I100" s="64"/>
      <c r="J100" s="64"/>
      <c r="K100" s="64"/>
      <c r="L100" s="48"/>
      <c r="M100" s="42"/>
      <c r="O100" s="42"/>
      <c r="P100" s="42"/>
      <c r="Q100" s="42"/>
      <c r="R100" s="42"/>
      <c r="S100" s="42"/>
      <c r="T100" s="42"/>
      <c r="U100" s="42"/>
      <c r="V100" s="42"/>
      <c r="W100" s="42"/>
      <c r="X100" s="42"/>
      <c r="Y100" s="42"/>
      <c r="Z100" s="42"/>
      <c r="AA100" s="42"/>
      <c r="AB100" s="42"/>
      <c r="AC100" s="42"/>
      <c r="AD100" s="42"/>
      <c r="AE100" s="42"/>
    </row>
  </sheetData>
  <sheetProtection sheet="1" autoFilter="0" formatColumns="0" formatRows="0" objects="1" scenarios="1" spinCount="100000" saltValue="NjcHeB4tVj+GmcK1HrPpljpjrUA5bMCsCdEg9krMuoaDl/JgyVy7qnjXbfrP4WUOrQQYskh5rUNuC5sjEPrBpQ==" hashValue="9q7cSnkezkYeq/zarOZrKEULksYnLxwZhZAtUKvx/DNc1FDm4/rmTP2FVKhAKOdSm3lkhFYW674gTShwB8M7Jw==" algorithmName="SHA-512" password="FC2B"/>
  <autoFilter ref="C79:K99"/>
  <mergeCells count="9">
    <mergeCell ref="E7:H7"/>
    <mergeCell ref="E9:H9"/>
    <mergeCell ref="E18:H18"/>
    <mergeCell ref="E27:H27"/>
    <mergeCell ref="E48:H48"/>
    <mergeCell ref="E50:H50"/>
    <mergeCell ref="E70:H70"/>
    <mergeCell ref="E72:H7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92</v>
      </c>
    </row>
    <row r="3" s="1" customFormat="1" ht="6.96" customHeight="1">
      <c r="B3" s="132"/>
      <c r="C3" s="133"/>
      <c r="D3" s="133"/>
      <c r="E3" s="133"/>
      <c r="F3" s="133"/>
      <c r="G3" s="133"/>
      <c r="H3" s="133"/>
      <c r="I3" s="133"/>
      <c r="J3" s="133"/>
      <c r="K3" s="133"/>
      <c r="L3" s="23"/>
      <c r="AT3" s="20" t="s">
        <v>89</v>
      </c>
    </row>
    <row r="4" s="1" customFormat="1" ht="24.96" customHeight="1">
      <c r="B4" s="23"/>
      <c r="D4" s="134" t="s">
        <v>109</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Vestavba podkrová Modrava 35 - VZ ZZS PK Modrava</v>
      </c>
      <c r="F7" s="136"/>
      <c r="G7" s="136"/>
      <c r="H7" s="136"/>
      <c r="L7" s="23"/>
    </row>
    <row r="8" s="2" customFormat="1" ht="12" customHeight="1">
      <c r="A8" s="42"/>
      <c r="B8" s="48"/>
      <c r="C8" s="42"/>
      <c r="D8" s="136" t="s">
        <v>110</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170</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93</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27. 1. 2025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32</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38</v>
      </c>
      <c r="F21" s="42"/>
      <c r="G21" s="42"/>
      <c r="H21" s="42"/>
      <c r="I21" s="136" t="s">
        <v>34</v>
      </c>
      <c r="J21" s="140" t="s">
        <v>32</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40</v>
      </c>
      <c r="E23" s="42"/>
      <c r="F23" s="42"/>
      <c r="G23" s="42"/>
      <c r="H23" s="42"/>
      <c r="I23" s="136" t="s">
        <v>31</v>
      </c>
      <c r="J23" s="140" t="s">
        <v>32</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
        <v>41</v>
      </c>
      <c r="F24" s="42"/>
      <c r="G24" s="42"/>
      <c r="H24" s="42"/>
      <c r="I24" s="136" t="s">
        <v>34</v>
      </c>
      <c r="J24" s="140" t="s">
        <v>32</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42</v>
      </c>
      <c r="E26" s="42"/>
      <c r="F26" s="42"/>
      <c r="G26" s="42"/>
      <c r="H26" s="42"/>
      <c r="I26" s="42"/>
      <c r="J26" s="42"/>
      <c r="K26" s="42"/>
      <c r="L26" s="138"/>
      <c r="S26" s="42"/>
      <c r="T26" s="42"/>
      <c r="U26" s="42"/>
      <c r="V26" s="42"/>
      <c r="W26" s="42"/>
      <c r="X26" s="42"/>
      <c r="Y26" s="42"/>
      <c r="Z26" s="42"/>
      <c r="AA26" s="42"/>
      <c r="AB26" s="42"/>
      <c r="AC26" s="42"/>
      <c r="AD26" s="42"/>
      <c r="AE26" s="42"/>
    </row>
    <row r="27" s="8" customFormat="1" ht="71.25" customHeight="1">
      <c r="A27" s="142"/>
      <c r="B27" s="143"/>
      <c r="C27" s="142"/>
      <c r="D27" s="142"/>
      <c r="E27" s="144" t="s">
        <v>43</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44</v>
      </c>
      <c r="E30" s="42"/>
      <c r="F30" s="42"/>
      <c r="G30" s="42"/>
      <c r="H30" s="42"/>
      <c r="I30" s="42"/>
      <c r="J30" s="148">
        <f>ROUND(J83,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46</v>
      </c>
      <c r="G32" s="42"/>
      <c r="H32" s="42"/>
      <c r="I32" s="149" t="s">
        <v>45</v>
      </c>
      <c r="J32" s="149" t="s">
        <v>47</v>
      </c>
      <c r="K32" s="42"/>
      <c r="L32" s="138"/>
      <c r="S32" s="42"/>
      <c r="T32" s="42"/>
      <c r="U32" s="42"/>
      <c r="V32" s="42"/>
      <c r="W32" s="42"/>
      <c r="X32" s="42"/>
      <c r="Y32" s="42"/>
      <c r="Z32" s="42"/>
      <c r="AA32" s="42"/>
      <c r="AB32" s="42"/>
      <c r="AC32" s="42"/>
      <c r="AD32" s="42"/>
      <c r="AE32" s="42"/>
    </row>
    <row r="33" s="2" customFormat="1" ht="14.4" customHeight="1">
      <c r="A33" s="42"/>
      <c r="B33" s="48"/>
      <c r="C33" s="42"/>
      <c r="D33" s="150" t="s">
        <v>48</v>
      </c>
      <c r="E33" s="136" t="s">
        <v>49</v>
      </c>
      <c r="F33" s="151">
        <f>ROUND((SUM(BE83:BE105)),  2)</f>
        <v>0</v>
      </c>
      <c r="G33" s="42"/>
      <c r="H33" s="42"/>
      <c r="I33" s="152">
        <v>0.20999999999999999</v>
      </c>
      <c r="J33" s="151">
        <f>ROUND(((SUM(BE83:BE105))*I33),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50</v>
      </c>
      <c r="F34" s="151">
        <f>ROUND((SUM(BF83:BF105)),  2)</f>
        <v>0</v>
      </c>
      <c r="G34" s="42"/>
      <c r="H34" s="42"/>
      <c r="I34" s="152">
        <v>0.12</v>
      </c>
      <c r="J34" s="151">
        <f>ROUND(((SUM(BF83:BF105))*I34),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51</v>
      </c>
      <c r="F35" s="151">
        <f>ROUND((SUM(BG83:BG105)),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52</v>
      </c>
      <c r="F36" s="151">
        <f>ROUND((SUM(BH83:BH105)),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53</v>
      </c>
      <c r="F37" s="151">
        <f>ROUND((SUM(BI83:BI105)),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54</v>
      </c>
      <c r="E39" s="155"/>
      <c r="F39" s="155"/>
      <c r="G39" s="156" t="s">
        <v>55</v>
      </c>
      <c r="H39" s="157" t="s">
        <v>56</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112</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Vestavba podkrová Modrava 35 - VZ ZZS PK Modrava</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110</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01 - Vedlejší rozpočtové náklady</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Modrava</v>
      </c>
      <c r="G52" s="44"/>
      <c r="H52" s="44"/>
      <c r="I52" s="35" t="s">
        <v>24</v>
      </c>
      <c r="J52" s="76" t="str">
        <f>IF(J12="","",J12)</f>
        <v>27. 1. 2025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40.05" customHeight="1">
      <c r="A54" s="42"/>
      <c r="B54" s="43"/>
      <c r="C54" s="35" t="s">
        <v>30</v>
      </c>
      <c r="D54" s="44"/>
      <c r="E54" s="44"/>
      <c r="F54" s="30" t="str">
        <f>E15</f>
        <v>Obec Modrava, Modrava 63, 341 92 Kašperské Hory</v>
      </c>
      <c r="G54" s="44"/>
      <c r="H54" s="44"/>
      <c r="I54" s="35" t="s">
        <v>37</v>
      </c>
      <c r="J54" s="40" t="str">
        <f>E21</f>
        <v>MPtechnik s.r.o., Francouzská 149, 345 62 Holýšov</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40</v>
      </c>
      <c r="J55" s="40" t="str">
        <f>E24</f>
        <v>Jakub Vilingr</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113</v>
      </c>
      <c r="D57" s="166"/>
      <c r="E57" s="166"/>
      <c r="F57" s="166"/>
      <c r="G57" s="166"/>
      <c r="H57" s="166"/>
      <c r="I57" s="166"/>
      <c r="J57" s="167" t="s">
        <v>114</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76</v>
      </c>
      <c r="D59" s="44"/>
      <c r="E59" s="44"/>
      <c r="F59" s="44"/>
      <c r="G59" s="44"/>
      <c r="H59" s="44"/>
      <c r="I59" s="44"/>
      <c r="J59" s="106">
        <f>J83</f>
        <v>0</v>
      </c>
      <c r="K59" s="44"/>
      <c r="L59" s="138"/>
      <c r="S59" s="42"/>
      <c r="T59" s="42"/>
      <c r="U59" s="42"/>
      <c r="V59" s="42"/>
      <c r="W59" s="42"/>
      <c r="X59" s="42"/>
      <c r="Y59" s="42"/>
      <c r="Z59" s="42"/>
      <c r="AA59" s="42"/>
      <c r="AB59" s="42"/>
      <c r="AC59" s="42"/>
      <c r="AD59" s="42"/>
      <c r="AE59" s="42"/>
      <c r="AU59" s="20" t="s">
        <v>115</v>
      </c>
    </row>
    <row r="60" s="9" customFormat="1" ht="24.96" customHeight="1">
      <c r="A60" s="9"/>
      <c r="B60" s="169"/>
      <c r="C60" s="170"/>
      <c r="D60" s="171" t="s">
        <v>171</v>
      </c>
      <c r="E60" s="172"/>
      <c r="F60" s="172"/>
      <c r="G60" s="172"/>
      <c r="H60" s="172"/>
      <c r="I60" s="172"/>
      <c r="J60" s="173">
        <f>J84</f>
        <v>0</v>
      </c>
      <c r="K60" s="170"/>
      <c r="L60" s="174"/>
      <c r="S60" s="9"/>
      <c r="T60" s="9"/>
      <c r="U60" s="9"/>
      <c r="V60" s="9"/>
      <c r="W60" s="9"/>
      <c r="X60" s="9"/>
      <c r="Y60" s="9"/>
      <c r="Z60" s="9"/>
      <c r="AA60" s="9"/>
      <c r="AB60" s="9"/>
      <c r="AC60" s="9"/>
      <c r="AD60" s="9"/>
      <c r="AE60" s="9"/>
    </row>
    <row r="61" s="12" customFormat="1" ht="19.92" customHeight="1">
      <c r="A61" s="12"/>
      <c r="B61" s="223"/>
      <c r="C61" s="224"/>
      <c r="D61" s="225" t="s">
        <v>172</v>
      </c>
      <c r="E61" s="226"/>
      <c r="F61" s="226"/>
      <c r="G61" s="226"/>
      <c r="H61" s="226"/>
      <c r="I61" s="226"/>
      <c r="J61" s="227">
        <f>J85</f>
        <v>0</v>
      </c>
      <c r="K61" s="224"/>
      <c r="L61" s="228"/>
      <c r="S61" s="12"/>
      <c r="T61" s="12"/>
      <c r="U61" s="12"/>
      <c r="V61" s="12"/>
      <c r="W61" s="12"/>
      <c r="X61" s="12"/>
      <c r="Y61" s="12"/>
      <c r="Z61" s="12"/>
      <c r="AA61" s="12"/>
      <c r="AB61" s="12"/>
      <c r="AC61" s="12"/>
      <c r="AD61" s="12"/>
      <c r="AE61" s="12"/>
    </row>
    <row r="62" s="12" customFormat="1" ht="19.92" customHeight="1">
      <c r="A62" s="12"/>
      <c r="B62" s="223"/>
      <c r="C62" s="224"/>
      <c r="D62" s="225" t="s">
        <v>173</v>
      </c>
      <c r="E62" s="226"/>
      <c r="F62" s="226"/>
      <c r="G62" s="226"/>
      <c r="H62" s="226"/>
      <c r="I62" s="226"/>
      <c r="J62" s="227">
        <f>J90</f>
        <v>0</v>
      </c>
      <c r="K62" s="224"/>
      <c r="L62" s="228"/>
      <c r="S62" s="12"/>
      <c r="T62" s="12"/>
      <c r="U62" s="12"/>
      <c r="V62" s="12"/>
      <c r="W62" s="12"/>
      <c r="X62" s="12"/>
      <c r="Y62" s="12"/>
      <c r="Z62" s="12"/>
      <c r="AA62" s="12"/>
      <c r="AB62" s="12"/>
      <c r="AC62" s="12"/>
      <c r="AD62" s="12"/>
      <c r="AE62" s="12"/>
    </row>
    <row r="63" s="12" customFormat="1" ht="19.92" customHeight="1">
      <c r="A63" s="12"/>
      <c r="B63" s="223"/>
      <c r="C63" s="224"/>
      <c r="D63" s="225" t="s">
        <v>174</v>
      </c>
      <c r="E63" s="226"/>
      <c r="F63" s="226"/>
      <c r="G63" s="226"/>
      <c r="H63" s="226"/>
      <c r="I63" s="226"/>
      <c r="J63" s="227">
        <f>J95</f>
        <v>0</v>
      </c>
      <c r="K63" s="224"/>
      <c r="L63" s="228"/>
      <c r="S63" s="12"/>
      <c r="T63" s="12"/>
      <c r="U63" s="12"/>
      <c r="V63" s="12"/>
      <c r="W63" s="12"/>
      <c r="X63" s="12"/>
      <c r="Y63" s="12"/>
      <c r="Z63" s="12"/>
      <c r="AA63" s="12"/>
      <c r="AB63" s="12"/>
      <c r="AC63" s="12"/>
      <c r="AD63" s="12"/>
      <c r="AE63" s="12"/>
    </row>
    <row r="64" s="2" customFormat="1" ht="21.84" customHeight="1">
      <c r="A64" s="42"/>
      <c r="B64" s="43"/>
      <c r="C64" s="44"/>
      <c r="D64" s="44"/>
      <c r="E64" s="44"/>
      <c r="F64" s="44"/>
      <c r="G64" s="44"/>
      <c r="H64" s="44"/>
      <c r="I64" s="44"/>
      <c r="J64" s="44"/>
      <c r="K64" s="44"/>
      <c r="L64" s="138"/>
      <c r="S64" s="42"/>
      <c r="T64" s="42"/>
      <c r="U64" s="42"/>
      <c r="V64" s="42"/>
      <c r="W64" s="42"/>
      <c r="X64" s="42"/>
      <c r="Y64" s="42"/>
      <c r="Z64" s="42"/>
      <c r="AA64" s="42"/>
      <c r="AB64" s="42"/>
      <c r="AC64" s="42"/>
      <c r="AD64" s="42"/>
      <c r="AE64" s="42"/>
    </row>
    <row r="65" s="2" customFormat="1" ht="6.96" customHeight="1">
      <c r="A65" s="42"/>
      <c r="B65" s="63"/>
      <c r="C65" s="64"/>
      <c r="D65" s="64"/>
      <c r="E65" s="64"/>
      <c r="F65" s="64"/>
      <c r="G65" s="64"/>
      <c r="H65" s="64"/>
      <c r="I65" s="64"/>
      <c r="J65" s="64"/>
      <c r="K65" s="64"/>
      <c r="L65" s="138"/>
      <c r="S65" s="42"/>
      <c r="T65" s="42"/>
      <c r="U65" s="42"/>
      <c r="V65" s="42"/>
      <c r="W65" s="42"/>
      <c r="X65" s="42"/>
      <c r="Y65" s="42"/>
      <c r="Z65" s="42"/>
      <c r="AA65" s="42"/>
      <c r="AB65" s="42"/>
      <c r="AC65" s="42"/>
      <c r="AD65" s="42"/>
      <c r="AE65" s="42"/>
    </row>
    <row r="69" s="2" customFormat="1" ht="6.96" customHeight="1">
      <c r="A69" s="42"/>
      <c r="B69" s="65"/>
      <c r="C69" s="66"/>
      <c r="D69" s="66"/>
      <c r="E69" s="66"/>
      <c r="F69" s="66"/>
      <c r="G69" s="66"/>
      <c r="H69" s="66"/>
      <c r="I69" s="66"/>
      <c r="J69" s="66"/>
      <c r="K69" s="66"/>
      <c r="L69" s="138"/>
      <c r="S69" s="42"/>
      <c r="T69" s="42"/>
      <c r="U69" s="42"/>
      <c r="V69" s="42"/>
      <c r="W69" s="42"/>
      <c r="X69" s="42"/>
      <c r="Y69" s="42"/>
      <c r="Z69" s="42"/>
      <c r="AA69" s="42"/>
      <c r="AB69" s="42"/>
      <c r="AC69" s="42"/>
      <c r="AD69" s="42"/>
      <c r="AE69" s="42"/>
    </row>
    <row r="70" s="2" customFormat="1" ht="24.96" customHeight="1">
      <c r="A70" s="42"/>
      <c r="B70" s="43"/>
      <c r="C70" s="26" t="s">
        <v>117</v>
      </c>
      <c r="D70" s="44"/>
      <c r="E70" s="44"/>
      <c r="F70" s="44"/>
      <c r="G70" s="44"/>
      <c r="H70" s="44"/>
      <c r="I70" s="44"/>
      <c r="J70" s="44"/>
      <c r="K70" s="44"/>
      <c r="L70" s="138"/>
      <c r="S70" s="42"/>
      <c r="T70" s="42"/>
      <c r="U70" s="42"/>
      <c r="V70" s="42"/>
      <c r="W70" s="42"/>
      <c r="X70" s="42"/>
      <c r="Y70" s="42"/>
      <c r="Z70" s="42"/>
      <c r="AA70" s="42"/>
      <c r="AB70" s="42"/>
      <c r="AC70" s="42"/>
      <c r="AD70" s="42"/>
      <c r="AE70" s="42"/>
    </row>
    <row r="71" s="2" customFormat="1" ht="6.96" customHeight="1">
      <c r="A71" s="42"/>
      <c r="B71" s="43"/>
      <c r="C71" s="44"/>
      <c r="D71" s="44"/>
      <c r="E71" s="44"/>
      <c r="F71" s="44"/>
      <c r="G71" s="44"/>
      <c r="H71" s="44"/>
      <c r="I71" s="44"/>
      <c r="J71" s="44"/>
      <c r="K71" s="44"/>
      <c r="L71" s="138"/>
      <c r="S71" s="42"/>
      <c r="T71" s="42"/>
      <c r="U71" s="42"/>
      <c r="V71" s="42"/>
      <c r="W71" s="42"/>
      <c r="X71" s="42"/>
      <c r="Y71" s="42"/>
      <c r="Z71" s="42"/>
      <c r="AA71" s="42"/>
      <c r="AB71" s="42"/>
      <c r="AC71" s="42"/>
      <c r="AD71" s="42"/>
      <c r="AE71" s="42"/>
    </row>
    <row r="72" s="2" customFormat="1" ht="12" customHeight="1">
      <c r="A72" s="42"/>
      <c r="B72" s="43"/>
      <c r="C72" s="35" t="s">
        <v>16</v>
      </c>
      <c r="D72" s="44"/>
      <c r="E72" s="44"/>
      <c r="F72" s="44"/>
      <c r="G72" s="44"/>
      <c r="H72" s="44"/>
      <c r="I72" s="44"/>
      <c r="J72" s="44"/>
      <c r="K72" s="44"/>
      <c r="L72" s="138"/>
      <c r="S72" s="42"/>
      <c r="T72" s="42"/>
      <c r="U72" s="42"/>
      <c r="V72" s="42"/>
      <c r="W72" s="42"/>
      <c r="X72" s="42"/>
      <c r="Y72" s="42"/>
      <c r="Z72" s="42"/>
      <c r="AA72" s="42"/>
      <c r="AB72" s="42"/>
      <c r="AC72" s="42"/>
      <c r="AD72" s="42"/>
      <c r="AE72" s="42"/>
    </row>
    <row r="73" s="2" customFormat="1" ht="16.5" customHeight="1">
      <c r="A73" s="42"/>
      <c r="B73" s="43"/>
      <c r="C73" s="44"/>
      <c r="D73" s="44"/>
      <c r="E73" s="164" t="str">
        <f>E7</f>
        <v>Vestavba podkrová Modrava 35 - VZ ZZS PK Modrava</v>
      </c>
      <c r="F73" s="35"/>
      <c r="G73" s="35"/>
      <c r="H73" s="35"/>
      <c r="I73" s="44"/>
      <c r="J73" s="44"/>
      <c r="K73" s="44"/>
      <c r="L73" s="138"/>
      <c r="S73" s="42"/>
      <c r="T73" s="42"/>
      <c r="U73" s="42"/>
      <c r="V73" s="42"/>
      <c r="W73" s="42"/>
      <c r="X73" s="42"/>
      <c r="Y73" s="42"/>
      <c r="Z73" s="42"/>
      <c r="AA73" s="42"/>
      <c r="AB73" s="42"/>
      <c r="AC73" s="42"/>
      <c r="AD73" s="42"/>
      <c r="AE73" s="42"/>
    </row>
    <row r="74" s="2" customFormat="1" ht="12" customHeight="1">
      <c r="A74" s="42"/>
      <c r="B74" s="43"/>
      <c r="C74" s="35" t="s">
        <v>110</v>
      </c>
      <c r="D74" s="44"/>
      <c r="E74" s="44"/>
      <c r="F74" s="44"/>
      <c r="G74" s="44"/>
      <c r="H74" s="44"/>
      <c r="I74" s="44"/>
      <c r="J74" s="44"/>
      <c r="K74" s="44"/>
      <c r="L74" s="138"/>
      <c r="S74" s="42"/>
      <c r="T74" s="42"/>
      <c r="U74" s="42"/>
      <c r="V74" s="42"/>
      <c r="W74" s="42"/>
      <c r="X74" s="42"/>
      <c r="Y74" s="42"/>
      <c r="Z74" s="42"/>
      <c r="AA74" s="42"/>
      <c r="AB74" s="42"/>
      <c r="AC74" s="42"/>
      <c r="AD74" s="42"/>
      <c r="AE74" s="42"/>
    </row>
    <row r="75" s="2" customFormat="1" ht="16.5" customHeight="1">
      <c r="A75" s="42"/>
      <c r="B75" s="43"/>
      <c r="C75" s="44"/>
      <c r="D75" s="44"/>
      <c r="E75" s="73" t="str">
        <f>E9</f>
        <v>01 - Vedlejší rozpočtové náklady</v>
      </c>
      <c r="F75" s="44"/>
      <c r="G75" s="44"/>
      <c r="H75" s="44"/>
      <c r="I75" s="44"/>
      <c r="J75" s="44"/>
      <c r="K75" s="44"/>
      <c r="L75" s="138"/>
      <c r="S75" s="42"/>
      <c r="T75" s="42"/>
      <c r="U75" s="42"/>
      <c r="V75" s="42"/>
      <c r="W75" s="42"/>
      <c r="X75" s="42"/>
      <c r="Y75" s="42"/>
      <c r="Z75" s="42"/>
      <c r="AA75" s="42"/>
      <c r="AB75" s="42"/>
      <c r="AC75" s="42"/>
      <c r="AD75" s="42"/>
      <c r="AE75" s="42"/>
    </row>
    <row r="76" s="2" customFormat="1" ht="6.96" customHeight="1">
      <c r="A76" s="42"/>
      <c r="B76" s="43"/>
      <c r="C76" s="44"/>
      <c r="D76" s="44"/>
      <c r="E76" s="44"/>
      <c r="F76" s="44"/>
      <c r="G76" s="44"/>
      <c r="H76" s="44"/>
      <c r="I76" s="44"/>
      <c r="J76" s="44"/>
      <c r="K76" s="44"/>
      <c r="L76" s="138"/>
      <c r="S76" s="42"/>
      <c r="T76" s="42"/>
      <c r="U76" s="42"/>
      <c r="V76" s="42"/>
      <c r="W76" s="42"/>
      <c r="X76" s="42"/>
      <c r="Y76" s="42"/>
      <c r="Z76" s="42"/>
      <c r="AA76" s="42"/>
      <c r="AB76" s="42"/>
      <c r="AC76" s="42"/>
      <c r="AD76" s="42"/>
      <c r="AE76" s="42"/>
    </row>
    <row r="77" s="2" customFormat="1" ht="12" customHeight="1">
      <c r="A77" s="42"/>
      <c r="B77" s="43"/>
      <c r="C77" s="35" t="s">
        <v>22</v>
      </c>
      <c r="D77" s="44"/>
      <c r="E77" s="44"/>
      <c r="F77" s="30" t="str">
        <f>F12</f>
        <v>Modrava</v>
      </c>
      <c r="G77" s="44"/>
      <c r="H77" s="44"/>
      <c r="I77" s="35" t="s">
        <v>24</v>
      </c>
      <c r="J77" s="76" t="str">
        <f>IF(J12="","",J12)</f>
        <v>27. 1. 2025</v>
      </c>
      <c r="K77" s="44"/>
      <c r="L77" s="138"/>
      <c r="S77" s="42"/>
      <c r="T77" s="42"/>
      <c r="U77" s="42"/>
      <c r="V77" s="42"/>
      <c r="W77" s="42"/>
      <c r="X77" s="42"/>
      <c r="Y77" s="42"/>
      <c r="Z77" s="42"/>
      <c r="AA77" s="42"/>
      <c r="AB77" s="42"/>
      <c r="AC77" s="42"/>
      <c r="AD77" s="42"/>
      <c r="AE77" s="42"/>
    </row>
    <row r="78" s="2" customFormat="1" ht="6.96" customHeight="1">
      <c r="A78" s="42"/>
      <c r="B78" s="43"/>
      <c r="C78" s="44"/>
      <c r="D78" s="44"/>
      <c r="E78" s="44"/>
      <c r="F78" s="44"/>
      <c r="G78" s="44"/>
      <c r="H78" s="44"/>
      <c r="I78" s="44"/>
      <c r="J78" s="44"/>
      <c r="K78" s="44"/>
      <c r="L78" s="138"/>
      <c r="S78" s="42"/>
      <c r="T78" s="42"/>
      <c r="U78" s="42"/>
      <c r="V78" s="42"/>
      <c r="W78" s="42"/>
      <c r="X78" s="42"/>
      <c r="Y78" s="42"/>
      <c r="Z78" s="42"/>
      <c r="AA78" s="42"/>
      <c r="AB78" s="42"/>
      <c r="AC78" s="42"/>
      <c r="AD78" s="42"/>
      <c r="AE78" s="42"/>
    </row>
    <row r="79" s="2" customFormat="1" ht="40.05" customHeight="1">
      <c r="A79" s="42"/>
      <c r="B79" s="43"/>
      <c r="C79" s="35" t="s">
        <v>30</v>
      </c>
      <c r="D79" s="44"/>
      <c r="E79" s="44"/>
      <c r="F79" s="30" t="str">
        <f>E15</f>
        <v>Obec Modrava, Modrava 63, 341 92 Kašperské Hory</v>
      </c>
      <c r="G79" s="44"/>
      <c r="H79" s="44"/>
      <c r="I79" s="35" t="s">
        <v>37</v>
      </c>
      <c r="J79" s="40" t="str">
        <f>E21</f>
        <v>MPtechnik s.r.o., Francouzská 149, 345 62 Holýšov</v>
      </c>
      <c r="K79" s="44"/>
      <c r="L79" s="138"/>
      <c r="S79" s="42"/>
      <c r="T79" s="42"/>
      <c r="U79" s="42"/>
      <c r="V79" s="42"/>
      <c r="W79" s="42"/>
      <c r="X79" s="42"/>
      <c r="Y79" s="42"/>
      <c r="Z79" s="42"/>
      <c r="AA79" s="42"/>
      <c r="AB79" s="42"/>
      <c r="AC79" s="42"/>
      <c r="AD79" s="42"/>
      <c r="AE79" s="42"/>
    </row>
    <row r="80" s="2" customFormat="1" ht="15.15" customHeight="1">
      <c r="A80" s="42"/>
      <c r="B80" s="43"/>
      <c r="C80" s="35" t="s">
        <v>35</v>
      </c>
      <c r="D80" s="44"/>
      <c r="E80" s="44"/>
      <c r="F80" s="30" t="str">
        <f>IF(E18="","",E18)</f>
        <v>Vyplň údaj</v>
      </c>
      <c r="G80" s="44"/>
      <c r="H80" s="44"/>
      <c r="I80" s="35" t="s">
        <v>40</v>
      </c>
      <c r="J80" s="40" t="str">
        <f>E24</f>
        <v>Jakub Vilingr</v>
      </c>
      <c r="K80" s="44"/>
      <c r="L80" s="138"/>
      <c r="S80" s="42"/>
      <c r="T80" s="42"/>
      <c r="U80" s="42"/>
      <c r="V80" s="42"/>
      <c r="W80" s="42"/>
      <c r="X80" s="42"/>
      <c r="Y80" s="42"/>
      <c r="Z80" s="42"/>
      <c r="AA80" s="42"/>
      <c r="AB80" s="42"/>
      <c r="AC80" s="42"/>
      <c r="AD80" s="42"/>
      <c r="AE80" s="42"/>
    </row>
    <row r="81" s="2" customFormat="1" ht="10.32" customHeight="1">
      <c r="A81" s="42"/>
      <c r="B81" s="43"/>
      <c r="C81" s="44"/>
      <c r="D81" s="44"/>
      <c r="E81" s="44"/>
      <c r="F81" s="44"/>
      <c r="G81" s="44"/>
      <c r="H81" s="44"/>
      <c r="I81" s="44"/>
      <c r="J81" s="44"/>
      <c r="K81" s="44"/>
      <c r="L81" s="138"/>
      <c r="S81" s="42"/>
      <c r="T81" s="42"/>
      <c r="U81" s="42"/>
      <c r="V81" s="42"/>
      <c r="W81" s="42"/>
      <c r="X81" s="42"/>
      <c r="Y81" s="42"/>
      <c r="Z81" s="42"/>
      <c r="AA81" s="42"/>
      <c r="AB81" s="42"/>
      <c r="AC81" s="42"/>
      <c r="AD81" s="42"/>
      <c r="AE81" s="42"/>
    </row>
    <row r="82" s="10" customFormat="1" ht="29.28" customHeight="1">
      <c r="A82" s="175"/>
      <c r="B82" s="176"/>
      <c r="C82" s="177" t="s">
        <v>118</v>
      </c>
      <c r="D82" s="178" t="s">
        <v>63</v>
      </c>
      <c r="E82" s="178" t="s">
        <v>59</v>
      </c>
      <c r="F82" s="178" t="s">
        <v>60</v>
      </c>
      <c r="G82" s="178" t="s">
        <v>119</v>
      </c>
      <c r="H82" s="178" t="s">
        <v>120</v>
      </c>
      <c r="I82" s="178" t="s">
        <v>121</v>
      </c>
      <c r="J82" s="178" t="s">
        <v>114</v>
      </c>
      <c r="K82" s="179" t="s">
        <v>122</v>
      </c>
      <c r="L82" s="180"/>
      <c r="M82" s="96" t="s">
        <v>32</v>
      </c>
      <c r="N82" s="97" t="s">
        <v>48</v>
      </c>
      <c r="O82" s="97" t="s">
        <v>123</v>
      </c>
      <c r="P82" s="97" t="s">
        <v>124</v>
      </c>
      <c r="Q82" s="97" t="s">
        <v>125</v>
      </c>
      <c r="R82" s="97" t="s">
        <v>126</v>
      </c>
      <c r="S82" s="97" t="s">
        <v>127</v>
      </c>
      <c r="T82" s="98" t="s">
        <v>128</v>
      </c>
      <c r="U82" s="175"/>
      <c r="V82" s="175"/>
      <c r="W82" s="175"/>
      <c r="X82" s="175"/>
      <c r="Y82" s="175"/>
      <c r="Z82" s="175"/>
      <c r="AA82" s="175"/>
      <c r="AB82" s="175"/>
      <c r="AC82" s="175"/>
      <c r="AD82" s="175"/>
      <c r="AE82" s="175"/>
    </row>
    <row r="83" s="2" customFormat="1" ht="22.8" customHeight="1">
      <c r="A83" s="42"/>
      <c r="B83" s="43"/>
      <c r="C83" s="103" t="s">
        <v>129</v>
      </c>
      <c r="D83" s="44"/>
      <c r="E83" s="44"/>
      <c r="F83" s="44"/>
      <c r="G83" s="44"/>
      <c r="H83" s="44"/>
      <c r="I83" s="44"/>
      <c r="J83" s="181">
        <f>BK83</f>
        <v>0</v>
      </c>
      <c r="K83" s="44"/>
      <c r="L83" s="48"/>
      <c r="M83" s="99"/>
      <c r="N83" s="182"/>
      <c r="O83" s="100"/>
      <c r="P83" s="183">
        <f>P84</f>
        <v>0</v>
      </c>
      <c r="Q83" s="100"/>
      <c r="R83" s="183">
        <f>R84</f>
        <v>0</v>
      </c>
      <c r="S83" s="100"/>
      <c r="T83" s="184">
        <f>T84</f>
        <v>0</v>
      </c>
      <c r="U83" s="42"/>
      <c r="V83" s="42"/>
      <c r="W83" s="42"/>
      <c r="X83" s="42"/>
      <c r="Y83" s="42"/>
      <c r="Z83" s="42"/>
      <c r="AA83" s="42"/>
      <c r="AB83" s="42"/>
      <c r="AC83" s="42"/>
      <c r="AD83" s="42"/>
      <c r="AE83" s="42"/>
      <c r="AT83" s="20" t="s">
        <v>77</v>
      </c>
      <c r="AU83" s="20" t="s">
        <v>115</v>
      </c>
      <c r="BK83" s="185">
        <f>BK84</f>
        <v>0</v>
      </c>
    </row>
    <row r="84" s="11" customFormat="1" ht="25.92" customHeight="1">
      <c r="A84" s="11"/>
      <c r="B84" s="186"/>
      <c r="C84" s="187"/>
      <c r="D84" s="188" t="s">
        <v>77</v>
      </c>
      <c r="E84" s="189" t="s">
        <v>175</v>
      </c>
      <c r="F84" s="189" t="s">
        <v>91</v>
      </c>
      <c r="G84" s="187"/>
      <c r="H84" s="187"/>
      <c r="I84" s="190"/>
      <c r="J84" s="191">
        <f>BK84</f>
        <v>0</v>
      </c>
      <c r="K84" s="187"/>
      <c r="L84" s="192"/>
      <c r="M84" s="193"/>
      <c r="N84" s="194"/>
      <c r="O84" s="194"/>
      <c r="P84" s="195">
        <f>P85+P90+P95</f>
        <v>0</v>
      </c>
      <c r="Q84" s="194"/>
      <c r="R84" s="195">
        <f>R85+R90+R95</f>
        <v>0</v>
      </c>
      <c r="S84" s="194"/>
      <c r="T84" s="196">
        <f>T85+T90+T95</f>
        <v>0</v>
      </c>
      <c r="U84" s="11"/>
      <c r="V84" s="11"/>
      <c r="W84" s="11"/>
      <c r="X84" s="11"/>
      <c r="Y84" s="11"/>
      <c r="Z84" s="11"/>
      <c r="AA84" s="11"/>
      <c r="AB84" s="11"/>
      <c r="AC84" s="11"/>
      <c r="AD84" s="11"/>
      <c r="AE84" s="11"/>
      <c r="AR84" s="197" t="s">
        <v>153</v>
      </c>
      <c r="AT84" s="198" t="s">
        <v>77</v>
      </c>
      <c r="AU84" s="198" t="s">
        <v>78</v>
      </c>
      <c r="AY84" s="197" t="s">
        <v>133</v>
      </c>
      <c r="BK84" s="199">
        <f>BK85+BK90+BK95</f>
        <v>0</v>
      </c>
    </row>
    <row r="85" s="11" customFormat="1" ht="22.8" customHeight="1">
      <c r="A85" s="11"/>
      <c r="B85" s="186"/>
      <c r="C85" s="187"/>
      <c r="D85" s="188" t="s">
        <v>77</v>
      </c>
      <c r="E85" s="229" t="s">
        <v>176</v>
      </c>
      <c r="F85" s="229" t="s">
        <v>177</v>
      </c>
      <c r="G85" s="187"/>
      <c r="H85" s="187"/>
      <c r="I85" s="190"/>
      <c r="J85" s="230">
        <f>BK85</f>
        <v>0</v>
      </c>
      <c r="K85" s="187"/>
      <c r="L85" s="192"/>
      <c r="M85" s="193"/>
      <c r="N85" s="194"/>
      <c r="O85" s="194"/>
      <c r="P85" s="195">
        <f>SUM(P86:P89)</f>
        <v>0</v>
      </c>
      <c r="Q85" s="194"/>
      <c r="R85" s="195">
        <f>SUM(R86:R89)</f>
        <v>0</v>
      </c>
      <c r="S85" s="194"/>
      <c r="T85" s="196">
        <f>SUM(T86:T89)</f>
        <v>0</v>
      </c>
      <c r="U85" s="11"/>
      <c r="V85" s="11"/>
      <c r="W85" s="11"/>
      <c r="X85" s="11"/>
      <c r="Y85" s="11"/>
      <c r="Z85" s="11"/>
      <c r="AA85" s="11"/>
      <c r="AB85" s="11"/>
      <c r="AC85" s="11"/>
      <c r="AD85" s="11"/>
      <c r="AE85" s="11"/>
      <c r="AR85" s="197" t="s">
        <v>153</v>
      </c>
      <c r="AT85" s="198" t="s">
        <v>77</v>
      </c>
      <c r="AU85" s="198" t="s">
        <v>86</v>
      </c>
      <c r="AY85" s="197" t="s">
        <v>133</v>
      </c>
      <c r="BK85" s="199">
        <f>SUM(BK86:BK89)</f>
        <v>0</v>
      </c>
    </row>
    <row r="86" s="2" customFormat="1" ht="16.5" customHeight="1">
      <c r="A86" s="42"/>
      <c r="B86" s="43"/>
      <c r="C86" s="200" t="s">
        <v>86</v>
      </c>
      <c r="D86" s="200" t="s">
        <v>134</v>
      </c>
      <c r="E86" s="201" t="s">
        <v>178</v>
      </c>
      <c r="F86" s="202" t="s">
        <v>179</v>
      </c>
      <c r="G86" s="203" t="s">
        <v>180</v>
      </c>
      <c r="H86" s="204">
        <v>1</v>
      </c>
      <c r="I86" s="205"/>
      <c r="J86" s="206">
        <f>ROUND(I86*H86,2)</f>
        <v>0</v>
      </c>
      <c r="K86" s="202" t="s">
        <v>181</v>
      </c>
      <c r="L86" s="48"/>
      <c r="M86" s="207" t="s">
        <v>32</v>
      </c>
      <c r="N86" s="208" t="s">
        <v>49</v>
      </c>
      <c r="O86" s="88"/>
      <c r="P86" s="209">
        <f>O86*H86</f>
        <v>0</v>
      </c>
      <c r="Q86" s="209">
        <v>0</v>
      </c>
      <c r="R86" s="209">
        <f>Q86*H86</f>
        <v>0</v>
      </c>
      <c r="S86" s="209">
        <v>0</v>
      </c>
      <c r="T86" s="210">
        <f>S86*H86</f>
        <v>0</v>
      </c>
      <c r="U86" s="42"/>
      <c r="V86" s="42"/>
      <c r="W86" s="42"/>
      <c r="X86" s="42"/>
      <c r="Y86" s="42"/>
      <c r="Z86" s="42"/>
      <c r="AA86" s="42"/>
      <c r="AB86" s="42"/>
      <c r="AC86" s="42"/>
      <c r="AD86" s="42"/>
      <c r="AE86" s="42"/>
      <c r="AR86" s="211" t="s">
        <v>182</v>
      </c>
      <c r="AT86" s="211" t="s">
        <v>134</v>
      </c>
      <c r="AU86" s="211" t="s">
        <v>89</v>
      </c>
      <c r="AY86" s="20" t="s">
        <v>133</v>
      </c>
      <c r="BE86" s="212">
        <f>IF(N86="základní",J86,0)</f>
        <v>0</v>
      </c>
      <c r="BF86" s="212">
        <f>IF(N86="snížená",J86,0)</f>
        <v>0</v>
      </c>
      <c r="BG86" s="212">
        <f>IF(N86="zákl. přenesená",J86,0)</f>
        <v>0</v>
      </c>
      <c r="BH86" s="212">
        <f>IF(N86="sníž. přenesená",J86,0)</f>
        <v>0</v>
      </c>
      <c r="BI86" s="212">
        <f>IF(N86="nulová",J86,0)</f>
        <v>0</v>
      </c>
      <c r="BJ86" s="20" t="s">
        <v>86</v>
      </c>
      <c r="BK86" s="212">
        <f>ROUND(I86*H86,2)</f>
        <v>0</v>
      </c>
      <c r="BL86" s="20" t="s">
        <v>182</v>
      </c>
      <c r="BM86" s="211" t="s">
        <v>183</v>
      </c>
    </row>
    <row r="87" s="2" customFormat="1">
      <c r="A87" s="42"/>
      <c r="B87" s="43"/>
      <c r="C87" s="44"/>
      <c r="D87" s="213" t="s">
        <v>139</v>
      </c>
      <c r="E87" s="44"/>
      <c r="F87" s="214" t="s">
        <v>179</v>
      </c>
      <c r="G87" s="44"/>
      <c r="H87" s="44"/>
      <c r="I87" s="215"/>
      <c r="J87" s="44"/>
      <c r="K87" s="44"/>
      <c r="L87" s="48"/>
      <c r="M87" s="216"/>
      <c r="N87" s="217"/>
      <c r="O87" s="88"/>
      <c r="P87" s="88"/>
      <c r="Q87" s="88"/>
      <c r="R87" s="88"/>
      <c r="S87" s="88"/>
      <c r="T87" s="89"/>
      <c r="U87" s="42"/>
      <c r="V87" s="42"/>
      <c r="W87" s="42"/>
      <c r="X87" s="42"/>
      <c r="Y87" s="42"/>
      <c r="Z87" s="42"/>
      <c r="AA87" s="42"/>
      <c r="AB87" s="42"/>
      <c r="AC87" s="42"/>
      <c r="AD87" s="42"/>
      <c r="AE87" s="42"/>
      <c r="AT87" s="20" t="s">
        <v>139</v>
      </c>
      <c r="AU87" s="20" t="s">
        <v>89</v>
      </c>
    </row>
    <row r="88" s="2" customFormat="1">
      <c r="A88" s="42"/>
      <c r="B88" s="43"/>
      <c r="C88" s="44"/>
      <c r="D88" s="231" t="s">
        <v>184</v>
      </c>
      <c r="E88" s="44"/>
      <c r="F88" s="232" t="s">
        <v>185</v>
      </c>
      <c r="G88" s="44"/>
      <c r="H88" s="44"/>
      <c r="I88" s="215"/>
      <c r="J88" s="44"/>
      <c r="K88" s="44"/>
      <c r="L88" s="48"/>
      <c r="M88" s="216"/>
      <c r="N88" s="217"/>
      <c r="O88" s="88"/>
      <c r="P88" s="88"/>
      <c r="Q88" s="88"/>
      <c r="R88" s="88"/>
      <c r="S88" s="88"/>
      <c r="T88" s="89"/>
      <c r="U88" s="42"/>
      <c r="V88" s="42"/>
      <c r="W88" s="42"/>
      <c r="X88" s="42"/>
      <c r="Y88" s="42"/>
      <c r="Z88" s="42"/>
      <c r="AA88" s="42"/>
      <c r="AB88" s="42"/>
      <c r="AC88" s="42"/>
      <c r="AD88" s="42"/>
      <c r="AE88" s="42"/>
      <c r="AT88" s="20" t="s">
        <v>184</v>
      </c>
      <c r="AU88" s="20" t="s">
        <v>89</v>
      </c>
    </row>
    <row r="89" s="2" customFormat="1">
      <c r="A89" s="42"/>
      <c r="B89" s="43"/>
      <c r="C89" s="44"/>
      <c r="D89" s="213" t="s">
        <v>147</v>
      </c>
      <c r="E89" s="44"/>
      <c r="F89" s="218" t="s">
        <v>186</v>
      </c>
      <c r="G89" s="44"/>
      <c r="H89" s="44"/>
      <c r="I89" s="215"/>
      <c r="J89" s="44"/>
      <c r="K89" s="44"/>
      <c r="L89" s="48"/>
      <c r="M89" s="216"/>
      <c r="N89" s="217"/>
      <c r="O89" s="88"/>
      <c r="P89" s="88"/>
      <c r="Q89" s="88"/>
      <c r="R89" s="88"/>
      <c r="S89" s="88"/>
      <c r="T89" s="89"/>
      <c r="U89" s="42"/>
      <c r="V89" s="42"/>
      <c r="W89" s="42"/>
      <c r="X89" s="42"/>
      <c r="Y89" s="42"/>
      <c r="Z89" s="42"/>
      <c r="AA89" s="42"/>
      <c r="AB89" s="42"/>
      <c r="AC89" s="42"/>
      <c r="AD89" s="42"/>
      <c r="AE89" s="42"/>
      <c r="AT89" s="20" t="s">
        <v>147</v>
      </c>
      <c r="AU89" s="20" t="s">
        <v>89</v>
      </c>
    </row>
    <row r="90" s="11" customFormat="1" ht="22.8" customHeight="1">
      <c r="A90" s="11"/>
      <c r="B90" s="186"/>
      <c r="C90" s="187"/>
      <c r="D90" s="188" t="s">
        <v>77</v>
      </c>
      <c r="E90" s="229" t="s">
        <v>187</v>
      </c>
      <c r="F90" s="229" t="s">
        <v>188</v>
      </c>
      <c r="G90" s="187"/>
      <c r="H90" s="187"/>
      <c r="I90" s="190"/>
      <c r="J90" s="230">
        <f>BK90</f>
        <v>0</v>
      </c>
      <c r="K90" s="187"/>
      <c r="L90" s="192"/>
      <c r="M90" s="193"/>
      <c r="N90" s="194"/>
      <c r="O90" s="194"/>
      <c r="P90" s="195">
        <f>SUM(P91:P94)</f>
        <v>0</v>
      </c>
      <c r="Q90" s="194"/>
      <c r="R90" s="195">
        <f>SUM(R91:R94)</f>
        <v>0</v>
      </c>
      <c r="S90" s="194"/>
      <c r="T90" s="196">
        <f>SUM(T91:T94)</f>
        <v>0</v>
      </c>
      <c r="U90" s="11"/>
      <c r="V90" s="11"/>
      <c r="W90" s="11"/>
      <c r="X90" s="11"/>
      <c r="Y90" s="11"/>
      <c r="Z90" s="11"/>
      <c r="AA90" s="11"/>
      <c r="AB90" s="11"/>
      <c r="AC90" s="11"/>
      <c r="AD90" s="11"/>
      <c r="AE90" s="11"/>
      <c r="AR90" s="197" t="s">
        <v>153</v>
      </c>
      <c r="AT90" s="198" t="s">
        <v>77</v>
      </c>
      <c r="AU90" s="198" t="s">
        <v>86</v>
      </c>
      <c r="AY90" s="197" t="s">
        <v>133</v>
      </c>
      <c r="BK90" s="199">
        <f>SUM(BK91:BK94)</f>
        <v>0</v>
      </c>
    </row>
    <row r="91" s="2" customFormat="1" ht="16.5" customHeight="1">
      <c r="A91" s="42"/>
      <c r="B91" s="43"/>
      <c r="C91" s="200" t="s">
        <v>89</v>
      </c>
      <c r="D91" s="200" t="s">
        <v>134</v>
      </c>
      <c r="E91" s="201" t="s">
        <v>189</v>
      </c>
      <c r="F91" s="202" t="s">
        <v>188</v>
      </c>
      <c r="G91" s="203" t="s">
        <v>180</v>
      </c>
      <c r="H91" s="204">
        <v>1</v>
      </c>
      <c r="I91" s="205"/>
      <c r="J91" s="206">
        <f>ROUND(I91*H91,2)</f>
        <v>0</v>
      </c>
      <c r="K91" s="202" t="s">
        <v>181</v>
      </c>
      <c r="L91" s="48"/>
      <c r="M91" s="207" t="s">
        <v>32</v>
      </c>
      <c r="N91" s="208" t="s">
        <v>49</v>
      </c>
      <c r="O91" s="88"/>
      <c r="P91" s="209">
        <f>O91*H91</f>
        <v>0</v>
      </c>
      <c r="Q91" s="209">
        <v>0</v>
      </c>
      <c r="R91" s="209">
        <f>Q91*H91</f>
        <v>0</v>
      </c>
      <c r="S91" s="209">
        <v>0</v>
      </c>
      <c r="T91" s="210">
        <f>S91*H91</f>
        <v>0</v>
      </c>
      <c r="U91" s="42"/>
      <c r="V91" s="42"/>
      <c r="W91" s="42"/>
      <c r="X91" s="42"/>
      <c r="Y91" s="42"/>
      <c r="Z91" s="42"/>
      <c r="AA91" s="42"/>
      <c r="AB91" s="42"/>
      <c r="AC91" s="42"/>
      <c r="AD91" s="42"/>
      <c r="AE91" s="42"/>
      <c r="AR91" s="211" t="s">
        <v>182</v>
      </c>
      <c r="AT91" s="211" t="s">
        <v>134</v>
      </c>
      <c r="AU91" s="211" t="s">
        <v>89</v>
      </c>
      <c r="AY91" s="20" t="s">
        <v>133</v>
      </c>
      <c r="BE91" s="212">
        <f>IF(N91="základní",J91,0)</f>
        <v>0</v>
      </c>
      <c r="BF91" s="212">
        <f>IF(N91="snížená",J91,0)</f>
        <v>0</v>
      </c>
      <c r="BG91" s="212">
        <f>IF(N91="zákl. přenesená",J91,0)</f>
        <v>0</v>
      </c>
      <c r="BH91" s="212">
        <f>IF(N91="sníž. přenesená",J91,0)</f>
        <v>0</v>
      </c>
      <c r="BI91" s="212">
        <f>IF(N91="nulová",J91,0)</f>
        <v>0</v>
      </c>
      <c r="BJ91" s="20" t="s">
        <v>86</v>
      </c>
      <c r="BK91" s="212">
        <f>ROUND(I91*H91,2)</f>
        <v>0</v>
      </c>
      <c r="BL91" s="20" t="s">
        <v>182</v>
      </c>
      <c r="BM91" s="211" t="s">
        <v>190</v>
      </c>
    </row>
    <row r="92" s="2" customFormat="1">
      <c r="A92" s="42"/>
      <c r="B92" s="43"/>
      <c r="C92" s="44"/>
      <c r="D92" s="213" t="s">
        <v>139</v>
      </c>
      <c r="E92" s="44"/>
      <c r="F92" s="214" t="s">
        <v>188</v>
      </c>
      <c r="G92" s="44"/>
      <c r="H92" s="44"/>
      <c r="I92" s="215"/>
      <c r="J92" s="44"/>
      <c r="K92" s="44"/>
      <c r="L92" s="48"/>
      <c r="M92" s="216"/>
      <c r="N92" s="217"/>
      <c r="O92" s="88"/>
      <c r="P92" s="88"/>
      <c r="Q92" s="88"/>
      <c r="R92" s="88"/>
      <c r="S92" s="88"/>
      <c r="T92" s="89"/>
      <c r="U92" s="42"/>
      <c r="V92" s="42"/>
      <c r="W92" s="42"/>
      <c r="X92" s="42"/>
      <c r="Y92" s="42"/>
      <c r="Z92" s="42"/>
      <c r="AA92" s="42"/>
      <c r="AB92" s="42"/>
      <c r="AC92" s="42"/>
      <c r="AD92" s="42"/>
      <c r="AE92" s="42"/>
      <c r="AT92" s="20" t="s">
        <v>139</v>
      </c>
      <c r="AU92" s="20" t="s">
        <v>89</v>
      </c>
    </row>
    <row r="93" s="2" customFormat="1">
      <c r="A93" s="42"/>
      <c r="B93" s="43"/>
      <c r="C93" s="44"/>
      <c r="D93" s="231" t="s">
        <v>184</v>
      </c>
      <c r="E93" s="44"/>
      <c r="F93" s="232" t="s">
        <v>191</v>
      </c>
      <c r="G93" s="44"/>
      <c r="H93" s="44"/>
      <c r="I93" s="215"/>
      <c r="J93" s="44"/>
      <c r="K93" s="44"/>
      <c r="L93" s="48"/>
      <c r="M93" s="216"/>
      <c r="N93" s="217"/>
      <c r="O93" s="88"/>
      <c r="P93" s="88"/>
      <c r="Q93" s="88"/>
      <c r="R93" s="88"/>
      <c r="S93" s="88"/>
      <c r="T93" s="89"/>
      <c r="U93" s="42"/>
      <c r="V93" s="42"/>
      <c r="W93" s="42"/>
      <c r="X93" s="42"/>
      <c r="Y93" s="42"/>
      <c r="Z93" s="42"/>
      <c r="AA93" s="42"/>
      <c r="AB93" s="42"/>
      <c r="AC93" s="42"/>
      <c r="AD93" s="42"/>
      <c r="AE93" s="42"/>
      <c r="AT93" s="20" t="s">
        <v>184</v>
      </c>
      <c r="AU93" s="20" t="s">
        <v>89</v>
      </c>
    </row>
    <row r="94" s="2" customFormat="1">
      <c r="A94" s="42"/>
      <c r="B94" s="43"/>
      <c r="C94" s="44"/>
      <c r="D94" s="213" t="s">
        <v>147</v>
      </c>
      <c r="E94" s="44"/>
      <c r="F94" s="218" t="s">
        <v>192</v>
      </c>
      <c r="G94" s="44"/>
      <c r="H94" s="44"/>
      <c r="I94" s="215"/>
      <c r="J94" s="44"/>
      <c r="K94" s="44"/>
      <c r="L94" s="48"/>
      <c r="M94" s="216"/>
      <c r="N94" s="217"/>
      <c r="O94" s="88"/>
      <c r="P94" s="88"/>
      <c r="Q94" s="88"/>
      <c r="R94" s="88"/>
      <c r="S94" s="88"/>
      <c r="T94" s="89"/>
      <c r="U94" s="42"/>
      <c r="V94" s="42"/>
      <c r="W94" s="42"/>
      <c r="X94" s="42"/>
      <c r="Y94" s="42"/>
      <c r="Z94" s="42"/>
      <c r="AA94" s="42"/>
      <c r="AB94" s="42"/>
      <c r="AC94" s="42"/>
      <c r="AD94" s="42"/>
      <c r="AE94" s="42"/>
      <c r="AT94" s="20" t="s">
        <v>147</v>
      </c>
      <c r="AU94" s="20" t="s">
        <v>89</v>
      </c>
    </row>
    <row r="95" s="11" customFormat="1" ht="22.8" customHeight="1">
      <c r="A95" s="11"/>
      <c r="B95" s="186"/>
      <c r="C95" s="187"/>
      <c r="D95" s="188" t="s">
        <v>77</v>
      </c>
      <c r="E95" s="229" t="s">
        <v>193</v>
      </c>
      <c r="F95" s="229" t="s">
        <v>194</v>
      </c>
      <c r="G95" s="187"/>
      <c r="H95" s="187"/>
      <c r="I95" s="190"/>
      <c r="J95" s="230">
        <f>BK95</f>
        <v>0</v>
      </c>
      <c r="K95" s="187"/>
      <c r="L95" s="192"/>
      <c r="M95" s="193"/>
      <c r="N95" s="194"/>
      <c r="O95" s="194"/>
      <c r="P95" s="195">
        <f>SUM(P96:P105)</f>
        <v>0</v>
      </c>
      <c r="Q95" s="194"/>
      <c r="R95" s="195">
        <f>SUM(R96:R105)</f>
        <v>0</v>
      </c>
      <c r="S95" s="194"/>
      <c r="T95" s="196">
        <f>SUM(T96:T105)</f>
        <v>0</v>
      </c>
      <c r="U95" s="11"/>
      <c r="V95" s="11"/>
      <c r="W95" s="11"/>
      <c r="X95" s="11"/>
      <c r="Y95" s="11"/>
      <c r="Z95" s="11"/>
      <c r="AA95" s="11"/>
      <c r="AB95" s="11"/>
      <c r="AC95" s="11"/>
      <c r="AD95" s="11"/>
      <c r="AE95" s="11"/>
      <c r="AR95" s="197" t="s">
        <v>153</v>
      </c>
      <c r="AT95" s="198" t="s">
        <v>77</v>
      </c>
      <c r="AU95" s="198" t="s">
        <v>86</v>
      </c>
      <c r="AY95" s="197" t="s">
        <v>133</v>
      </c>
      <c r="BK95" s="199">
        <f>SUM(BK96:BK105)</f>
        <v>0</v>
      </c>
    </row>
    <row r="96" s="2" customFormat="1" ht="16.5" customHeight="1">
      <c r="A96" s="42"/>
      <c r="B96" s="43"/>
      <c r="C96" s="200" t="s">
        <v>143</v>
      </c>
      <c r="D96" s="200" t="s">
        <v>134</v>
      </c>
      <c r="E96" s="201" t="s">
        <v>195</v>
      </c>
      <c r="F96" s="202" t="s">
        <v>196</v>
      </c>
      <c r="G96" s="203" t="s">
        <v>180</v>
      </c>
      <c r="H96" s="204">
        <v>1</v>
      </c>
      <c r="I96" s="205"/>
      <c r="J96" s="206">
        <f>ROUND(I96*H96,2)</f>
        <v>0</v>
      </c>
      <c r="K96" s="202" t="s">
        <v>181</v>
      </c>
      <c r="L96" s="48"/>
      <c r="M96" s="207" t="s">
        <v>32</v>
      </c>
      <c r="N96" s="208" t="s">
        <v>49</v>
      </c>
      <c r="O96" s="88"/>
      <c r="P96" s="209">
        <f>O96*H96</f>
        <v>0</v>
      </c>
      <c r="Q96" s="209">
        <v>0</v>
      </c>
      <c r="R96" s="209">
        <f>Q96*H96</f>
        <v>0</v>
      </c>
      <c r="S96" s="209">
        <v>0</v>
      </c>
      <c r="T96" s="210">
        <f>S96*H96</f>
        <v>0</v>
      </c>
      <c r="U96" s="42"/>
      <c r="V96" s="42"/>
      <c r="W96" s="42"/>
      <c r="X96" s="42"/>
      <c r="Y96" s="42"/>
      <c r="Z96" s="42"/>
      <c r="AA96" s="42"/>
      <c r="AB96" s="42"/>
      <c r="AC96" s="42"/>
      <c r="AD96" s="42"/>
      <c r="AE96" s="42"/>
      <c r="AR96" s="211" t="s">
        <v>182</v>
      </c>
      <c r="AT96" s="211" t="s">
        <v>134</v>
      </c>
      <c r="AU96" s="211" t="s">
        <v>89</v>
      </c>
      <c r="AY96" s="20" t="s">
        <v>133</v>
      </c>
      <c r="BE96" s="212">
        <f>IF(N96="základní",J96,0)</f>
        <v>0</v>
      </c>
      <c r="BF96" s="212">
        <f>IF(N96="snížená",J96,0)</f>
        <v>0</v>
      </c>
      <c r="BG96" s="212">
        <f>IF(N96="zákl. přenesená",J96,0)</f>
        <v>0</v>
      </c>
      <c r="BH96" s="212">
        <f>IF(N96="sníž. přenesená",J96,0)</f>
        <v>0</v>
      </c>
      <c r="BI96" s="212">
        <f>IF(N96="nulová",J96,0)</f>
        <v>0</v>
      </c>
      <c r="BJ96" s="20" t="s">
        <v>86</v>
      </c>
      <c r="BK96" s="212">
        <f>ROUND(I96*H96,2)</f>
        <v>0</v>
      </c>
      <c r="BL96" s="20" t="s">
        <v>182</v>
      </c>
      <c r="BM96" s="211" t="s">
        <v>197</v>
      </c>
    </row>
    <row r="97" s="2" customFormat="1">
      <c r="A97" s="42"/>
      <c r="B97" s="43"/>
      <c r="C97" s="44"/>
      <c r="D97" s="213" t="s">
        <v>139</v>
      </c>
      <c r="E97" s="44"/>
      <c r="F97" s="214" t="s">
        <v>196</v>
      </c>
      <c r="G97" s="44"/>
      <c r="H97" s="44"/>
      <c r="I97" s="215"/>
      <c r="J97" s="44"/>
      <c r="K97" s="44"/>
      <c r="L97" s="48"/>
      <c r="M97" s="216"/>
      <c r="N97" s="217"/>
      <c r="O97" s="88"/>
      <c r="P97" s="88"/>
      <c r="Q97" s="88"/>
      <c r="R97" s="88"/>
      <c r="S97" s="88"/>
      <c r="T97" s="89"/>
      <c r="U97" s="42"/>
      <c r="V97" s="42"/>
      <c r="W97" s="42"/>
      <c r="X97" s="42"/>
      <c r="Y97" s="42"/>
      <c r="Z97" s="42"/>
      <c r="AA97" s="42"/>
      <c r="AB97" s="42"/>
      <c r="AC97" s="42"/>
      <c r="AD97" s="42"/>
      <c r="AE97" s="42"/>
      <c r="AT97" s="20" t="s">
        <v>139</v>
      </c>
      <c r="AU97" s="20" t="s">
        <v>89</v>
      </c>
    </row>
    <row r="98" s="2" customFormat="1">
      <c r="A98" s="42"/>
      <c r="B98" s="43"/>
      <c r="C98" s="44"/>
      <c r="D98" s="231" t="s">
        <v>184</v>
      </c>
      <c r="E98" s="44"/>
      <c r="F98" s="232" t="s">
        <v>198</v>
      </c>
      <c r="G98" s="44"/>
      <c r="H98" s="44"/>
      <c r="I98" s="215"/>
      <c r="J98" s="44"/>
      <c r="K98" s="44"/>
      <c r="L98" s="48"/>
      <c r="M98" s="216"/>
      <c r="N98" s="217"/>
      <c r="O98" s="88"/>
      <c r="P98" s="88"/>
      <c r="Q98" s="88"/>
      <c r="R98" s="88"/>
      <c r="S98" s="88"/>
      <c r="T98" s="89"/>
      <c r="U98" s="42"/>
      <c r="V98" s="42"/>
      <c r="W98" s="42"/>
      <c r="X98" s="42"/>
      <c r="Y98" s="42"/>
      <c r="Z98" s="42"/>
      <c r="AA98" s="42"/>
      <c r="AB98" s="42"/>
      <c r="AC98" s="42"/>
      <c r="AD98" s="42"/>
      <c r="AE98" s="42"/>
      <c r="AT98" s="20" t="s">
        <v>184</v>
      </c>
      <c r="AU98" s="20" t="s">
        <v>89</v>
      </c>
    </row>
    <row r="99" s="2" customFormat="1" ht="16.5" customHeight="1">
      <c r="A99" s="42"/>
      <c r="B99" s="43"/>
      <c r="C99" s="200" t="s">
        <v>132</v>
      </c>
      <c r="D99" s="200" t="s">
        <v>134</v>
      </c>
      <c r="E99" s="201" t="s">
        <v>199</v>
      </c>
      <c r="F99" s="202" t="s">
        <v>200</v>
      </c>
      <c r="G99" s="203" t="s">
        <v>180</v>
      </c>
      <c r="H99" s="204">
        <v>1</v>
      </c>
      <c r="I99" s="205"/>
      <c r="J99" s="206">
        <f>ROUND(I99*H99,2)</f>
        <v>0</v>
      </c>
      <c r="K99" s="202" t="s">
        <v>181</v>
      </c>
      <c r="L99" s="48"/>
      <c r="M99" s="207" t="s">
        <v>32</v>
      </c>
      <c r="N99" s="208" t="s">
        <v>49</v>
      </c>
      <c r="O99" s="88"/>
      <c r="P99" s="209">
        <f>O99*H99</f>
        <v>0</v>
      </c>
      <c r="Q99" s="209">
        <v>0</v>
      </c>
      <c r="R99" s="209">
        <f>Q99*H99</f>
        <v>0</v>
      </c>
      <c r="S99" s="209">
        <v>0</v>
      </c>
      <c r="T99" s="210">
        <f>S99*H99</f>
        <v>0</v>
      </c>
      <c r="U99" s="42"/>
      <c r="V99" s="42"/>
      <c r="W99" s="42"/>
      <c r="X99" s="42"/>
      <c r="Y99" s="42"/>
      <c r="Z99" s="42"/>
      <c r="AA99" s="42"/>
      <c r="AB99" s="42"/>
      <c r="AC99" s="42"/>
      <c r="AD99" s="42"/>
      <c r="AE99" s="42"/>
      <c r="AR99" s="211" t="s">
        <v>182</v>
      </c>
      <c r="AT99" s="211" t="s">
        <v>134</v>
      </c>
      <c r="AU99" s="211" t="s">
        <v>89</v>
      </c>
      <c r="AY99" s="20" t="s">
        <v>133</v>
      </c>
      <c r="BE99" s="212">
        <f>IF(N99="základní",J99,0)</f>
        <v>0</v>
      </c>
      <c r="BF99" s="212">
        <f>IF(N99="snížená",J99,0)</f>
        <v>0</v>
      </c>
      <c r="BG99" s="212">
        <f>IF(N99="zákl. přenesená",J99,0)</f>
        <v>0</v>
      </c>
      <c r="BH99" s="212">
        <f>IF(N99="sníž. přenesená",J99,0)</f>
        <v>0</v>
      </c>
      <c r="BI99" s="212">
        <f>IF(N99="nulová",J99,0)</f>
        <v>0</v>
      </c>
      <c r="BJ99" s="20" t="s">
        <v>86</v>
      </c>
      <c r="BK99" s="212">
        <f>ROUND(I99*H99,2)</f>
        <v>0</v>
      </c>
      <c r="BL99" s="20" t="s">
        <v>182</v>
      </c>
      <c r="BM99" s="211" t="s">
        <v>201</v>
      </c>
    </row>
    <row r="100" s="2" customFormat="1">
      <c r="A100" s="42"/>
      <c r="B100" s="43"/>
      <c r="C100" s="44"/>
      <c r="D100" s="213" t="s">
        <v>139</v>
      </c>
      <c r="E100" s="44"/>
      <c r="F100" s="214" t="s">
        <v>200</v>
      </c>
      <c r="G100" s="44"/>
      <c r="H100" s="44"/>
      <c r="I100" s="215"/>
      <c r="J100" s="44"/>
      <c r="K100" s="44"/>
      <c r="L100" s="48"/>
      <c r="M100" s="216"/>
      <c r="N100" s="217"/>
      <c r="O100" s="88"/>
      <c r="P100" s="88"/>
      <c r="Q100" s="88"/>
      <c r="R100" s="88"/>
      <c r="S100" s="88"/>
      <c r="T100" s="89"/>
      <c r="U100" s="42"/>
      <c r="V100" s="42"/>
      <c r="W100" s="42"/>
      <c r="X100" s="42"/>
      <c r="Y100" s="42"/>
      <c r="Z100" s="42"/>
      <c r="AA100" s="42"/>
      <c r="AB100" s="42"/>
      <c r="AC100" s="42"/>
      <c r="AD100" s="42"/>
      <c r="AE100" s="42"/>
      <c r="AT100" s="20" t="s">
        <v>139</v>
      </c>
      <c r="AU100" s="20" t="s">
        <v>89</v>
      </c>
    </row>
    <row r="101" s="2" customFormat="1">
      <c r="A101" s="42"/>
      <c r="B101" s="43"/>
      <c r="C101" s="44"/>
      <c r="D101" s="231" t="s">
        <v>184</v>
      </c>
      <c r="E101" s="44"/>
      <c r="F101" s="232" t="s">
        <v>202</v>
      </c>
      <c r="G101" s="44"/>
      <c r="H101" s="44"/>
      <c r="I101" s="215"/>
      <c r="J101" s="44"/>
      <c r="K101" s="44"/>
      <c r="L101" s="48"/>
      <c r="M101" s="216"/>
      <c r="N101" s="217"/>
      <c r="O101" s="88"/>
      <c r="P101" s="88"/>
      <c r="Q101" s="88"/>
      <c r="R101" s="88"/>
      <c r="S101" s="88"/>
      <c r="T101" s="89"/>
      <c r="U101" s="42"/>
      <c r="V101" s="42"/>
      <c r="W101" s="42"/>
      <c r="X101" s="42"/>
      <c r="Y101" s="42"/>
      <c r="Z101" s="42"/>
      <c r="AA101" s="42"/>
      <c r="AB101" s="42"/>
      <c r="AC101" s="42"/>
      <c r="AD101" s="42"/>
      <c r="AE101" s="42"/>
      <c r="AT101" s="20" t="s">
        <v>184</v>
      </c>
      <c r="AU101" s="20" t="s">
        <v>89</v>
      </c>
    </row>
    <row r="102" s="2" customFormat="1" ht="16.5" customHeight="1">
      <c r="A102" s="42"/>
      <c r="B102" s="43"/>
      <c r="C102" s="200" t="s">
        <v>153</v>
      </c>
      <c r="D102" s="200" t="s">
        <v>134</v>
      </c>
      <c r="E102" s="201" t="s">
        <v>203</v>
      </c>
      <c r="F102" s="202" t="s">
        <v>204</v>
      </c>
      <c r="G102" s="203" t="s">
        <v>205</v>
      </c>
      <c r="H102" s="204">
        <v>1</v>
      </c>
      <c r="I102" s="205"/>
      <c r="J102" s="206">
        <f>ROUND(I102*H102,2)</f>
        <v>0</v>
      </c>
      <c r="K102" s="202" t="s">
        <v>181</v>
      </c>
      <c r="L102" s="48"/>
      <c r="M102" s="207" t="s">
        <v>32</v>
      </c>
      <c r="N102" s="208" t="s">
        <v>49</v>
      </c>
      <c r="O102" s="88"/>
      <c r="P102" s="209">
        <f>O102*H102</f>
        <v>0</v>
      </c>
      <c r="Q102" s="209">
        <v>0</v>
      </c>
      <c r="R102" s="209">
        <f>Q102*H102</f>
        <v>0</v>
      </c>
      <c r="S102" s="209">
        <v>0</v>
      </c>
      <c r="T102" s="210">
        <f>S102*H102</f>
        <v>0</v>
      </c>
      <c r="U102" s="42"/>
      <c r="V102" s="42"/>
      <c r="W102" s="42"/>
      <c r="X102" s="42"/>
      <c r="Y102" s="42"/>
      <c r="Z102" s="42"/>
      <c r="AA102" s="42"/>
      <c r="AB102" s="42"/>
      <c r="AC102" s="42"/>
      <c r="AD102" s="42"/>
      <c r="AE102" s="42"/>
      <c r="AR102" s="211" t="s">
        <v>182</v>
      </c>
      <c r="AT102" s="211" t="s">
        <v>134</v>
      </c>
      <c r="AU102" s="211" t="s">
        <v>89</v>
      </c>
      <c r="AY102" s="20" t="s">
        <v>133</v>
      </c>
      <c r="BE102" s="212">
        <f>IF(N102="základní",J102,0)</f>
        <v>0</v>
      </c>
      <c r="BF102" s="212">
        <f>IF(N102="snížená",J102,0)</f>
        <v>0</v>
      </c>
      <c r="BG102" s="212">
        <f>IF(N102="zákl. přenesená",J102,0)</f>
        <v>0</v>
      </c>
      <c r="BH102" s="212">
        <f>IF(N102="sníž. přenesená",J102,0)</f>
        <v>0</v>
      </c>
      <c r="BI102" s="212">
        <f>IF(N102="nulová",J102,0)</f>
        <v>0</v>
      </c>
      <c r="BJ102" s="20" t="s">
        <v>86</v>
      </c>
      <c r="BK102" s="212">
        <f>ROUND(I102*H102,2)</f>
        <v>0</v>
      </c>
      <c r="BL102" s="20" t="s">
        <v>182</v>
      </c>
      <c r="BM102" s="211" t="s">
        <v>206</v>
      </c>
    </row>
    <row r="103" s="2" customFormat="1">
      <c r="A103" s="42"/>
      <c r="B103" s="43"/>
      <c r="C103" s="44"/>
      <c r="D103" s="213" t="s">
        <v>139</v>
      </c>
      <c r="E103" s="44"/>
      <c r="F103" s="214" t="s">
        <v>204</v>
      </c>
      <c r="G103" s="44"/>
      <c r="H103" s="44"/>
      <c r="I103" s="215"/>
      <c r="J103" s="44"/>
      <c r="K103" s="44"/>
      <c r="L103" s="48"/>
      <c r="M103" s="216"/>
      <c r="N103" s="217"/>
      <c r="O103" s="88"/>
      <c r="P103" s="88"/>
      <c r="Q103" s="88"/>
      <c r="R103" s="88"/>
      <c r="S103" s="88"/>
      <c r="T103" s="89"/>
      <c r="U103" s="42"/>
      <c r="V103" s="42"/>
      <c r="W103" s="42"/>
      <c r="X103" s="42"/>
      <c r="Y103" s="42"/>
      <c r="Z103" s="42"/>
      <c r="AA103" s="42"/>
      <c r="AB103" s="42"/>
      <c r="AC103" s="42"/>
      <c r="AD103" s="42"/>
      <c r="AE103" s="42"/>
      <c r="AT103" s="20" t="s">
        <v>139</v>
      </c>
      <c r="AU103" s="20" t="s">
        <v>89</v>
      </c>
    </row>
    <row r="104" s="2" customFormat="1">
      <c r="A104" s="42"/>
      <c r="B104" s="43"/>
      <c r="C104" s="44"/>
      <c r="D104" s="231" t="s">
        <v>184</v>
      </c>
      <c r="E104" s="44"/>
      <c r="F104" s="232" t="s">
        <v>207</v>
      </c>
      <c r="G104" s="44"/>
      <c r="H104" s="44"/>
      <c r="I104" s="215"/>
      <c r="J104" s="44"/>
      <c r="K104" s="44"/>
      <c r="L104" s="48"/>
      <c r="M104" s="216"/>
      <c r="N104" s="217"/>
      <c r="O104" s="88"/>
      <c r="P104" s="88"/>
      <c r="Q104" s="88"/>
      <c r="R104" s="88"/>
      <c r="S104" s="88"/>
      <c r="T104" s="89"/>
      <c r="U104" s="42"/>
      <c r="V104" s="42"/>
      <c r="W104" s="42"/>
      <c r="X104" s="42"/>
      <c r="Y104" s="42"/>
      <c r="Z104" s="42"/>
      <c r="AA104" s="42"/>
      <c r="AB104" s="42"/>
      <c r="AC104" s="42"/>
      <c r="AD104" s="42"/>
      <c r="AE104" s="42"/>
      <c r="AT104" s="20" t="s">
        <v>184</v>
      </c>
      <c r="AU104" s="20" t="s">
        <v>89</v>
      </c>
    </row>
    <row r="105" s="2" customFormat="1">
      <c r="A105" s="42"/>
      <c r="B105" s="43"/>
      <c r="C105" s="44"/>
      <c r="D105" s="213" t="s">
        <v>147</v>
      </c>
      <c r="E105" s="44"/>
      <c r="F105" s="218" t="s">
        <v>208</v>
      </c>
      <c r="G105" s="44"/>
      <c r="H105" s="44"/>
      <c r="I105" s="215"/>
      <c r="J105" s="44"/>
      <c r="K105" s="44"/>
      <c r="L105" s="48"/>
      <c r="M105" s="219"/>
      <c r="N105" s="220"/>
      <c r="O105" s="221"/>
      <c r="P105" s="221"/>
      <c r="Q105" s="221"/>
      <c r="R105" s="221"/>
      <c r="S105" s="221"/>
      <c r="T105" s="222"/>
      <c r="U105" s="42"/>
      <c r="V105" s="42"/>
      <c r="W105" s="42"/>
      <c r="X105" s="42"/>
      <c r="Y105" s="42"/>
      <c r="Z105" s="42"/>
      <c r="AA105" s="42"/>
      <c r="AB105" s="42"/>
      <c r="AC105" s="42"/>
      <c r="AD105" s="42"/>
      <c r="AE105" s="42"/>
      <c r="AT105" s="20" t="s">
        <v>147</v>
      </c>
      <c r="AU105" s="20" t="s">
        <v>89</v>
      </c>
    </row>
    <row r="106" s="2" customFormat="1" ht="6.96" customHeight="1">
      <c r="A106" s="42"/>
      <c r="B106" s="63"/>
      <c r="C106" s="64"/>
      <c r="D106" s="64"/>
      <c r="E106" s="64"/>
      <c r="F106" s="64"/>
      <c r="G106" s="64"/>
      <c r="H106" s="64"/>
      <c r="I106" s="64"/>
      <c r="J106" s="64"/>
      <c r="K106" s="64"/>
      <c r="L106" s="48"/>
      <c r="M106" s="42"/>
      <c r="O106" s="42"/>
      <c r="P106" s="42"/>
      <c r="Q106" s="42"/>
      <c r="R106" s="42"/>
      <c r="S106" s="42"/>
      <c r="T106" s="42"/>
      <c r="U106" s="42"/>
      <c r="V106" s="42"/>
      <c r="W106" s="42"/>
      <c r="X106" s="42"/>
      <c r="Y106" s="42"/>
      <c r="Z106" s="42"/>
      <c r="AA106" s="42"/>
      <c r="AB106" s="42"/>
      <c r="AC106" s="42"/>
      <c r="AD106" s="42"/>
      <c r="AE106" s="42"/>
    </row>
  </sheetData>
  <sheetProtection sheet="1" autoFilter="0" formatColumns="0" formatRows="0" objects="1" scenarios="1" spinCount="100000" saltValue="OnAdpcxqza2MU1JEDrOQ7rxJrYk5R8+gjhugcKm0Qko/jIUP/tkNc6lYDrqYo1lToy9zU+8NVy4/XfUI8heWmQ==" hashValue="Hfgqif8vS/wwS57sb9mmF1vRXfMts3c0ixKvh+vsrVWggxiicShz43J+NtqY0ouNVZXc66ciTjxF9dkVrZuVzg==" algorithmName="SHA-512" password="FC2B"/>
  <autoFilter ref="C82:K105"/>
  <mergeCells count="9">
    <mergeCell ref="E7:H7"/>
    <mergeCell ref="E9:H9"/>
    <mergeCell ref="E18:H18"/>
    <mergeCell ref="E27:H27"/>
    <mergeCell ref="E48:H48"/>
    <mergeCell ref="E50:H50"/>
    <mergeCell ref="E73:H73"/>
    <mergeCell ref="E75:H75"/>
    <mergeCell ref="L2:V2"/>
  </mergeCells>
  <hyperlinks>
    <hyperlink ref="F88" r:id="rId1" display="https://podminky.urs.cz/item/CS_URS_2021_02/013254000"/>
    <hyperlink ref="F93" r:id="rId2" display="https://podminky.urs.cz/item/CS_URS_2021_02/030001000"/>
    <hyperlink ref="F98" r:id="rId3" display="https://podminky.urs.cz/item/CS_URS_2021_02/042503000"/>
    <hyperlink ref="F101" r:id="rId4" display="https://podminky.urs.cz/item/CS_URS_2021_02/042603000"/>
    <hyperlink ref="F104" r:id="rId5" display="https://podminky.urs.cz/item/CS_URS_2021_02/045002000"/>
  </hyperlinks>
  <pageMargins left="0.39375" right="0.39375" top="0.39375" bottom="0.39375" header="0" footer="0"/>
  <pageSetup paperSize="9" orientation="portrait" blackAndWhite="1" fitToHeight="100"/>
  <headerFooter>
    <oddFooter>&amp;CStrana &amp;P z &amp;N</oddFooter>
  </headerFooter>
  <drawing r:id="rId6"/>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96</v>
      </c>
    </row>
    <row r="3" s="1" customFormat="1" ht="6.96" customHeight="1">
      <c r="B3" s="132"/>
      <c r="C3" s="133"/>
      <c r="D3" s="133"/>
      <c r="E3" s="133"/>
      <c r="F3" s="133"/>
      <c r="G3" s="133"/>
      <c r="H3" s="133"/>
      <c r="I3" s="133"/>
      <c r="J3" s="133"/>
      <c r="K3" s="133"/>
      <c r="L3" s="23"/>
      <c r="AT3" s="20" t="s">
        <v>89</v>
      </c>
    </row>
    <row r="4" s="1" customFormat="1" ht="24.96" customHeight="1">
      <c r="B4" s="23"/>
      <c r="D4" s="134" t="s">
        <v>109</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Vestavba podkrová Modrava 35 - VZ ZZS PK Modrava</v>
      </c>
      <c r="F7" s="136"/>
      <c r="G7" s="136"/>
      <c r="H7" s="136"/>
      <c r="L7" s="23"/>
    </row>
    <row r="8" s="2" customFormat="1" ht="12" customHeight="1">
      <c r="A8" s="42"/>
      <c r="B8" s="48"/>
      <c r="C8" s="42"/>
      <c r="D8" s="136" t="s">
        <v>110</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209</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32</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27. 1. 2025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32</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38</v>
      </c>
      <c r="F21" s="42"/>
      <c r="G21" s="42"/>
      <c r="H21" s="42"/>
      <c r="I21" s="136" t="s">
        <v>34</v>
      </c>
      <c r="J21" s="140" t="s">
        <v>32</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40</v>
      </c>
      <c r="E23" s="42"/>
      <c r="F23" s="42"/>
      <c r="G23" s="42"/>
      <c r="H23" s="42"/>
      <c r="I23" s="136" t="s">
        <v>31</v>
      </c>
      <c r="J23" s="140" t="s">
        <v>32</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
        <v>41</v>
      </c>
      <c r="F24" s="42"/>
      <c r="G24" s="42"/>
      <c r="H24" s="42"/>
      <c r="I24" s="136" t="s">
        <v>34</v>
      </c>
      <c r="J24" s="140" t="s">
        <v>32</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42</v>
      </c>
      <c r="E26" s="42"/>
      <c r="F26" s="42"/>
      <c r="G26" s="42"/>
      <c r="H26" s="42"/>
      <c r="I26" s="42"/>
      <c r="J26" s="42"/>
      <c r="K26" s="42"/>
      <c r="L26" s="138"/>
      <c r="S26" s="42"/>
      <c r="T26" s="42"/>
      <c r="U26" s="42"/>
      <c r="V26" s="42"/>
      <c r="W26" s="42"/>
      <c r="X26" s="42"/>
      <c r="Y26" s="42"/>
      <c r="Z26" s="42"/>
      <c r="AA26" s="42"/>
      <c r="AB26" s="42"/>
      <c r="AC26" s="42"/>
      <c r="AD26" s="42"/>
      <c r="AE26" s="42"/>
    </row>
    <row r="27" s="8" customFormat="1" ht="71.25" customHeight="1">
      <c r="A27" s="142"/>
      <c r="B27" s="143"/>
      <c r="C27" s="142"/>
      <c r="D27" s="142"/>
      <c r="E27" s="144" t="s">
        <v>43</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44</v>
      </c>
      <c r="E30" s="42"/>
      <c r="F30" s="42"/>
      <c r="G30" s="42"/>
      <c r="H30" s="42"/>
      <c r="I30" s="42"/>
      <c r="J30" s="148">
        <f>ROUND(J98,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46</v>
      </c>
      <c r="G32" s="42"/>
      <c r="H32" s="42"/>
      <c r="I32" s="149" t="s">
        <v>45</v>
      </c>
      <c r="J32" s="149" t="s">
        <v>47</v>
      </c>
      <c r="K32" s="42"/>
      <c r="L32" s="138"/>
      <c r="S32" s="42"/>
      <c r="T32" s="42"/>
      <c r="U32" s="42"/>
      <c r="V32" s="42"/>
      <c r="W32" s="42"/>
      <c r="X32" s="42"/>
      <c r="Y32" s="42"/>
      <c r="Z32" s="42"/>
      <c r="AA32" s="42"/>
      <c r="AB32" s="42"/>
      <c r="AC32" s="42"/>
      <c r="AD32" s="42"/>
      <c r="AE32" s="42"/>
    </row>
    <row r="33" s="2" customFormat="1" ht="14.4" customHeight="1">
      <c r="A33" s="42"/>
      <c r="B33" s="48"/>
      <c r="C33" s="42"/>
      <c r="D33" s="150" t="s">
        <v>48</v>
      </c>
      <c r="E33" s="136" t="s">
        <v>49</v>
      </c>
      <c r="F33" s="151">
        <f>ROUND((SUM(BE98:BE884)),  2)</f>
        <v>0</v>
      </c>
      <c r="G33" s="42"/>
      <c r="H33" s="42"/>
      <c r="I33" s="152">
        <v>0.20999999999999999</v>
      </c>
      <c r="J33" s="151">
        <f>ROUND(((SUM(BE98:BE884))*I33),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50</v>
      </c>
      <c r="F34" s="151">
        <f>ROUND((SUM(BF98:BF884)),  2)</f>
        <v>0</v>
      </c>
      <c r="G34" s="42"/>
      <c r="H34" s="42"/>
      <c r="I34" s="152">
        <v>0.12</v>
      </c>
      <c r="J34" s="151">
        <f>ROUND(((SUM(BF98:BF884))*I34),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51</v>
      </c>
      <c r="F35" s="151">
        <f>ROUND((SUM(BG98:BG884)),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52</v>
      </c>
      <c r="F36" s="151">
        <f>ROUND((SUM(BH98:BH884)),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53</v>
      </c>
      <c r="F37" s="151">
        <f>ROUND((SUM(BI98:BI884)),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54</v>
      </c>
      <c r="E39" s="155"/>
      <c r="F39" s="155"/>
      <c r="G39" s="156" t="s">
        <v>55</v>
      </c>
      <c r="H39" s="157" t="s">
        <v>56</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112</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Vestavba podkrová Modrava 35 - VZ ZZS PK Modrava</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110</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02 - D.1.1 - D.1.3 - Stavebně konstrukční část a PBŘ</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Modrava</v>
      </c>
      <c r="G52" s="44"/>
      <c r="H52" s="44"/>
      <c r="I52" s="35" t="s">
        <v>24</v>
      </c>
      <c r="J52" s="76" t="str">
        <f>IF(J12="","",J12)</f>
        <v>27. 1. 2025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40.05" customHeight="1">
      <c r="A54" s="42"/>
      <c r="B54" s="43"/>
      <c r="C54" s="35" t="s">
        <v>30</v>
      </c>
      <c r="D54" s="44"/>
      <c r="E54" s="44"/>
      <c r="F54" s="30" t="str">
        <f>E15</f>
        <v>Obec Modrava, Modrava 63, 341 92 Kašperské Hory</v>
      </c>
      <c r="G54" s="44"/>
      <c r="H54" s="44"/>
      <c r="I54" s="35" t="s">
        <v>37</v>
      </c>
      <c r="J54" s="40" t="str">
        <f>E21</f>
        <v>MPtechnik s.r.o., Francouzská 149, 345 62 Holýšov</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40</v>
      </c>
      <c r="J55" s="40" t="str">
        <f>E24</f>
        <v>Jakub Vilingr</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113</v>
      </c>
      <c r="D57" s="166"/>
      <c r="E57" s="166"/>
      <c r="F57" s="166"/>
      <c r="G57" s="166"/>
      <c r="H57" s="166"/>
      <c r="I57" s="166"/>
      <c r="J57" s="167" t="s">
        <v>114</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76</v>
      </c>
      <c r="D59" s="44"/>
      <c r="E59" s="44"/>
      <c r="F59" s="44"/>
      <c r="G59" s="44"/>
      <c r="H59" s="44"/>
      <c r="I59" s="44"/>
      <c r="J59" s="106">
        <f>J98</f>
        <v>0</v>
      </c>
      <c r="K59" s="44"/>
      <c r="L59" s="138"/>
      <c r="S59" s="42"/>
      <c r="T59" s="42"/>
      <c r="U59" s="42"/>
      <c r="V59" s="42"/>
      <c r="W59" s="42"/>
      <c r="X59" s="42"/>
      <c r="Y59" s="42"/>
      <c r="Z59" s="42"/>
      <c r="AA59" s="42"/>
      <c r="AB59" s="42"/>
      <c r="AC59" s="42"/>
      <c r="AD59" s="42"/>
      <c r="AE59" s="42"/>
      <c r="AU59" s="20" t="s">
        <v>115</v>
      </c>
    </row>
    <row r="60" s="9" customFormat="1" ht="24.96" customHeight="1">
      <c r="A60" s="9"/>
      <c r="B60" s="169"/>
      <c r="C60" s="170"/>
      <c r="D60" s="171" t="s">
        <v>210</v>
      </c>
      <c r="E60" s="172"/>
      <c r="F60" s="172"/>
      <c r="G60" s="172"/>
      <c r="H60" s="172"/>
      <c r="I60" s="172"/>
      <c r="J60" s="173">
        <f>J99</f>
        <v>0</v>
      </c>
      <c r="K60" s="170"/>
      <c r="L60" s="174"/>
      <c r="S60" s="9"/>
      <c r="T60" s="9"/>
      <c r="U60" s="9"/>
      <c r="V60" s="9"/>
      <c r="W60" s="9"/>
      <c r="X60" s="9"/>
      <c r="Y60" s="9"/>
      <c r="Z60" s="9"/>
      <c r="AA60" s="9"/>
      <c r="AB60" s="9"/>
      <c r="AC60" s="9"/>
      <c r="AD60" s="9"/>
      <c r="AE60" s="9"/>
    </row>
    <row r="61" s="12" customFormat="1" ht="19.92" customHeight="1">
      <c r="A61" s="12"/>
      <c r="B61" s="223"/>
      <c r="C61" s="224"/>
      <c r="D61" s="225" t="s">
        <v>211</v>
      </c>
      <c r="E61" s="226"/>
      <c r="F61" s="226"/>
      <c r="G61" s="226"/>
      <c r="H61" s="226"/>
      <c r="I61" s="226"/>
      <c r="J61" s="227">
        <f>J100</f>
        <v>0</v>
      </c>
      <c r="K61" s="224"/>
      <c r="L61" s="228"/>
      <c r="S61" s="12"/>
      <c r="T61" s="12"/>
      <c r="U61" s="12"/>
      <c r="V61" s="12"/>
      <c r="W61" s="12"/>
      <c r="X61" s="12"/>
      <c r="Y61" s="12"/>
      <c r="Z61" s="12"/>
      <c r="AA61" s="12"/>
      <c r="AB61" s="12"/>
      <c r="AC61" s="12"/>
      <c r="AD61" s="12"/>
      <c r="AE61" s="12"/>
    </row>
    <row r="62" s="12" customFormat="1" ht="19.92" customHeight="1">
      <c r="A62" s="12"/>
      <c r="B62" s="223"/>
      <c r="C62" s="224"/>
      <c r="D62" s="225" t="s">
        <v>212</v>
      </c>
      <c r="E62" s="226"/>
      <c r="F62" s="226"/>
      <c r="G62" s="226"/>
      <c r="H62" s="226"/>
      <c r="I62" s="226"/>
      <c r="J62" s="227">
        <f>J124</f>
        <v>0</v>
      </c>
      <c r="K62" s="224"/>
      <c r="L62" s="228"/>
      <c r="S62" s="12"/>
      <c r="T62" s="12"/>
      <c r="U62" s="12"/>
      <c r="V62" s="12"/>
      <c r="W62" s="12"/>
      <c r="X62" s="12"/>
      <c r="Y62" s="12"/>
      <c r="Z62" s="12"/>
      <c r="AA62" s="12"/>
      <c r="AB62" s="12"/>
      <c r="AC62" s="12"/>
      <c r="AD62" s="12"/>
      <c r="AE62" s="12"/>
    </row>
    <row r="63" s="12" customFormat="1" ht="19.92" customHeight="1">
      <c r="A63" s="12"/>
      <c r="B63" s="223"/>
      <c r="C63" s="224"/>
      <c r="D63" s="225" t="s">
        <v>213</v>
      </c>
      <c r="E63" s="226"/>
      <c r="F63" s="226"/>
      <c r="G63" s="226"/>
      <c r="H63" s="226"/>
      <c r="I63" s="226"/>
      <c r="J63" s="227">
        <f>J159</f>
        <v>0</v>
      </c>
      <c r="K63" s="224"/>
      <c r="L63" s="228"/>
      <c r="S63" s="12"/>
      <c r="T63" s="12"/>
      <c r="U63" s="12"/>
      <c r="V63" s="12"/>
      <c r="W63" s="12"/>
      <c r="X63" s="12"/>
      <c r="Y63" s="12"/>
      <c r="Z63" s="12"/>
      <c r="AA63" s="12"/>
      <c r="AB63" s="12"/>
      <c r="AC63" s="12"/>
      <c r="AD63" s="12"/>
      <c r="AE63" s="12"/>
    </row>
    <row r="64" s="12" customFormat="1" ht="19.92" customHeight="1">
      <c r="A64" s="12"/>
      <c r="B64" s="223"/>
      <c r="C64" s="224"/>
      <c r="D64" s="225" t="s">
        <v>214</v>
      </c>
      <c r="E64" s="226"/>
      <c r="F64" s="226"/>
      <c r="G64" s="226"/>
      <c r="H64" s="226"/>
      <c r="I64" s="226"/>
      <c r="J64" s="227">
        <f>J311</f>
        <v>0</v>
      </c>
      <c r="K64" s="224"/>
      <c r="L64" s="228"/>
      <c r="S64" s="12"/>
      <c r="T64" s="12"/>
      <c r="U64" s="12"/>
      <c r="V64" s="12"/>
      <c r="W64" s="12"/>
      <c r="X64" s="12"/>
      <c r="Y64" s="12"/>
      <c r="Z64" s="12"/>
      <c r="AA64" s="12"/>
      <c r="AB64" s="12"/>
      <c r="AC64" s="12"/>
      <c r="AD64" s="12"/>
      <c r="AE64" s="12"/>
    </row>
    <row r="65" s="12" customFormat="1" ht="19.92" customHeight="1">
      <c r="A65" s="12"/>
      <c r="B65" s="223"/>
      <c r="C65" s="224"/>
      <c r="D65" s="225" t="s">
        <v>215</v>
      </c>
      <c r="E65" s="226"/>
      <c r="F65" s="226"/>
      <c r="G65" s="226"/>
      <c r="H65" s="226"/>
      <c r="I65" s="226"/>
      <c r="J65" s="227">
        <f>J371</f>
        <v>0</v>
      </c>
      <c r="K65" s="224"/>
      <c r="L65" s="228"/>
      <c r="S65" s="12"/>
      <c r="T65" s="12"/>
      <c r="U65" s="12"/>
      <c r="V65" s="12"/>
      <c r="W65" s="12"/>
      <c r="X65" s="12"/>
      <c r="Y65" s="12"/>
      <c r="Z65" s="12"/>
      <c r="AA65" s="12"/>
      <c r="AB65" s="12"/>
      <c r="AC65" s="12"/>
      <c r="AD65" s="12"/>
      <c r="AE65" s="12"/>
    </row>
    <row r="66" s="12" customFormat="1" ht="19.92" customHeight="1">
      <c r="A66" s="12"/>
      <c r="B66" s="223"/>
      <c r="C66" s="224"/>
      <c r="D66" s="225" t="s">
        <v>216</v>
      </c>
      <c r="E66" s="226"/>
      <c r="F66" s="226"/>
      <c r="G66" s="226"/>
      <c r="H66" s="226"/>
      <c r="I66" s="226"/>
      <c r="J66" s="227">
        <f>J404</f>
        <v>0</v>
      </c>
      <c r="K66" s="224"/>
      <c r="L66" s="228"/>
      <c r="S66" s="12"/>
      <c r="T66" s="12"/>
      <c r="U66" s="12"/>
      <c r="V66" s="12"/>
      <c r="W66" s="12"/>
      <c r="X66" s="12"/>
      <c r="Y66" s="12"/>
      <c r="Z66" s="12"/>
      <c r="AA66" s="12"/>
      <c r="AB66" s="12"/>
      <c r="AC66" s="12"/>
      <c r="AD66" s="12"/>
      <c r="AE66" s="12"/>
    </row>
    <row r="67" s="9" customFormat="1" ht="24.96" customHeight="1">
      <c r="A67" s="9"/>
      <c r="B67" s="169"/>
      <c r="C67" s="170"/>
      <c r="D67" s="171" t="s">
        <v>217</v>
      </c>
      <c r="E67" s="172"/>
      <c r="F67" s="172"/>
      <c r="G67" s="172"/>
      <c r="H67" s="172"/>
      <c r="I67" s="172"/>
      <c r="J67" s="173">
        <f>J409</f>
        <v>0</v>
      </c>
      <c r="K67" s="170"/>
      <c r="L67" s="174"/>
      <c r="S67" s="9"/>
      <c r="T67" s="9"/>
      <c r="U67" s="9"/>
      <c r="V67" s="9"/>
      <c r="W67" s="9"/>
      <c r="X67" s="9"/>
      <c r="Y67" s="9"/>
      <c r="Z67" s="9"/>
      <c r="AA67" s="9"/>
      <c r="AB67" s="9"/>
      <c r="AC67" s="9"/>
      <c r="AD67" s="9"/>
      <c r="AE67" s="9"/>
    </row>
    <row r="68" s="12" customFormat="1" ht="19.92" customHeight="1">
      <c r="A68" s="12"/>
      <c r="B68" s="223"/>
      <c r="C68" s="224"/>
      <c r="D68" s="225" t="s">
        <v>218</v>
      </c>
      <c r="E68" s="226"/>
      <c r="F68" s="226"/>
      <c r="G68" s="226"/>
      <c r="H68" s="226"/>
      <c r="I68" s="226"/>
      <c r="J68" s="227">
        <f>J410</f>
        <v>0</v>
      </c>
      <c r="K68" s="224"/>
      <c r="L68" s="228"/>
      <c r="S68" s="12"/>
      <c r="T68" s="12"/>
      <c r="U68" s="12"/>
      <c r="V68" s="12"/>
      <c r="W68" s="12"/>
      <c r="X68" s="12"/>
      <c r="Y68" s="12"/>
      <c r="Z68" s="12"/>
      <c r="AA68" s="12"/>
      <c r="AB68" s="12"/>
      <c r="AC68" s="12"/>
      <c r="AD68" s="12"/>
      <c r="AE68" s="12"/>
    </row>
    <row r="69" s="12" customFormat="1" ht="19.92" customHeight="1">
      <c r="A69" s="12"/>
      <c r="B69" s="223"/>
      <c r="C69" s="224"/>
      <c r="D69" s="225" t="s">
        <v>219</v>
      </c>
      <c r="E69" s="226"/>
      <c r="F69" s="226"/>
      <c r="G69" s="226"/>
      <c r="H69" s="226"/>
      <c r="I69" s="226"/>
      <c r="J69" s="227">
        <f>J464</f>
        <v>0</v>
      </c>
      <c r="K69" s="224"/>
      <c r="L69" s="228"/>
      <c r="S69" s="12"/>
      <c r="T69" s="12"/>
      <c r="U69" s="12"/>
      <c r="V69" s="12"/>
      <c r="W69" s="12"/>
      <c r="X69" s="12"/>
      <c r="Y69" s="12"/>
      <c r="Z69" s="12"/>
      <c r="AA69" s="12"/>
      <c r="AB69" s="12"/>
      <c r="AC69" s="12"/>
      <c r="AD69" s="12"/>
      <c r="AE69" s="12"/>
    </row>
    <row r="70" s="12" customFormat="1" ht="19.92" customHeight="1">
      <c r="A70" s="12"/>
      <c r="B70" s="223"/>
      <c r="C70" s="224"/>
      <c r="D70" s="225" t="s">
        <v>220</v>
      </c>
      <c r="E70" s="226"/>
      <c r="F70" s="226"/>
      <c r="G70" s="226"/>
      <c r="H70" s="226"/>
      <c r="I70" s="226"/>
      <c r="J70" s="227">
        <f>J470</f>
        <v>0</v>
      </c>
      <c r="K70" s="224"/>
      <c r="L70" s="228"/>
      <c r="S70" s="12"/>
      <c r="T70" s="12"/>
      <c r="U70" s="12"/>
      <c r="V70" s="12"/>
      <c r="W70" s="12"/>
      <c r="X70" s="12"/>
      <c r="Y70" s="12"/>
      <c r="Z70" s="12"/>
      <c r="AA70" s="12"/>
      <c r="AB70" s="12"/>
      <c r="AC70" s="12"/>
      <c r="AD70" s="12"/>
      <c r="AE70" s="12"/>
    </row>
    <row r="71" s="12" customFormat="1" ht="19.92" customHeight="1">
      <c r="A71" s="12"/>
      <c r="B71" s="223"/>
      <c r="C71" s="224"/>
      <c r="D71" s="225" t="s">
        <v>221</v>
      </c>
      <c r="E71" s="226"/>
      <c r="F71" s="226"/>
      <c r="G71" s="226"/>
      <c r="H71" s="226"/>
      <c r="I71" s="226"/>
      <c r="J71" s="227">
        <f>J483</f>
        <v>0</v>
      </c>
      <c r="K71" s="224"/>
      <c r="L71" s="228"/>
      <c r="S71" s="12"/>
      <c r="T71" s="12"/>
      <c r="U71" s="12"/>
      <c r="V71" s="12"/>
      <c r="W71" s="12"/>
      <c r="X71" s="12"/>
      <c r="Y71" s="12"/>
      <c r="Z71" s="12"/>
      <c r="AA71" s="12"/>
      <c r="AB71" s="12"/>
      <c r="AC71" s="12"/>
      <c r="AD71" s="12"/>
      <c r="AE71" s="12"/>
    </row>
    <row r="72" s="12" customFormat="1" ht="19.92" customHeight="1">
      <c r="A72" s="12"/>
      <c r="B72" s="223"/>
      <c r="C72" s="224"/>
      <c r="D72" s="225" t="s">
        <v>222</v>
      </c>
      <c r="E72" s="226"/>
      <c r="F72" s="226"/>
      <c r="G72" s="226"/>
      <c r="H72" s="226"/>
      <c r="I72" s="226"/>
      <c r="J72" s="227">
        <f>J525</f>
        <v>0</v>
      </c>
      <c r="K72" s="224"/>
      <c r="L72" s="228"/>
      <c r="S72" s="12"/>
      <c r="T72" s="12"/>
      <c r="U72" s="12"/>
      <c r="V72" s="12"/>
      <c r="W72" s="12"/>
      <c r="X72" s="12"/>
      <c r="Y72" s="12"/>
      <c r="Z72" s="12"/>
      <c r="AA72" s="12"/>
      <c r="AB72" s="12"/>
      <c r="AC72" s="12"/>
      <c r="AD72" s="12"/>
      <c r="AE72" s="12"/>
    </row>
    <row r="73" s="12" customFormat="1" ht="19.92" customHeight="1">
      <c r="A73" s="12"/>
      <c r="B73" s="223"/>
      <c r="C73" s="224"/>
      <c r="D73" s="225" t="s">
        <v>223</v>
      </c>
      <c r="E73" s="226"/>
      <c r="F73" s="226"/>
      <c r="G73" s="226"/>
      <c r="H73" s="226"/>
      <c r="I73" s="226"/>
      <c r="J73" s="227">
        <f>J592</f>
        <v>0</v>
      </c>
      <c r="K73" s="224"/>
      <c r="L73" s="228"/>
      <c r="S73" s="12"/>
      <c r="T73" s="12"/>
      <c r="U73" s="12"/>
      <c r="V73" s="12"/>
      <c r="W73" s="12"/>
      <c r="X73" s="12"/>
      <c r="Y73" s="12"/>
      <c r="Z73" s="12"/>
      <c r="AA73" s="12"/>
      <c r="AB73" s="12"/>
      <c r="AC73" s="12"/>
      <c r="AD73" s="12"/>
      <c r="AE73" s="12"/>
    </row>
    <row r="74" s="12" customFormat="1" ht="19.92" customHeight="1">
      <c r="A74" s="12"/>
      <c r="B74" s="223"/>
      <c r="C74" s="224"/>
      <c r="D74" s="225" t="s">
        <v>224</v>
      </c>
      <c r="E74" s="226"/>
      <c r="F74" s="226"/>
      <c r="G74" s="226"/>
      <c r="H74" s="226"/>
      <c r="I74" s="226"/>
      <c r="J74" s="227">
        <f>J608</f>
        <v>0</v>
      </c>
      <c r="K74" s="224"/>
      <c r="L74" s="228"/>
      <c r="S74" s="12"/>
      <c r="T74" s="12"/>
      <c r="U74" s="12"/>
      <c r="V74" s="12"/>
      <c r="W74" s="12"/>
      <c r="X74" s="12"/>
      <c r="Y74" s="12"/>
      <c r="Z74" s="12"/>
      <c r="AA74" s="12"/>
      <c r="AB74" s="12"/>
      <c r="AC74" s="12"/>
      <c r="AD74" s="12"/>
      <c r="AE74" s="12"/>
    </row>
    <row r="75" s="12" customFormat="1" ht="19.92" customHeight="1">
      <c r="A75" s="12"/>
      <c r="B75" s="223"/>
      <c r="C75" s="224"/>
      <c r="D75" s="225" t="s">
        <v>225</v>
      </c>
      <c r="E75" s="226"/>
      <c r="F75" s="226"/>
      <c r="G75" s="226"/>
      <c r="H75" s="226"/>
      <c r="I75" s="226"/>
      <c r="J75" s="227">
        <f>J721</f>
        <v>0</v>
      </c>
      <c r="K75" s="224"/>
      <c r="L75" s="228"/>
      <c r="S75" s="12"/>
      <c r="T75" s="12"/>
      <c r="U75" s="12"/>
      <c r="V75" s="12"/>
      <c r="W75" s="12"/>
      <c r="X75" s="12"/>
      <c r="Y75" s="12"/>
      <c r="Z75" s="12"/>
      <c r="AA75" s="12"/>
      <c r="AB75" s="12"/>
      <c r="AC75" s="12"/>
      <c r="AD75" s="12"/>
      <c r="AE75" s="12"/>
    </row>
    <row r="76" s="12" customFormat="1" ht="19.92" customHeight="1">
      <c r="A76" s="12"/>
      <c r="B76" s="223"/>
      <c r="C76" s="224"/>
      <c r="D76" s="225" t="s">
        <v>226</v>
      </c>
      <c r="E76" s="226"/>
      <c r="F76" s="226"/>
      <c r="G76" s="226"/>
      <c r="H76" s="226"/>
      <c r="I76" s="226"/>
      <c r="J76" s="227">
        <f>J775</f>
        <v>0</v>
      </c>
      <c r="K76" s="224"/>
      <c r="L76" s="228"/>
      <c r="S76" s="12"/>
      <c r="T76" s="12"/>
      <c r="U76" s="12"/>
      <c r="V76" s="12"/>
      <c r="W76" s="12"/>
      <c r="X76" s="12"/>
      <c r="Y76" s="12"/>
      <c r="Z76" s="12"/>
      <c r="AA76" s="12"/>
      <c r="AB76" s="12"/>
      <c r="AC76" s="12"/>
      <c r="AD76" s="12"/>
      <c r="AE76" s="12"/>
    </row>
    <row r="77" s="12" customFormat="1" ht="19.92" customHeight="1">
      <c r="A77" s="12"/>
      <c r="B77" s="223"/>
      <c r="C77" s="224"/>
      <c r="D77" s="225" t="s">
        <v>227</v>
      </c>
      <c r="E77" s="226"/>
      <c r="F77" s="226"/>
      <c r="G77" s="226"/>
      <c r="H77" s="226"/>
      <c r="I77" s="226"/>
      <c r="J77" s="227">
        <f>J852</f>
        <v>0</v>
      </c>
      <c r="K77" s="224"/>
      <c r="L77" s="228"/>
      <c r="S77" s="12"/>
      <c r="T77" s="12"/>
      <c r="U77" s="12"/>
      <c r="V77" s="12"/>
      <c r="W77" s="12"/>
      <c r="X77" s="12"/>
      <c r="Y77" s="12"/>
      <c r="Z77" s="12"/>
      <c r="AA77" s="12"/>
      <c r="AB77" s="12"/>
      <c r="AC77" s="12"/>
      <c r="AD77" s="12"/>
      <c r="AE77" s="12"/>
    </row>
    <row r="78" s="9" customFormat="1" ht="24.96" customHeight="1">
      <c r="A78" s="9"/>
      <c r="B78" s="169"/>
      <c r="C78" s="170"/>
      <c r="D78" s="171" t="s">
        <v>228</v>
      </c>
      <c r="E78" s="172"/>
      <c r="F78" s="172"/>
      <c r="G78" s="172"/>
      <c r="H78" s="172"/>
      <c r="I78" s="172"/>
      <c r="J78" s="173">
        <f>J879</f>
        <v>0</v>
      </c>
      <c r="K78" s="170"/>
      <c r="L78" s="174"/>
      <c r="S78" s="9"/>
      <c r="T78" s="9"/>
      <c r="U78" s="9"/>
      <c r="V78" s="9"/>
      <c r="W78" s="9"/>
      <c r="X78" s="9"/>
      <c r="Y78" s="9"/>
      <c r="Z78" s="9"/>
      <c r="AA78" s="9"/>
      <c r="AB78" s="9"/>
      <c r="AC78" s="9"/>
      <c r="AD78" s="9"/>
      <c r="AE78" s="9"/>
    </row>
    <row r="79" s="2" customFormat="1" ht="21.84" customHeight="1">
      <c r="A79" s="42"/>
      <c r="B79" s="43"/>
      <c r="C79" s="44"/>
      <c r="D79" s="44"/>
      <c r="E79" s="44"/>
      <c r="F79" s="44"/>
      <c r="G79" s="44"/>
      <c r="H79" s="44"/>
      <c r="I79" s="44"/>
      <c r="J79" s="44"/>
      <c r="K79" s="44"/>
      <c r="L79" s="138"/>
      <c r="S79" s="42"/>
      <c r="T79" s="42"/>
      <c r="U79" s="42"/>
      <c r="V79" s="42"/>
      <c r="W79" s="42"/>
      <c r="X79" s="42"/>
      <c r="Y79" s="42"/>
      <c r="Z79" s="42"/>
      <c r="AA79" s="42"/>
      <c r="AB79" s="42"/>
      <c r="AC79" s="42"/>
      <c r="AD79" s="42"/>
      <c r="AE79" s="42"/>
    </row>
    <row r="80" s="2" customFormat="1" ht="6.96" customHeight="1">
      <c r="A80" s="42"/>
      <c r="B80" s="63"/>
      <c r="C80" s="64"/>
      <c r="D80" s="64"/>
      <c r="E80" s="64"/>
      <c r="F80" s="64"/>
      <c r="G80" s="64"/>
      <c r="H80" s="64"/>
      <c r="I80" s="64"/>
      <c r="J80" s="64"/>
      <c r="K80" s="64"/>
      <c r="L80" s="138"/>
      <c r="S80" s="42"/>
      <c r="T80" s="42"/>
      <c r="U80" s="42"/>
      <c r="V80" s="42"/>
      <c r="W80" s="42"/>
      <c r="X80" s="42"/>
      <c r="Y80" s="42"/>
      <c r="Z80" s="42"/>
      <c r="AA80" s="42"/>
      <c r="AB80" s="42"/>
      <c r="AC80" s="42"/>
      <c r="AD80" s="42"/>
      <c r="AE80" s="42"/>
    </row>
    <row r="84" s="2" customFormat="1" ht="6.96" customHeight="1">
      <c r="A84" s="42"/>
      <c r="B84" s="65"/>
      <c r="C84" s="66"/>
      <c r="D84" s="66"/>
      <c r="E84" s="66"/>
      <c r="F84" s="66"/>
      <c r="G84" s="66"/>
      <c r="H84" s="66"/>
      <c r="I84" s="66"/>
      <c r="J84" s="66"/>
      <c r="K84" s="66"/>
      <c r="L84" s="138"/>
      <c r="S84" s="42"/>
      <c r="T84" s="42"/>
      <c r="U84" s="42"/>
      <c r="V84" s="42"/>
      <c r="W84" s="42"/>
      <c r="X84" s="42"/>
      <c r="Y84" s="42"/>
      <c r="Z84" s="42"/>
      <c r="AA84" s="42"/>
      <c r="AB84" s="42"/>
      <c r="AC84" s="42"/>
      <c r="AD84" s="42"/>
      <c r="AE84" s="42"/>
    </row>
    <row r="85" s="2" customFormat="1" ht="24.96" customHeight="1">
      <c r="A85" s="42"/>
      <c r="B85" s="43"/>
      <c r="C85" s="26" t="s">
        <v>117</v>
      </c>
      <c r="D85" s="44"/>
      <c r="E85" s="44"/>
      <c r="F85" s="44"/>
      <c r="G85" s="44"/>
      <c r="H85" s="44"/>
      <c r="I85" s="44"/>
      <c r="J85" s="44"/>
      <c r="K85" s="44"/>
      <c r="L85" s="138"/>
      <c r="S85" s="42"/>
      <c r="T85" s="42"/>
      <c r="U85" s="42"/>
      <c r="V85" s="42"/>
      <c r="W85" s="42"/>
      <c r="X85" s="42"/>
      <c r="Y85" s="42"/>
      <c r="Z85" s="42"/>
      <c r="AA85" s="42"/>
      <c r="AB85" s="42"/>
      <c r="AC85" s="42"/>
      <c r="AD85" s="42"/>
      <c r="AE85" s="42"/>
    </row>
    <row r="86" s="2" customFormat="1" ht="6.96" customHeight="1">
      <c r="A86" s="42"/>
      <c r="B86" s="43"/>
      <c r="C86" s="44"/>
      <c r="D86" s="44"/>
      <c r="E86" s="44"/>
      <c r="F86" s="44"/>
      <c r="G86" s="44"/>
      <c r="H86" s="44"/>
      <c r="I86" s="44"/>
      <c r="J86" s="44"/>
      <c r="K86" s="44"/>
      <c r="L86" s="138"/>
      <c r="S86" s="42"/>
      <c r="T86" s="42"/>
      <c r="U86" s="42"/>
      <c r="V86" s="42"/>
      <c r="W86" s="42"/>
      <c r="X86" s="42"/>
      <c r="Y86" s="42"/>
      <c r="Z86" s="42"/>
      <c r="AA86" s="42"/>
      <c r="AB86" s="42"/>
      <c r="AC86" s="42"/>
      <c r="AD86" s="42"/>
      <c r="AE86" s="42"/>
    </row>
    <row r="87" s="2" customFormat="1" ht="12" customHeight="1">
      <c r="A87" s="42"/>
      <c r="B87" s="43"/>
      <c r="C87" s="35" t="s">
        <v>16</v>
      </c>
      <c r="D87" s="44"/>
      <c r="E87" s="44"/>
      <c r="F87" s="44"/>
      <c r="G87" s="44"/>
      <c r="H87" s="44"/>
      <c r="I87" s="44"/>
      <c r="J87" s="44"/>
      <c r="K87" s="44"/>
      <c r="L87" s="138"/>
      <c r="S87" s="42"/>
      <c r="T87" s="42"/>
      <c r="U87" s="42"/>
      <c r="V87" s="42"/>
      <c r="W87" s="42"/>
      <c r="X87" s="42"/>
      <c r="Y87" s="42"/>
      <c r="Z87" s="42"/>
      <c r="AA87" s="42"/>
      <c r="AB87" s="42"/>
      <c r="AC87" s="42"/>
      <c r="AD87" s="42"/>
      <c r="AE87" s="42"/>
    </row>
    <row r="88" s="2" customFormat="1" ht="16.5" customHeight="1">
      <c r="A88" s="42"/>
      <c r="B88" s="43"/>
      <c r="C88" s="44"/>
      <c r="D88" s="44"/>
      <c r="E88" s="164" t="str">
        <f>E7</f>
        <v>Vestavba podkrová Modrava 35 - VZ ZZS PK Modrava</v>
      </c>
      <c r="F88" s="35"/>
      <c r="G88" s="35"/>
      <c r="H88" s="35"/>
      <c r="I88" s="44"/>
      <c r="J88" s="44"/>
      <c r="K88" s="44"/>
      <c r="L88" s="138"/>
      <c r="S88" s="42"/>
      <c r="T88" s="42"/>
      <c r="U88" s="42"/>
      <c r="V88" s="42"/>
      <c r="W88" s="42"/>
      <c r="X88" s="42"/>
      <c r="Y88" s="42"/>
      <c r="Z88" s="42"/>
      <c r="AA88" s="42"/>
      <c r="AB88" s="42"/>
      <c r="AC88" s="42"/>
      <c r="AD88" s="42"/>
      <c r="AE88" s="42"/>
    </row>
    <row r="89" s="2" customFormat="1" ht="12" customHeight="1">
      <c r="A89" s="42"/>
      <c r="B89" s="43"/>
      <c r="C89" s="35" t="s">
        <v>110</v>
      </c>
      <c r="D89" s="44"/>
      <c r="E89" s="44"/>
      <c r="F89" s="44"/>
      <c r="G89" s="44"/>
      <c r="H89" s="44"/>
      <c r="I89" s="44"/>
      <c r="J89" s="44"/>
      <c r="K89" s="44"/>
      <c r="L89" s="138"/>
      <c r="S89" s="42"/>
      <c r="T89" s="42"/>
      <c r="U89" s="42"/>
      <c r="V89" s="42"/>
      <c r="W89" s="42"/>
      <c r="X89" s="42"/>
      <c r="Y89" s="42"/>
      <c r="Z89" s="42"/>
      <c r="AA89" s="42"/>
      <c r="AB89" s="42"/>
      <c r="AC89" s="42"/>
      <c r="AD89" s="42"/>
      <c r="AE89" s="42"/>
    </row>
    <row r="90" s="2" customFormat="1" ht="16.5" customHeight="1">
      <c r="A90" s="42"/>
      <c r="B90" s="43"/>
      <c r="C90" s="44"/>
      <c r="D90" s="44"/>
      <c r="E90" s="73" t="str">
        <f>E9</f>
        <v>02 - D.1.1 - D.1.3 - Stavebně konstrukční část a PBŘ</v>
      </c>
      <c r="F90" s="44"/>
      <c r="G90" s="44"/>
      <c r="H90" s="44"/>
      <c r="I90" s="44"/>
      <c r="J90" s="44"/>
      <c r="K90" s="44"/>
      <c r="L90" s="138"/>
      <c r="S90" s="42"/>
      <c r="T90" s="42"/>
      <c r="U90" s="42"/>
      <c r="V90" s="42"/>
      <c r="W90" s="42"/>
      <c r="X90" s="42"/>
      <c r="Y90" s="42"/>
      <c r="Z90" s="42"/>
      <c r="AA90" s="42"/>
      <c r="AB90" s="42"/>
      <c r="AC90" s="42"/>
      <c r="AD90" s="42"/>
      <c r="AE90" s="42"/>
    </row>
    <row r="91" s="2" customFormat="1" ht="6.96" customHeight="1">
      <c r="A91" s="42"/>
      <c r="B91" s="43"/>
      <c r="C91" s="44"/>
      <c r="D91" s="44"/>
      <c r="E91" s="44"/>
      <c r="F91" s="44"/>
      <c r="G91" s="44"/>
      <c r="H91" s="44"/>
      <c r="I91" s="44"/>
      <c r="J91" s="44"/>
      <c r="K91" s="44"/>
      <c r="L91" s="138"/>
      <c r="S91" s="42"/>
      <c r="T91" s="42"/>
      <c r="U91" s="42"/>
      <c r="V91" s="42"/>
      <c r="W91" s="42"/>
      <c r="X91" s="42"/>
      <c r="Y91" s="42"/>
      <c r="Z91" s="42"/>
      <c r="AA91" s="42"/>
      <c r="AB91" s="42"/>
      <c r="AC91" s="42"/>
      <c r="AD91" s="42"/>
      <c r="AE91" s="42"/>
    </row>
    <row r="92" s="2" customFormat="1" ht="12" customHeight="1">
      <c r="A92" s="42"/>
      <c r="B92" s="43"/>
      <c r="C92" s="35" t="s">
        <v>22</v>
      </c>
      <c r="D92" s="44"/>
      <c r="E92" s="44"/>
      <c r="F92" s="30" t="str">
        <f>F12</f>
        <v>Modrava</v>
      </c>
      <c r="G92" s="44"/>
      <c r="H92" s="44"/>
      <c r="I92" s="35" t="s">
        <v>24</v>
      </c>
      <c r="J92" s="76" t="str">
        <f>IF(J12="","",J12)</f>
        <v>27. 1. 2025</v>
      </c>
      <c r="K92" s="44"/>
      <c r="L92" s="138"/>
      <c r="S92" s="42"/>
      <c r="T92" s="42"/>
      <c r="U92" s="42"/>
      <c r="V92" s="42"/>
      <c r="W92" s="42"/>
      <c r="X92" s="42"/>
      <c r="Y92" s="42"/>
      <c r="Z92" s="42"/>
      <c r="AA92" s="42"/>
      <c r="AB92" s="42"/>
      <c r="AC92" s="42"/>
      <c r="AD92" s="42"/>
      <c r="AE92" s="42"/>
    </row>
    <row r="93" s="2" customFormat="1" ht="6.96" customHeight="1">
      <c r="A93" s="42"/>
      <c r="B93" s="43"/>
      <c r="C93" s="44"/>
      <c r="D93" s="44"/>
      <c r="E93" s="44"/>
      <c r="F93" s="44"/>
      <c r="G93" s="44"/>
      <c r="H93" s="44"/>
      <c r="I93" s="44"/>
      <c r="J93" s="44"/>
      <c r="K93" s="44"/>
      <c r="L93" s="138"/>
      <c r="S93" s="42"/>
      <c r="T93" s="42"/>
      <c r="U93" s="42"/>
      <c r="V93" s="42"/>
      <c r="W93" s="42"/>
      <c r="X93" s="42"/>
      <c r="Y93" s="42"/>
      <c r="Z93" s="42"/>
      <c r="AA93" s="42"/>
      <c r="AB93" s="42"/>
      <c r="AC93" s="42"/>
      <c r="AD93" s="42"/>
      <c r="AE93" s="42"/>
    </row>
    <row r="94" s="2" customFormat="1" ht="40.05" customHeight="1">
      <c r="A94" s="42"/>
      <c r="B94" s="43"/>
      <c r="C94" s="35" t="s">
        <v>30</v>
      </c>
      <c r="D94" s="44"/>
      <c r="E94" s="44"/>
      <c r="F94" s="30" t="str">
        <f>E15</f>
        <v>Obec Modrava, Modrava 63, 341 92 Kašperské Hory</v>
      </c>
      <c r="G94" s="44"/>
      <c r="H94" s="44"/>
      <c r="I94" s="35" t="s">
        <v>37</v>
      </c>
      <c r="J94" s="40" t="str">
        <f>E21</f>
        <v>MPtechnik s.r.o., Francouzská 149, 345 62 Holýšov</v>
      </c>
      <c r="K94" s="44"/>
      <c r="L94" s="138"/>
      <c r="S94" s="42"/>
      <c r="T94" s="42"/>
      <c r="U94" s="42"/>
      <c r="V94" s="42"/>
      <c r="W94" s="42"/>
      <c r="X94" s="42"/>
      <c r="Y94" s="42"/>
      <c r="Z94" s="42"/>
      <c r="AA94" s="42"/>
      <c r="AB94" s="42"/>
      <c r="AC94" s="42"/>
      <c r="AD94" s="42"/>
      <c r="AE94" s="42"/>
    </row>
    <row r="95" s="2" customFormat="1" ht="15.15" customHeight="1">
      <c r="A95" s="42"/>
      <c r="B95" s="43"/>
      <c r="C95" s="35" t="s">
        <v>35</v>
      </c>
      <c r="D95" s="44"/>
      <c r="E95" s="44"/>
      <c r="F95" s="30" t="str">
        <f>IF(E18="","",E18)</f>
        <v>Vyplň údaj</v>
      </c>
      <c r="G95" s="44"/>
      <c r="H95" s="44"/>
      <c r="I95" s="35" t="s">
        <v>40</v>
      </c>
      <c r="J95" s="40" t="str">
        <f>E24</f>
        <v>Jakub Vilingr</v>
      </c>
      <c r="K95" s="44"/>
      <c r="L95" s="138"/>
      <c r="S95" s="42"/>
      <c r="T95" s="42"/>
      <c r="U95" s="42"/>
      <c r="V95" s="42"/>
      <c r="W95" s="42"/>
      <c r="X95" s="42"/>
      <c r="Y95" s="42"/>
      <c r="Z95" s="42"/>
      <c r="AA95" s="42"/>
      <c r="AB95" s="42"/>
      <c r="AC95" s="42"/>
      <c r="AD95" s="42"/>
      <c r="AE95" s="42"/>
    </row>
    <row r="96" s="2" customFormat="1" ht="10.32" customHeight="1">
      <c r="A96" s="42"/>
      <c r="B96" s="43"/>
      <c r="C96" s="44"/>
      <c r="D96" s="44"/>
      <c r="E96" s="44"/>
      <c r="F96" s="44"/>
      <c r="G96" s="44"/>
      <c r="H96" s="44"/>
      <c r="I96" s="44"/>
      <c r="J96" s="44"/>
      <c r="K96" s="44"/>
      <c r="L96" s="138"/>
      <c r="S96" s="42"/>
      <c r="T96" s="42"/>
      <c r="U96" s="42"/>
      <c r="V96" s="42"/>
      <c r="W96" s="42"/>
      <c r="X96" s="42"/>
      <c r="Y96" s="42"/>
      <c r="Z96" s="42"/>
      <c r="AA96" s="42"/>
      <c r="AB96" s="42"/>
      <c r="AC96" s="42"/>
      <c r="AD96" s="42"/>
      <c r="AE96" s="42"/>
    </row>
    <row r="97" s="10" customFormat="1" ht="29.28" customHeight="1">
      <c r="A97" s="175"/>
      <c r="B97" s="176"/>
      <c r="C97" s="177" t="s">
        <v>118</v>
      </c>
      <c r="D97" s="178" t="s">
        <v>63</v>
      </c>
      <c r="E97" s="178" t="s">
        <v>59</v>
      </c>
      <c r="F97" s="178" t="s">
        <v>60</v>
      </c>
      <c r="G97" s="178" t="s">
        <v>119</v>
      </c>
      <c r="H97" s="178" t="s">
        <v>120</v>
      </c>
      <c r="I97" s="178" t="s">
        <v>121</v>
      </c>
      <c r="J97" s="178" t="s">
        <v>114</v>
      </c>
      <c r="K97" s="179" t="s">
        <v>122</v>
      </c>
      <c r="L97" s="180"/>
      <c r="M97" s="96" t="s">
        <v>32</v>
      </c>
      <c r="N97" s="97" t="s">
        <v>48</v>
      </c>
      <c r="O97" s="97" t="s">
        <v>123</v>
      </c>
      <c r="P97" s="97" t="s">
        <v>124</v>
      </c>
      <c r="Q97" s="97" t="s">
        <v>125</v>
      </c>
      <c r="R97" s="97" t="s">
        <v>126</v>
      </c>
      <c r="S97" s="97" t="s">
        <v>127</v>
      </c>
      <c r="T97" s="98" t="s">
        <v>128</v>
      </c>
      <c r="U97" s="175"/>
      <c r="V97" s="175"/>
      <c r="W97" s="175"/>
      <c r="X97" s="175"/>
      <c r="Y97" s="175"/>
      <c r="Z97" s="175"/>
      <c r="AA97" s="175"/>
      <c r="AB97" s="175"/>
      <c r="AC97" s="175"/>
      <c r="AD97" s="175"/>
      <c r="AE97" s="175"/>
    </row>
    <row r="98" s="2" customFormat="1" ht="22.8" customHeight="1">
      <c r="A98" s="42"/>
      <c r="B98" s="43"/>
      <c r="C98" s="103" t="s">
        <v>129</v>
      </c>
      <c r="D98" s="44"/>
      <c r="E98" s="44"/>
      <c r="F98" s="44"/>
      <c r="G98" s="44"/>
      <c r="H98" s="44"/>
      <c r="I98" s="44"/>
      <c r="J98" s="181">
        <f>BK98</f>
        <v>0</v>
      </c>
      <c r="K98" s="44"/>
      <c r="L98" s="48"/>
      <c r="M98" s="99"/>
      <c r="N98" s="182"/>
      <c r="O98" s="100"/>
      <c r="P98" s="183">
        <f>P99+P409+P879</f>
        <v>0</v>
      </c>
      <c r="Q98" s="100"/>
      <c r="R98" s="183">
        <f>R99+R409+R879</f>
        <v>25.189410660000004</v>
      </c>
      <c r="S98" s="100"/>
      <c r="T98" s="184">
        <f>T99+T409+T879</f>
        <v>7.4390780000000003</v>
      </c>
      <c r="U98" s="42"/>
      <c r="V98" s="42"/>
      <c r="W98" s="42"/>
      <c r="X98" s="42"/>
      <c r="Y98" s="42"/>
      <c r="Z98" s="42"/>
      <c r="AA98" s="42"/>
      <c r="AB98" s="42"/>
      <c r="AC98" s="42"/>
      <c r="AD98" s="42"/>
      <c r="AE98" s="42"/>
      <c r="AT98" s="20" t="s">
        <v>77</v>
      </c>
      <c r="AU98" s="20" t="s">
        <v>115</v>
      </c>
      <c r="BK98" s="185">
        <f>BK99+BK409+BK879</f>
        <v>0</v>
      </c>
    </row>
    <row r="99" s="11" customFormat="1" ht="25.92" customHeight="1">
      <c r="A99" s="11"/>
      <c r="B99" s="186"/>
      <c r="C99" s="187"/>
      <c r="D99" s="188" t="s">
        <v>77</v>
      </c>
      <c r="E99" s="189" t="s">
        <v>229</v>
      </c>
      <c r="F99" s="189" t="s">
        <v>230</v>
      </c>
      <c r="G99" s="187"/>
      <c r="H99" s="187"/>
      <c r="I99" s="190"/>
      <c r="J99" s="191">
        <f>BK99</f>
        <v>0</v>
      </c>
      <c r="K99" s="187"/>
      <c r="L99" s="192"/>
      <c r="M99" s="193"/>
      <c r="N99" s="194"/>
      <c r="O99" s="194"/>
      <c r="P99" s="195">
        <f>P100+P124+P159+P311+P371+P404</f>
        <v>0</v>
      </c>
      <c r="Q99" s="194"/>
      <c r="R99" s="195">
        <f>R100+R124+R159+R311+R371+R404</f>
        <v>19.070938660000003</v>
      </c>
      <c r="S99" s="194"/>
      <c r="T99" s="196">
        <f>T100+T124+T159+T311+T371+T404</f>
        <v>0.84348000000000001</v>
      </c>
      <c r="U99" s="11"/>
      <c r="V99" s="11"/>
      <c r="W99" s="11"/>
      <c r="X99" s="11"/>
      <c r="Y99" s="11"/>
      <c r="Z99" s="11"/>
      <c r="AA99" s="11"/>
      <c r="AB99" s="11"/>
      <c r="AC99" s="11"/>
      <c r="AD99" s="11"/>
      <c r="AE99" s="11"/>
      <c r="AR99" s="197" t="s">
        <v>86</v>
      </c>
      <c r="AT99" s="198" t="s">
        <v>77</v>
      </c>
      <c r="AU99" s="198" t="s">
        <v>78</v>
      </c>
      <c r="AY99" s="197" t="s">
        <v>133</v>
      </c>
      <c r="BK99" s="199">
        <f>BK100+BK124+BK159+BK311+BK371+BK404</f>
        <v>0</v>
      </c>
    </row>
    <row r="100" s="11" customFormat="1" ht="22.8" customHeight="1">
      <c r="A100" s="11"/>
      <c r="B100" s="186"/>
      <c r="C100" s="187"/>
      <c r="D100" s="188" t="s">
        <v>77</v>
      </c>
      <c r="E100" s="229" t="s">
        <v>143</v>
      </c>
      <c r="F100" s="229" t="s">
        <v>231</v>
      </c>
      <c r="G100" s="187"/>
      <c r="H100" s="187"/>
      <c r="I100" s="190"/>
      <c r="J100" s="230">
        <f>BK100</f>
        <v>0</v>
      </c>
      <c r="K100" s="187"/>
      <c r="L100" s="192"/>
      <c r="M100" s="193"/>
      <c r="N100" s="194"/>
      <c r="O100" s="194"/>
      <c r="P100" s="195">
        <f>SUM(P101:P123)</f>
        <v>0</v>
      </c>
      <c r="Q100" s="194"/>
      <c r="R100" s="195">
        <f>SUM(R101:R123)</f>
        <v>5.0994148699999986</v>
      </c>
      <c r="S100" s="194"/>
      <c r="T100" s="196">
        <f>SUM(T101:T123)</f>
        <v>0</v>
      </c>
      <c r="U100" s="11"/>
      <c r="V100" s="11"/>
      <c r="W100" s="11"/>
      <c r="X100" s="11"/>
      <c r="Y100" s="11"/>
      <c r="Z100" s="11"/>
      <c r="AA100" s="11"/>
      <c r="AB100" s="11"/>
      <c r="AC100" s="11"/>
      <c r="AD100" s="11"/>
      <c r="AE100" s="11"/>
      <c r="AR100" s="197" t="s">
        <v>86</v>
      </c>
      <c r="AT100" s="198" t="s">
        <v>77</v>
      </c>
      <c r="AU100" s="198" t="s">
        <v>86</v>
      </c>
      <c r="AY100" s="197" t="s">
        <v>133</v>
      </c>
      <c r="BK100" s="199">
        <f>SUM(BK101:BK123)</f>
        <v>0</v>
      </c>
    </row>
    <row r="101" s="2" customFormat="1" ht="21.75" customHeight="1">
      <c r="A101" s="42"/>
      <c r="B101" s="43"/>
      <c r="C101" s="200" t="s">
        <v>86</v>
      </c>
      <c r="D101" s="200" t="s">
        <v>134</v>
      </c>
      <c r="E101" s="201" t="s">
        <v>232</v>
      </c>
      <c r="F101" s="202" t="s">
        <v>233</v>
      </c>
      <c r="G101" s="203" t="s">
        <v>234</v>
      </c>
      <c r="H101" s="204">
        <v>2</v>
      </c>
      <c r="I101" s="205"/>
      <c r="J101" s="206">
        <f>ROUND(I101*H101,2)</f>
        <v>0</v>
      </c>
      <c r="K101" s="202" t="s">
        <v>235</v>
      </c>
      <c r="L101" s="48"/>
      <c r="M101" s="207" t="s">
        <v>32</v>
      </c>
      <c r="N101" s="208" t="s">
        <v>49</v>
      </c>
      <c r="O101" s="88"/>
      <c r="P101" s="209">
        <f>O101*H101</f>
        <v>0</v>
      </c>
      <c r="Q101" s="209">
        <v>0.017940000000000001</v>
      </c>
      <c r="R101" s="209">
        <f>Q101*H101</f>
        <v>0.035880000000000002</v>
      </c>
      <c r="S101" s="209">
        <v>0</v>
      </c>
      <c r="T101" s="210">
        <f>S101*H101</f>
        <v>0</v>
      </c>
      <c r="U101" s="42"/>
      <c r="V101" s="42"/>
      <c r="W101" s="42"/>
      <c r="X101" s="42"/>
      <c r="Y101" s="42"/>
      <c r="Z101" s="42"/>
      <c r="AA101" s="42"/>
      <c r="AB101" s="42"/>
      <c r="AC101" s="42"/>
      <c r="AD101" s="42"/>
      <c r="AE101" s="42"/>
      <c r="AR101" s="211" t="s">
        <v>132</v>
      </c>
      <c r="AT101" s="211" t="s">
        <v>134</v>
      </c>
      <c r="AU101" s="211" t="s">
        <v>89</v>
      </c>
      <c r="AY101" s="20" t="s">
        <v>133</v>
      </c>
      <c r="BE101" s="212">
        <f>IF(N101="základní",J101,0)</f>
        <v>0</v>
      </c>
      <c r="BF101" s="212">
        <f>IF(N101="snížená",J101,0)</f>
        <v>0</v>
      </c>
      <c r="BG101" s="212">
        <f>IF(N101="zákl. přenesená",J101,0)</f>
        <v>0</v>
      </c>
      <c r="BH101" s="212">
        <f>IF(N101="sníž. přenesená",J101,0)</f>
        <v>0</v>
      </c>
      <c r="BI101" s="212">
        <f>IF(N101="nulová",J101,0)</f>
        <v>0</v>
      </c>
      <c r="BJ101" s="20" t="s">
        <v>86</v>
      </c>
      <c r="BK101" s="212">
        <f>ROUND(I101*H101,2)</f>
        <v>0</v>
      </c>
      <c r="BL101" s="20" t="s">
        <v>132</v>
      </c>
      <c r="BM101" s="211" t="s">
        <v>236</v>
      </c>
    </row>
    <row r="102" s="2" customFormat="1">
      <c r="A102" s="42"/>
      <c r="B102" s="43"/>
      <c r="C102" s="44"/>
      <c r="D102" s="213" t="s">
        <v>139</v>
      </c>
      <c r="E102" s="44"/>
      <c r="F102" s="214" t="s">
        <v>237</v>
      </c>
      <c r="G102" s="44"/>
      <c r="H102" s="44"/>
      <c r="I102" s="215"/>
      <c r="J102" s="44"/>
      <c r="K102" s="44"/>
      <c r="L102" s="48"/>
      <c r="M102" s="216"/>
      <c r="N102" s="217"/>
      <c r="O102" s="88"/>
      <c r="P102" s="88"/>
      <c r="Q102" s="88"/>
      <c r="R102" s="88"/>
      <c r="S102" s="88"/>
      <c r="T102" s="89"/>
      <c r="U102" s="42"/>
      <c r="V102" s="42"/>
      <c r="W102" s="42"/>
      <c r="X102" s="42"/>
      <c r="Y102" s="42"/>
      <c r="Z102" s="42"/>
      <c r="AA102" s="42"/>
      <c r="AB102" s="42"/>
      <c r="AC102" s="42"/>
      <c r="AD102" s="42"/>
      <c r="AE102" s="42"/>
      <c r="AT102" s="20" t="s">
        <v>139</v>
      </c>
      <c r="AU102" s="20" t="s">
        <v>89</v>
      </c>
    </row>
    <row r="103" s="2" customFormat="1">
      <c r="A103" s="42"/>
      <c r="B103" s="43"/>
      <c r="C103" s="44"/>
      <c r="D103" s="231" t="s">
        <v>184</v>
      </c>
      <c r="E103" s="44"/>
      <c r="F103" s="232" t="s">
        <v>238</v>
      </c>
      <c r="G103" s="44"/>
      <c r="H103" s="44"/>
      <c r="I103" s="215"/>
      <c r="J103" s="44"/>
      <c r="K103" s="44"/>
      <c r="L103" s="48"/>
      <c r="M103" s="216"/>
      <c r="N103" s="217"/>
      <c r="O103" s="88"/>
      <c r="P103" s="88"/>
      <c r="Q103" s="88"/>
      <c r="R103" s="88"/>
      <c r="S103" s="88"/>
      <c r="T103" s="89"/>
      <c r="U103" s="42"/>
      <c r="V103" s="42"/>
      <c r="W103" s="42"/>
      <c r="X103" s="42"/>
      <c r="Y103" s="42"/>
      <c r="Z103" s="42"/>
      <c r="AA103" s="42"/>
      <c r="AB103" s="42"/>
      <c r="AC103" s="42"/>
      <c r="AD103" s="42"/>
      <c r="AE103" s="42"/>
      <c r="AT103" s="20" t="s">
        <v>184</v>
      </c>
      <c r="AU103" s="20" t="s">
        <v>89</v>
      </c>
    </row>
    <row r="104" s="2" customFormat="1">
      <c r="A104" s="42"/>
      <c r="B104" s="43"/>
      <c r="C104" s="44"/>
      <c r="D104" s="213" t="s">
        <v>239</v>
      </c>
      <c r="E104" s="44"/>
      <c r="F104" s="233" t="s">
        <v>240</v>
      </c>
      <c r="G104" s="44"/>
      <c r="H104" s="44"/>
      <c r="I104" s="215"/>
      <c r="J104" s="44"/>
      <c r="K104" s="44"/>
      <c r="L104" s="48"/>
      <c r="M104" s="216"/>
      <c r="N104" s="217"/>
      <c r="O104" s="88"/>
      <c r="P104" s="88"/>
      <c r="Q104" s="88"/>
      <c r="R104" s="88"/>
      <c r="S104" s="88"/>
      <c r="T104" s="89"/>
      <c r="U104" s="42"/>
      <c r="V104" s="42"/>
      <c r="W104" s="42"/>
      <c r="X104" s="42"/>
      <c r="Y104" s="42"/>
      <c r="Z104" s="42"/>
      <c r="AA104" s="42"/>
      <c r="AB104" s="42"/>
      <c r="AC104" s="42"/>
      <c r="AD104" s="42"/>
      <c r="AE104" s="42"/>
      <c r="AT104" s="20" t="s">
        <v>239</v>
      </c>
      <c r="AU104" s="20" t="s">
        <v>89</v>
      </c>
    </row>
    <row r="105" s="2" customFormat="1" ht="21.75" customHeight="1">
      <c r="A105" s="42"/>
      <c r="B105" s="43"/>
      <c r="C105" s="200" t="s">
        <v>89</v>
      </c>
      <c r="D105" s="200" t="s">
        <v>134</v>
      </c>
      <c r="E105" s="201" t="s">
        <v>241</v>
      </c>
      <c r="F105" s="202" t="s">
        <v>242</v>
      </c>
      <c r="G105" s="203" t="s">
        <v>234</v>
      </c>
      <c r="H105" s="204">
        <v>1</v>
      </c>
      <c r="I105" s="205"/>
      <c r="J105" s="206">
        <f>ROUND(I105*H105,2)</f>
        <v>0</v>
      </c>
      <c r="K105" s="202" t="s">
        <v>235</v>
      </c>
      <c r="L105" s="48"/>
      <c r="M105" s="207" t="s">
        <v>32</v>
      </c>
      <c r="N105" s="208" t="s">
        <v>49</v>
      </c>
      <c r="O105" s="88"/>
      <c r="P105" s="209">
        <f>O105*H105</f>
        <v>0</v>
      </c>
      <c r="Q105" s="209">
        <v>0.022780000000000002</v>
      </c>
      <c r="R105" s="209">
        <f>Q105*H105</f>
        <v>0.022780000000000002</v>
      </c>
      <c r="S105" s="209">
        <v>0</v>
      </c>
      <c r="T105" s="210">
        <f>S105*H105</f>
        <v>0</v>
      </c>
      <c r="U105" s="42"/>
      <c r="V105" s="42"/>
      <c r="W105" s="42"/>
      <c r="X105" s="42"/>
      <c r="Y105" s="42"/>
      <c r="Z105" s="42"/>
      <c r="AA105" s="42"/>
      <c r="AB105" s="42"/>
      <c r="AC105" s="42"/>
      <c r="AD105" s="42"/>
      <c r="AE105" s="42"/>
      <c r="AR105" s="211" t="s">
        <v>132</v>
      </c>
      <c r="AT105" s="211" t="s">
        <v>134</v>
      </c>
      <c r="AU105" s="211" t="s">
        <v>89</v>
      </c>
      <c r="AY105" s="20" t="s">
        <v>133</v>
      </c>
      <c r="BE105" s="212">
        <f>IF(N105="základní",J105,0)</f>
        <v>0</v>
      </c>
      <c r="BF105" s="212">
        <f>IF(N105="snížená",J105,0)</f>
        <v>0</v>
      </c>
      <c r="BG105" s="212">
        <f>IF(N105="zákl. přenesená",J105,0)</f>
        <v>0</v>
      </c>
      <c r="BH105" s="212">
        <f>IF(N105="sníž. přenesená",J105,0)</f>
        <v>0</v>
      </c>
      <c r="BI105" s="212">
        <f>IF(N105="nulová",J105,0)</f>
        <v>0</v>
      </c>
      <c r="BJ105" s="20" t="s">
        <v>86</v>
      </c>
      <c r="BK105" s="212">
        <f>ROUND(I105*H105,2)</f>
        <v>0</v>
      </c>
      <c r="BL105" s="20" t="s">
        <v>132</v>
      </c>
      <c r="BM105" s="211" t="s">
        <v>243</v>
      </c>
    </row>
    <row r="106" s="2" customFormat="1">
      <c r="A106" s="42"/>
      <c r="B106" s="43"/>
      <c r="C106" s="44"/>
      <c r="D106" s="213" t="s">
        <v>139</v>
      </c>
      <c r="E106" s="44"/>
      <c r="F106" s="214" t="s">
        <v>244</v>
      </c>
      <c r="G106" s="44"/>
      <c r="H106" s="44"/>
      <c r="I106" s="215"/>
      <c r="J106" s="44"/>
      <c r="K106" s="44"/>
      <c r="L106" s="48"/>
      <c r="M106" s="216"/>
      <c r="N106" s="217"/>
      <c r="O106" s="88"/>
      <c r="P106" s="88"/>
      <c r="Q106" s="88"/>
      <c r="R106" s="88"/>
      <c r="S106" s="88"/>
      <c r="T106" s="89"/>
      <c r="U106" s="42"/>
      <c r="V106" s="42"/>
      <c r="W106" s="42"/>
      <c r="X106" s="42"/>
      <c r="Y106" s="42"/>
      <c r="Z106" s="42"/>
      <c r="AA106" s="42"/>
      <c r="AB106" s="42"/>
      <c r="AC106" s="42"/>
      <c r="AD106" s="42"/>
      <c r="AE106" s="42"/>
      <c r="AT106" s="20" t="s">
        <v>139</v>
      </c>
      <c r="AU106" s="20" t="s">
        <v>89</v>
      </c>
    </row>
    <row r="107" s="2" customFormat="1">
      <c r="A107" s="42"/>
      <c r="B107" s="43"/>
      <c r="C107" s="44"/>
      <c r="D107" s="231" t="s">
        <v>184</v>
      </c>
      <c r="E107" s="44"/>
      <c r="F107" s="232" t="s">
        <v>245</v>
      </c>
      <c r="G107" s="44"/>
      <c r="H107" s="44"/>
      <c r="I107" s="215"/>
      <c r="J107" s="44"/>
      <c r="K107" s="44"/>
      <c r="L107" s="48"/>
      <c r="M107" s="216"/>
      <c r="N107" s="217"/>
      <c r="O107" s="88"/>
      <c r="P107" s="88"/>
      <c r="Q107" s="88"/>
      <c r="R107" s="88"/>
      <c r="S107" s="88"/>
      <c r="T107" s="89"/>
      <c r="U107" s="42"/>
      <c r="V107" s="42"/>
      <c r="W107" s="42"/>
      <c r="X107" s="42"/>
      <c r="Y107" s="42"/>
      <c r="Z107" s="42"/>
      <c r="AA107" s="42"/>
      <c r="AB107" s="42"/>
      <c r="AC107" s="42"/>
      <c r="AD107" s="42"/>
      <c r="AE107" s="42"/>
      <c r="AT107" s="20" t="s">
        <v>184</v>
      </c>
      <c r="AU107" s="20" t="s">
        <v>89</v>
      </c>
    </row>
    <row r="108" s="2" customFormat="1">
      <c r="A108" s="42"/>
      <c r="B108" s="43"/>
      <c r="C108" s="44"/>
      <c r="D108" s="213" t="s">
        <v>239</v>
      </c>
      <c r="E108" s="44"/>
      <c r="F108" s="233" t="s">
        <v>240</v>
      </c>
      <c r="G108" s="44"/>
      <c r="H108" s="44"/>
      <c r="I108" s="215"/>
      <c r="J108" s="44"/>
      <c r="K108" s="44"/>
      <c r="L108" s="48"/>
      <c r="M108" s="216"/>
      <c r="N108" s="217"/>
      <c r="O108" s="88"/>
      <c r="P108" s="88"/>
      <c r="Q108" s="88"/>
      <c r="R108" s="88"/>
      <c r="S108" s="88"/>
      <c r="T108" s="89"/>
      <c r="U108" s="42"/>
      <c r="V108" s="42"/>
      <c r="W108" s="42"/>
      <c r="X108" s="42"/>
      <c r="Y108" s="42"/>
      <c r="Z108" s="42"/>
      <c r="AA108" s="42"/>
      <c r="AB108" s="42"/>
      <c r="AC108" s="42"/>
      <c r="AD108" s="42"/>
      <c r="AE108" s="42"/>
      <c r="AT108" s="20" t="s">
        <v>239</v>
      </c>
      <c r="AU108" s="20" t="s">
        <v>89</v>
      </c>
    </row>
    <row r="109" s="2" customFormat="1" ht="21.75" customHeight="1">
      <c r="A109" s="42"/>
      <c r="B109" s="43"/>
      <c r="C109" s="200" t="s">
        <v>143</v>
      </c>
      <c r="D109" s="200" t="s">
        <v>134</v>
      </c>
      <c r="E109" s="201" t="s">
        <v>246</v>
      </c>
      <c r="F109" s="202" t="s">
        <v>247</v>
      </c>
      <c r="G109" s="203" t="s">
        <v>234</v>
      </c>
      <c r="H109" s="204">
        <v>1</v>
      </c>
      <c r="I109" s="205"/>
      <c r="J109" s="206">
        <f>ROUND(I109*H109,2)</f>
        <v>0</v>
      </c>
      <c r="K109" s="202" t="s">
        <v>235</v>
      </c>
      <c r="L109" s="48"/>
      <c r="M109" s="207" t="s">
        <v>32</v>
      </c>
      <c r="N109" s="208" t="s">
        <v>49</v>
      </c>
      <c r="O109" s="88"/>
      <c r="P109" s="209">
        <f>O109*H109</f>
        <v>0</v>
      </c>
      <c r="Q109" s="209">
        <v>0.046390000000000001</v>
      </c>
      <c r="R109" s="209">
        <f>Q109*H109</f>
        <v>0.046390000000000001</v>
      </c>
      <c r="S109" s="209">
        <v>0</v>
      </c>
      <c r="T109" s="210">
        <f>S109*H109</f>
        <v>0</v>
      </c>
      <c r="U109" s="42"/>
      <c r="V109" s="42"/>
      <c r="W109" s="42"/>
      <c r="X109" s="42"/>
      <c r="Y109" s="42"/>
      <c r="Z109" s="42"/>
      <c r="AA109" s="42"/>
      <c r="AB109" s="42"/>
      <c r="AC109" s="42"/>
      <c r="AD109" s="42"/>
      <c r="AE109" s="42"/>
      <c r="AR109" s="211" t="s">
        <v>132</v>
      </c>
      <c r="AT109" s="211" t="s">
        <v>134</v>
      </c>
      <c r="AU109" s="211" t="s">
        <v>89</v>
      </c>
      <c r="AY109" s="20" t="s">
        <v>133</v>
      </c>
      <c r="BE109" s="212">
        <f>IF(N109="základní",J109,0)</f>
        <v>0</v>
      </c>
      <c r="BF109" s="212">
        <f>IF(N109="snížená",J109,0)</f>
        <v>0</v>
      </c>
      <c r="BG109" s="212">
        <f>IF(N109="zákl. přenesená",J109,0)</f>
        <v>0</v>
      </c>
      <c r="BH109" s="212">
        <f>IF(N109="sníž. přenesená",J109,0)</f>
        <v>0</v>
      </c>
      <c r="BI109" s="212">
        <f>IF(N109="nulová",J109,0)</f>
        <v>0</v>
      </c>
      <c r="BJ109" s="20" t="s">
        <v>86</v>
      </c>
      <c r="BK109" s="212">
        <f>ROUND(I109*H109,2)</f>
        <v>0</v>
      </c>
      <c r="BL109" s="20" t="s">
        <v>132</v>
      </c>
      <c r="BM109" s="211" t="s">
        <v>248</v>
      </c>
    </row>
    <row r="110" s="2" customFormat="1">
      <c r="A110" s="42"/>
      <c r="B110" s="43"/>
      <c r="C110" s="44"/>
      <c r="D110" s="213" t="s">
        <v>139</v>
      </c>
      <c r="E110" s="44"/>
      <c r="F110" s="214" t="s">
        <v>249</v>
      </c>
      <c r="G110" s="44"/>
      <c r="H110" s="44"/>
      <c r="I110" s="215"/>
      <c r="J110" s="44"/>
      <c r="K110" s="44"/>
      <c r="L110" s="48"/>
      <c r="M110" s="216"/>
      <c r="N110" s="217"/>
      <c r="O110" s="88"/>
      <c r="P110" s="88"/>
      <c r="Q110" s="88"/>
      <c r="R110" s="88"/>
      <c r="S110" s="88"/>
      <c r="T110" s="89"/>
      <c r="U110" s="42"/>
      <c r="V110" s="42"/>
      <c r="W110" s="42"/>
      <c r="X110" s="42"/>
      <c r="Y110" s="42"/>
      <c r="Z110" s="42"/>
      <c r="AA110" s="42"/>
      <c r="AB110" s="42"/>
      <c r="AC110" s="42"/>
      <c r="AD110" s="42"/>
      <c r="AE110" s="42"/>
      <c r="AT110" s="20" t="s">
        <v>139</v>
      </c>
      <c r="AU110" s="20" t="s">
        <v>89</v>
      </c>
    </row>
    <row r="111" s="2" customFormat="1">
      <c r="A111" s="42"/>
      <c r="B111" s="43"/>
      <c r="C111" s="44"/>
      <c r="D111" s="231" t="s">
        <v>184</v>
      </c>
      <c r="E111" s="44"/>
      <c r="F111" s="232" t="s">
        <v>250</v>
      </c>
      <c r="G111" s="44"/>
      <c r="H111" s="44"/>
      <c r="I111" s="215"/>
      <c r="J111" s="44"/>
      <c r="K111" s="44"/>
      <c r="L111" s="48"/>
      <c r="M111" s="216"/>
      <c r="N111" s="217"/>
      <c r="O111" s="88"/>
      <c r="P111" s="88"/>
      <c r="Q111" s="88"/>
      <c r="R111" s="88"/>
      <c r="S111" s="88"/>
      <c r="T111" s="89"/>
      <c r="U111" s="42"/>
      <c r="V111" s="42"/>
      <c r="W111" s="42"/>
      <c r="X111" s="42"/>
      <c r="Y111" s="42"/>
      <c r="Z111" s="42"/>
      <c r="AA111" s="42"/>
      <c r="AB111" s="42"/>
      <c r="AC111" s="42"/>
      <c r="AD111" s="42"/>
      <c r="AE111" s="42"/>
      <c r="AT111" s="20" t="s">
        <v>184</v>
      </c>
      <c r="AU111" s="20" t="s">
        <v>89</v>
      </c>
    </row>
    <row r="112" s="2" customFormat="1">
      <c r="A112" s="42"/>
      <c r="B112" s="43"/>
      <c r="C112" s="44"/>
      <c r="D112" s="213" t="s">
        <v>239</v>
      </c>
      <c r="E112" s="44"/>
      <c r="F112" s="233" t="s">
        <v>240</v>
      </c>
      <c r="G112" s="44"/>
      <c r="H112" s="44"/>
      <c r="I112" s="215"/>
      <c r="J112" s="44"/>
      <c r="K112" s="44"/>
      <c r="L112" s="48"/>
      <c r="M112" s="216"/>
      <c r="N112" s="217"/>
      <c r="O112" s="88"/>
      <c r="P112" s="88"/>
      <c r="Q112" s="88"/>
      <c r="R112" s="88"/>
      <c r="S112" s="88"/>
      <c r="T112" s="89"/>
      <c r="U112" s="42"/>
      <c r="V112" s="42"/>
      <c r="W112" s="42"/>
      <c r="X112" s="42"/>
      <c r="Y112" s="42"/>
      <c r="Z112" s="42"/>
      <c r="AA112" s="42"/>
      <c r="AB112" s="42"/>
      <c r="AC112" s="42"/>
      <c r="AD112" s="42"/>
      <c r="AE112" s="42"/>
      <c r="AT112" s="20" t="s">
        <v>239</v>
      </c>
      <c r="AU112" s="20" t="s">
        <v>89</v>
      </c>
    </row>
    <row r="113" s="2" customFormat="1" ht="24.15" customHeight="1">
      <c r="A113" s="42"/>
      <c r="B113" s="43"/>
      <c r="C113" s="200" t="s">
        <v>132</v>
      </c>
      <c r="D113" s="200" t="s">
        <v>134</v>
      </c>
      <c r="E113" s="201" t="s">
        <v>251</v>
      </c>
      <c r="F113" s="202" t="s">
        <v>252</v>
      </c>
      <c r="G113" s="203" t="s">
        <v>253</v>
      </c>
      <c r="H113" s="204">
        <v>41.546999999999997</v>
      </c>
      <c r="I113" s="205"/>
      <c r="J113" s="206">
        <f>ROUND(I113*H113,2)</f>
        <v>0</v>
      </c>
      <c r="K113" s="202" t="s">
        <v>235</v>
      </c>
      <c r="L113" s="48"/>
      <c r="M113" s="207" t="s">
        <v>32</v>
      </c>
      <c r="N113" s="208" t="s">
        <v>49</v>
      </c>
      <c r="O113" s="88"/>
      <c r="P113" s="209">
        <f>O113*H113</f>
        <v>0</v>
      </c>
      <c r="Q113" s="209">
        <v>0.12021</v>
      </c>
      <c r="R113" s="209">
        <f>Q113*H113</f>
        <v>4.9943648699999992</v>
      </c>
      <c r="S113" s="209">
        <v>0</v>
      </c>
      <c r="T113" s="210">
        <f>S113*H113</f>
        <v>0</v>
      </c>
      <c r="U113" s="42"/>
      <c r="V113" s="42"/>
      <c r="W113" s="42"/>
      <c r="X113" s="42"/>
      <c r="Y113" s="42"/>
      <c r="Z113" s="42"/>
      <c r="AA113" s="42"/>
      <c r="AB113" s="42"/>
      <c r="AC113" s="42"/>
      <c r="AD113" s="42"/>
      <c r="AE113" s="42"/>
      <c r="AR113" s="211" t="s">
        <v>132</v>
      </c>
      <c r="AT113" s="211" t="s">
        <v>134</v>
      </c>
      <c r="AU113" s="211" t="s">
        <v>89</v>
      </c>
      <c r="AY113" s="20" t="s">
        <v>133</v>
      </c>
      <c r="BE113" s="212">
        <f>IF(N113="základní",J113,0)</f>
        <v>0</v>
      </c>
      <c r="BF113" s="212">
        <f>IF(N113="snížená",J113,0)</f>
        <v>0</v>
      </c>
      <c r="BG113" s="212">
        <f>IF(N113="zákl. přenesená",J113,0)</f>
        <v>0</v>
      </c>
      <c r="BH113" s="212">
        <f>IF(N113="sníž. přenesená",J113,0)</f>
        <v>0</v>
      </c>
      <c r="BI113" s="212">
        <f>IF(N113="nulová",J113,0)</f>
        <v>0</v>
      </c>
      <c r="BJ113" s="20" t="s">
        <v>86</v>
      </c>
      <c r="BK113" s="212">
        <f>ROUND(I113*H113,2)</f>
        <v>0</v>
      </c>
      <c r="BL113" s="20" t="s">
        <v>132</v>
      </c>
      <c r="BM113" s="211" t="s">
        <v>254</v>
      </c>
    </row>
    <row r="114" s="2" customFormat="1">
      <c r="A114" s="42"/>
      <c r="B114" s="43"/>
      <c r="C114" s="44"/>
      <c r="D114" s="213" t="s">
        <v>139</v>
      </c>
      <c r="E114" s="44"/>
      <c r="F114" s="214" t="s">
        <v>255</v>
      </c>
      <c r="G114" s="44"/>
      <c r="H114" s="44"/>
      <c r="I114" s="215"/>
      <c r="J114" s="44"/>
      <c r="K114" s="44"/>
      <c r="L114" s="48"/>
      <c r="M114" s="216"/>
      <c r="N114" s="217"/>
      <c r="O114" s="88"/>
      <c r="P114" s="88"/>
      <c r="Q114" s="88"/>
      <c r="R114" s="88"/>
      <c r="S114" s="88"/>
      <c r="T114" s="89"/>
      <c r="U114" s="42"/>
      <c r="V114" s="42"/>
      <c r="W114" s="42"/>
      <c r="X114" s="42"/>
      <c r="Y114" s="42"/>
      <c r="Z114" s="42"/>
      <c r="AA114" s="42"/>
      <c r="AB114" s="42"/>
      <c r="AC114" s="42"/>
      <c r="AD114" s="42"/>
      <c r="AE114" s="42"/>
      <c r="AT114" s="20" t="s">
        <v>139</v>
      </c>
      <c r="AU114" s="20" t="s">
        <v>89</v>
      </c>
    </row>
    <row r="115" s="2" customFormat="1">
      <c r="A115" s="42"/>
      <c r="B115" s="43"/>
      <c r="C115" s="44"/>
      <c r="D115" s="231" t="s">
        <v>184</v>
      </c>
      <c r="E115" s="44"/>
      <c r="F115" s="232" t="s">
        <v>256</v>
      </c>
      <c r="G115" s="44"/>
      <c r="H115" s="44"/>
      <c r="I115" s="215"/>
      <c r="J115" s="44"/>
      <c r="K115" s="44"/>
      <c r="L115" s="48"/>
      <c r="M115" s="216"/>
      <c r="N115" s="217"/>
      <c r="O115" s="88"/>
      <c r="P115" s="88"/>
      <c r="Q115" s="88"/>
      <c r="R115" s="88"/>
      <c r="S115" s="88"/>
      <c r="T115" s="89"/>
      <c r="U115" s="42"/>
      <c r="V115" s="42"/>
      <c r="W115" s="42"/>
      <c r="X115" s="42"/>
      <c r="Y115" s="42"/>
      <c r="Z115" s="42"/>
      <c r="AA115" s="42"/>
      <c r="AB115" s="42"/>
      <c r="AC115" s="42"/>
      <c r="AD115" s="42"/>
      <c r="AE115" s="42"/>
      <c r="AT115" s="20" t="s">
        <v>184</v>
      </c>
      <c r="AU115" s="20" t="s">
        <v>89</v>
      </c>
    </row>
    <row r="116" s="2" customFormat="1">
      <c r="A116" s="42"/>
      <c r="B116" s="43"/>
      <c r="C116" s="44"/>
      <c r="D116" s="213" t="s">
        <v>239</v>
      </c>
      <c r="E116" s="44"/>
      <c r="F116" s="218" t="s">
        <v>257</v>
      </c>
      <c r="G116" s="44"/>
      <c r="H116" s="44"/>
      <c r="I116" s="215"/>
      <c r="J116" s="44"/>
      <c r="K116" s="44"/>
      <c r="L116" s="48"/>
      <c r="M116" s="216"/>
      <c r="N116" s="217"/>
      <c r="O116" s="88"/>
      <c r="P116" s="88"/>
      <c r="Q116" s="88"/>
      <c r="R116" s="88"/>
      <c r="S116" s="88"/>
      <c r="T116" s="89"/>
      <c r="U116" s="42"/>
      <c r="V116" s="42"/>
      <c r="W116" s="42"/>
      <c r="X116" s="42"/>
      <c r="Y116" s="42"/>
      <c r="Z116" s="42"/>
      <c r="AA116" s="42"/>
      <c r="AB116" s="42"/>
      <c r="AC116" s="42"/>
      <c r="AD116" s="42"/>
      <c r="AE116" s="42"/>
      <c r="AT116" s="20" t="s">
        <v>239</v>
      </c>
      <c r="AU116" s="20" t="s">
        <v>89</v>
      </c>
    </row>
    <row r="117" s="13" customFormat="1">
      <c r="A117" s="13"/>
      <c r="B117" s="234"/>
      <c r="C117" s="235"/>
      <c r="D117" s="213" t="s">
        <v>258</v>
      </c>
      <c r="E117" s="236" t="s">
        <v>32</v>
      </c>
      <c r="F117" s="237" t="s">
        <v>259</v>
      </c>
      <c r="G117" s="235"/>
      <c r="H117" s="238">
        <v>42.984000000000002</v>
      </c>
      <c r="I117" s="239"/>
      <c r="J117" s="235"/>
      <c r="K117" s="235"/>
      <c r="L117" s="240"/>
      <c r="M117" s="241"/>
      <c r="N117" s="242"/>
      <c r="O117" s="242"/>
      <c r="P117" s="242"/>
      <c r="Q117" s="242"/>
      <c r="R117" s="242"/>
      <c r="S117" s="242"/>
      <c r="T117" s="243"/>
      <c r="U117" s="13"/>
      <c r="V117" s="13"/>
      <c r="W117" s="13"/>
      <c r="X117" s="13"/>
      <c r="Y117" s="13"/>
      <c r="Z117" s="13"/>
      <c r="AA117" s="13"/>
      <c r="AB117" s="13"/>
      <c r="AC117" s="13"/>
      <c r="AD117" s="13"/>
      <c r="AE117" s="13"/>
      <c r="AT117" s="244" t="s">
        <v>258</v>
      </c>
      <c r="AU117" s="244" t="s">
        <v>89</v>
      </c>
      <c r="AV117" s="13" t="s">
        <v>89</v>
      </c>
      <c r="AW117" s="13" t="s">
        <v>39</v>
      </c>
      <c r="AX117" s="13" t="s">
        <v>78</v>
      </c>
      <c r="AY117" s="244" t="s">
        <v>133</v>
      </c>
    </row>
    <row r="118" s="13" customFormat="1">
      <c r="A118" s="13"/>
      <c r="B118" s="234"/>
      <c r="C118" s="235"/>
      <c r="D118" s="213" t="s">
        <v>258</v>
      </c>
      <c r="E118" s="236" t="s">
        <v>32</v>
      </c>
      <c r="F118" s="237" t="s">
        <v>260</v>
      </c>
      <c r="G118" s="235"/>
      <c r="H118" s="238">
        <v>-3.6360000000000001</v>
      </c>
      <c r="I118" s="239"/>
      <c r="J118" s="235"/>
      <c r="K118" s="235"/>
      <c r="L118" s="240"/>
      <c r="M118" s="241"/>
      <c r="N118" s="242"/>
      <c r="O118" s="242"/>
      <c r="P118" s="242"/>
      <c r="Q118" s="242"/>
      <c r="R118" s="242"/>
      <c r="S118" s="242"/>
      <c r="T118" s="243"/>
      <c r="U118" s="13"/>
      <c r="V118" s="13"/>
      <c r="W118" s="13"/>
      <c r="X118" s="13"/>
      <c r="Y118" s="13"/>
      <c r="Z118" s="13"/>
      <c r="AA118" s="13"/>
      <c r="AB118" s="13"/>
      <c r="AC118" s="13"/>
      <c r="AD118" s="13"/>
      <c r="AE118" s="13"/>
      <c r="AT118" s="244" t="s">
        <v>258</v>
      </c>
      <c r="AU118" s="244" t="s">
        <v>89</v>
      </c>
      <c r="AV118" s="13" t="s">
        <v>89</v>
      </c>
      <c r="AW118" s="13" t="s">
        <v>39</v>
      </c>
      <c r="AX118" s="13" t="s">
        <v>78</v>
      </c>
      <c r="AY118" s="244" t="s">
        <v>133</v>
      </c>
    </row>
    <row r="119" s="13" customFormat="1">
      <c r="A119" s="13"/>
      <c r="B119" s="234"/>
      <c r="C119" s="235"/>
      <c r="D119" s="213" t="s">
        <v>258</v>
      </c>
      <c r="E119" s="236" t="s">
        <v>32</v>
      </c>
      <c r="F119" s="237" t="s">
        <v>261</v>
      </c>
      <c r="G119" s="235"/>
      <c r="H119" s="238">
        <v>-3.2320000000000002</v>
      </c>
      <c r="I119" s="239"/>
      <c r="J119" s="235"/>
      <c r="K119" s="235"/>
      <c r="L119" s="240"/>
      <c r="M119" s="241"/>
      <c r="N119" s="242"/>
      <c r="O119" s="242"/>
      <c r="P119" s="242"/>
      <c r="Q119" s="242"/>
      <c r="R119" s="242"/>
      <c r="S119" s="242"/>
      <c r="T119" s="243"/>
      <c r="U119" s="13"/>
      <c r="V119" s="13"/>
      <c r="W119" s="13"/>
      <c r="X119" s="13"/>
      <c r="Y119" s="13"/>
      <c r="Z119" s="13"/>
      <c r="AA119" s="13"/>
      <c r="AB119" s="13"/>
      <c r="AC119" s="13"/>
      <c r="AD119" s="13"/>
      <c r="AE119" s="13"/>
      <c r="AT119" s="244" t="s">
        <v>258</v>
      </c>
      <c r="AU119" s="244" t="s">
        <v>89</v>
      </c>
      <c r="AV119" s="13" t="s">
        <v>89</v>
      </c>
      <c r="AW119" s="13" t="s">
        <v>39</v>
      </c>
      <c r="AX119" s="13" t="s">
        <v>78</v>
      </c>
      <c r="AY119" s="244" t="s">
        <v>133</v>
      </c>
    </row>
    <row r="120" s="13" customFormat="1">
      <c r="A120" s="13"/>
      <c r="B120" s="234"/>
      <c r="C120" s="235"/>
      <c r="D120" s="213" t="s">
        <v>258</v>
      </c>
      <c r="E120" s="236" t="s">
        <v>32</v>
      </c>
      <c r="F120" s="237" t="s">
        <v>262</v>
      </c>
      <c r="G120" s="235"/>
      <c r="H120" s="238">
        <v>3.472</v>
      </c>
      <c r="I120" s="239"/>
      <c r="J120" s="235"/>
      <c r="K120" s="235"/>
      <c r="L120" s="240"/>
      <c r="M120" s="241"/>
      <c r="N120" s="242"/>
      <c r="O120" s="242"/>
      <c r="P120" s="242"/>
      <c r="Q120" s="242"/>
      <c r="R120" s="242"/>
      <c r="S120" s="242"/>
      <c r="T120" s="243"/>
      <c r="U120" s="13"/>
      <c r="V120" s="13"/>
      <c r="W120" s="13"/>
      <c r="X120" s="13"/>
      <c r="Y120" s="13"/>
      <c r="Z120" s="13"/>
      <c r="AA120" s="13"/>
      <c r="AB120" s="13"/>
      <c r="AC120" s="13"/>
      <c r="AD120" s="13"/>
      <c r="AE120" s="13"/>
      <c r="AT120" s="244" t="s">
        <v>258</v>
      </c>
      <c r="AU120" s="244" t="s">
        <v>89</v>
      </c>
      <c r="AV120" s="13" t="s">
        <v>89</v>
      </c>
      <c r="AW120" s="13" t="s">
        <v>39</v>
      </c>
      <c r="AX120" s="13" t="s">
        <v>78</v>
      </c>
      <c r="AY120" s="244" t="s">
        <v>133</v>
      </c>
    </row>
    <row r="121" s="13" customFormat="1">
      <c r="A121" s="13"/>
      <c r="B121" s="234"/>
      <c r="C121" s="235"/>
      <c r="D121" s="213" t="s">
        <v>258</v>
      </c>
      <c r="E121" s="236" t="s">
        <v>32</v>
      </c>
      <c r="F121" s="237" t="s">
        <v>263</v>
      </c>
      <c r="G121" s="235"/>
      <c r="H121" s="238">
        <v>-1.8180000000000001</v>
      </c>
      <c r="I121" s="239"/>
      <c r="J121" s="235"/>
      <c r="K121" s="235"/>
      <c r="L121" s="240"/>
      <c r="M121" s="241"/>
      <c r="N121" s="242"/>
      <c r="O121" s="242"/>
      <c r="P121" s="242"/>
      <c r="Q121" s="242"/>
      <c r="R121" s="242"/>
      <c r="S121" s="242"/>
      <c r="T121" s="243"/>
      <c r="U121" s="13"/>
      <c r="V121" s="13"/>
      <c r="W121" s="13"/>
      <c r="X121" s="13"/>
      <c r="Y121" s="13"/>
      <c r="Z121" s="13"/>
      <c r="AA121" s="13"/>
      <c r="AB121" s="13"/>
      <c r="AC121" s="13"/>
      <c r="AD121" s="13"/>
      <c r="AE121" s="13"/>
      <c r="AT121" s="244" t="s">
        <v>258</v>
      </c>
      <c r="AU121" s="244" t="s">
        <v>89</v>
      </c>
      <c r="AV121" s="13" t="s">
        <v>89</v>
      </c>
      <c r="AW121" s="13" t="s">
        <v>39</v>
      </c>
      <c r="AX121" s="13" t="s">
        <v>78</v>
      </c>
      <c r="AY121" s="244" t="s">
        <v>133</v>
      </c>
    </row>
    <row r="122" s="13" customFormat="1">
      <c r="A122" s="13"/>
      <c r="B122" s="234"/>
      <c r="C122" s="235"/>
      <c r="D122" s="213" t="s">
        <v>258</v>
      </c>
      <c r="E122" s="236" t="s">
        <v>32</v>
      </c>
      <c r="F122" s="237" t="s">
        <v>264</v>
      </c>
      <c r="G122" s="235"/>
      <c r="H122" s="238">
        <v>3.7770000000000001</v>
      </c>
      <c r="I122" s="239"/>
      <c r="J122" s="235"/>
      <c r="K122" s="235"/>
      <c r="L122" s="240"/>
      <c r="M122" s="241"/>
      <c r="N122" s="242"/>
      <c r="O122" s="242"/>
      <c r="P122" s="242"/>
      <c r="Q122" s="242"/>
      <c r="R122" s="242"/>
      <c r="S122" s="242"/>
      <c r="T122" s="243"/>
      <c r="U122" s="13"/>
      <c r="V122" s="13"/>
      <c r="W122" s="13"/>
      <c r="X122" s="13"/>
      <c r="Y122" s="13"/>
      <c r="Z122" s="13"/>
      <c r="AA122" s="13"/>
      <c r="AB122" s="13"/>
      <c r="AC122" s="13"/>
      <c r="AD122" s="13"/>
      <c r="AE122" s="13"/>
      <c r="AT122" s="244" t="s">
        <v>258</v>
      </c>
      <c r="AU122" s="244" t="s">
        <v>89</v>
      </c>
      <c r="AV122" s="13" t="s">
        <v>89</v>
      </c>
      <c r="AW122" s="13" t="s">
        <v>39</v>
      </c>
      <c r="AX122" s="13" t="s">
        <v>78</v>
      </c>
      <c r="AY122" s="244" t="s">
        <v>133</v>
      </c>
    </row>
    <row r="123" s="14" customFormat="1">
      <c r="A123" s="14"/>
      <c r="B123" s="245"/>
      <c r="C123" s="246"/>
      <c r="D123" s="213" t="s">
        <v>258</v>
      </c>
      <c r="E123" s="247" t="s">
        <v>32</v>
      </c>
      <c r="F123" s="248" t="s">
        <v>265</v>
      </c>
      <c r="G123" s="246"/>
      <c r="H123" s="249">
        <v>41.547000000000004</v>
      </c>
      <c r="I123" s="250"/>
      <c r="J123" s="246"/>
      <c r="K123" s="246"/>
      <c r="L123" s="251"/>
      <c r="M123" s="252"/>
      <c r="N123" s="253"/>
      <c r="O123" s="253"/>
      <c r="P123" s="253"/>
      <c r="Q123" s="253"/>
      <c r="R123" s="253"/>
      <c r="S123" s="253"/>
      <c r="T123" s="254"/>
      <c r="U123" s="14"/>
      <c r="V123" s="14"/>
      <c r="W123" s="14"/>
      <c r="X123" s="14"/>
      <c r="Y123" s="14"/>
      <c r="Z123" s="14"/>
      <c r="AA123" s="14"/>
      <c r="AB123" s="14"/>
      <c r="AC123" s="14"/>
      <c r="AD123" s="14"/>
      <c r="AE123" s="14"/>
      <c r="AT123" s="255" t="s">
        <v>258</v>
      </c>
      <c r="AU123" s="255" t="s">
        <v>89</v>
      </c>
      <c r="AV123" s="14" t="s">
        <v>132</v>
      </c>
      <c r="AW123" s="14" t="s">
        <v>39</v>
      </c>
      <c r="AX123" s="14" t="s">
        <v>86</v>
      </c>
      <c r="AY123" s="255" t="s">
        <v>133</v>
      </c>
    </row>
    <row r="124" s="11" customFormat="1" ht="22.8" customHeight="1">
      <c r="A124" s="11"/>
      <c r="B124" s="186"/>
      <c r="C124" s="187"/>
      <c r="D124" s="188" t="s">
        <v>77</v>
      </c>
      <c r="E124" s="229" t="s">
        <v>132</v>
      </c>
      <c r="F124" s="229" t="s">
        <v>266</v>
      </c>
      <c r="G124" s="187"/>
      <c r="H124" s="187"/>
      <c r="I124" s="190"/>
      <c r="J124" s="230">
        <f>BK124</f>
        <v>0</v>
      </c>
      <c r="K124" s="187"/>
      <c r="L124" s="192"/>
      <c r="M124" s="193"/>
      <c r="N124" s="194"/>
      <c r="O124" s="194"/>
      <c r="P124" s="195">
        <f>SUM(P125:P158)</f>
        <v>0</v>
      </c>
      <c r="Q124" s="194"/>
      <c r="R124" s="195">
        <f>SUM(R125:R158)</f>
        <v>4.9170268299999993</v>
      </c>
      <c r="S124" s="194"/>
      <c r="T124" s="196">
        <f>SUM(T125:T158)</f>
        <v>0</v>
      </c>
      <c r="U124" s="11"/>
      <c r="V124" s="11"/>
      <c r="W124" s="11"/>
      <c r="X124" s="11"/>
      <c r="Y124" s="11"/>
      <c r="Z124" s="11"/>
      <c r="AA124" s="11"/>
      <c r="AB124" s="11"/>
      <c r="AC124" s="11"/>
      <c r="AD124" s="11"/>
      <c r="AE124" s="11"/>
      <c r="AR124" s="197" t="s">
        <v>86</v>
      </c>
      <c r="AT124" s="198" t="s">
        <v>77</v>
      </c>
      <c r="AU124" s="198" t="s">
        <v>86</v>
      </c>
      <c r="AY124" s="197" t="s">
        <v>133</v>
      </c>
      <c r="BK124" s="199">
        <f>SUM(BK125:BK158)</f>
        <v>0</v>
      </c>
    </row>
    <row r="125" s="2" customFormat="1" ht="21.75" customHeight="1">
      <c r="A125" s="42"/>
      <c r="B125" s="43"/>
      <c r="C125" s="200" t="s">
        <v>153</v>
      </c>
      <c r="D125" s="200" t="s">
        <v>134</v>
      </c>
      <c r="E125" s="201" t="s">
        <v>267</v>
      </c>
      <c r="F125" s="202" t="s">
        <v>268</v>
      </c>
      <c r="G125" s="203" t="s">
        <v>269</v>
      </c>
      <c r="H125" s="204">
        <v>1.8120000000000001</v>
      </c>
      <c r="I125" s="205"/>
      <c r="J125" s="206">
        <f>ROUND(I125*H125,2)</f>
        <v>0</v>
      </c>
      <c r="K125" s="202" t="s">
        <v>235</v>
      </c>
      <c r="L125" s="48"/>
      <c r="M125" s="207" t="s">
        <v>32</v>
      </c>
      <c r="N125" s="208" t="s">
        <v>49</v>
      </c>
      <c r="O125" s="88"/>
      <c r="P125" s="209">
        <f>O125*H125</f>
        <v>0</v>
      </c>
      <c r="Q125" s="209">
        <v>2.5019499999999999</v>
      </c>
      <c r="R125" s="209">
        <f>Q125*H125</f>
        <v>4.5335333999999996</v>
      </c>
      <c r="S125" s="209">
        <v>0</v>
      </c>
      <c r="T125" s="210">
        <f>S125*H125</f>
        <v>0</v>
      </c>
      <c r="U125" s="42"/>
      <c r="V125" s="42"/>
      <c r="W125" s="42"/>
      <c r="X125" s="42"/>
      <c r="Y125" s="42"/>
      <c r="Z125" s="42"/>
      <c r="AA125" s="42"/>
      <c r="AB125" s="42"/>
      <c r="AC125" s="42"/>
      <c r="AD125" s="42"/>
      <c r="AE125" s="42"/>
      <c r="AR125" s="211" t="s">
        <v>132</v>
      </c>
      <c r="AT125" s="211" t="s">
        <v>134</v>
      </c>
      <c r="AU125" s="211" t="s">
        <v>89</v>
      </c>
      <c r="AY125" s="20" t="s">
        <v>133</v>
      </c>
      <c r="BE125" s="212">
        <f>IF(N125="základní",J125,0)</f>
        <v>0</v>
      </c>
      <c r="BF125" s="212">
        <f>IF(N125="snížená",J125,0)</f>
        <v>0</v>
      </c>
      <c r="BG125" s="212">
        <f>IF(N125="zákl. přenesená",J125,0)</f>
        <v>0</v>
      </c>
      <c r="BH125" s="212">
        <f>IF(N125="sníž. přenesená",J125,0)</f>
        <v>0</v>
      </c>
      <c r="BI125" s="212">
        <f>IF(N125="nulová",J125,0)</f>
        <v>0</v>
      </c>
      <c r="BJ125" s="20" t="s">
        <v>86</v>
      </c>
      <c r="BK125" s="212">
        <f>ROUND(I125*H125,2)</f>
        <v>0</v>
      </c>
      <c r="BL125" s="20" t="s">
        <v>132</v>
      </c>
      <c r="BM125" s="211" t="s">
        <v>270</v>
      </c>
    </row>
    <row r="126" s="2" customFormat="1">
      <c r="A126" s="42"/>
      <c r="B126" s="43"/>
      <c r="C126" s="44"/>
      <c r="D126" s="213" t="s">
        <v>139</v>
      </c>
      <c r="E126" s="44"/>
      <c r="F126" s="214" t="s">
        <v>271</v>
      </c>
      <c r="G126" s="44"/>
      <c r="H126" s="44"/>
      <c r="I126" s="215"/>
      <c r="J126" s="44"/>
      <c r="K126" s="44"/>
      <c r="L126" s="48"/>
      <c r="M126" s="216"/>
      <c r="N126" s="217"/>
      <c r="O126" s="88"/>
      <c r="P126" s="88"/>
      <c r="Q126" s="88"/>
      <c r="R126" s="88"/>
      <c r="S126" s="88"/>
      <c r="T126" s="89"/>
      <c r="U126" s="42"/>
      <c r="V126" s="42"/>
      <c r="W126" s="42"/>
      <c r="X126" s="42"/>
      <c r="Y126" s="42"/>
      <c r="Z126" s="42"/>
      <c r="AA126" s="42"/>
      <c r="AB126" s="42"/>
      <c r="AC126" s="42"/>
      <c r="AD126" s="42"/>
      <c r="AE126" s="42"/>
      <c r="AT126" s="20" t="s">
        <v>139</v>
      </c>
      <c r="AU126" s="20" t="s">
        <v>89</v>
      </c>
    </row>
    <row r="127" s="2" customFormat="1">
      <c r="A127" s="42"/>
      <c r="B127" s="43"/>
      <c r="C127" s="44"/>
      <c r="D127" s="231" t="s">
        <v>184</v>
      </c>
      <c r="E127" s="44"/>
      <c r="F127" s="232" t="s">
        <v>272</v>
      </c>
      <c r="G127" s="44"/>
      <c r="H127" s="44"/>
      <c r="I127" s="215"/>
      <c r="J127" s="44"/>
      <c r="K127" s="44"/>
      <c r="L127" s="48"/>
      <c r="M127" s="216"/>
      <c r="N127" s="217"/>
      <c r="O127" s="88"/>
      <c r="P127" s="88"/>
      <c r="Q127" s="88"/>
      <c r="R127" s="88"/>
      <c r="S127" s="88"/>
      <c r="T127" s="89"/>
      <c r="U127" s="42"/>
      <c r="V127" s="42"/>
      <c r="W127" s="42"/>
      <c r="X127" s="42"/>
      <c r="Y127" s="42"/>
      <c r="Z127" s="42"/>
      <c r="AA127" s="42"/>
      <c r="AB127" s="42"/>
      <c r="AC127" s="42"/>
      <c r="AD127" s="42"/>
      <c r="AE127" s="42"/>
      <c r="AT127" s="20" t="s">
        <v>184</v>
      </c>
      <c r="AU127" s="20" t="s">
        <v>89</v>
      </c>
    </row>
    <row r="128" s="15" customFormat="1">
      <c r="A128" s="15"/>
      <c r="B128" s="256"/>
      <c r="C128" s="257"/>
      <c r="D128" s="213" t="s">
        <v>258</v>
      </c>
      <c r="E128" s="258" t="s">
        <v>32</v>
      </c>
      <c r="F128" s="259" t="s">
        <v>273</v>
      </c>
      <c r="G128" s="257"/>
      <c r="H128" s="258" t="s">
        <v>32</v>
      </c>
      <c r="I128" s="260"/>
      <c r="J128" s="257"/>
      <c r="K128" s="257"/>
      <c r="L128" s="261"/>
      <c r="M128" s="262"/>
      <c r="N128" s="263"/>
      <c r="O128" s="263"/>
      <c r="P128" s="263"/>
      <c r="Q128" s="263"/>
      <c r="R128" s="263"/>
      <c r="S128" s="263"/>
      <c r="T128" s="264"/>
      <c r="U128" s="15"/>
      <c r="V128" s="15"/>
      <c r="W128" s="15"/>
      <c r="X128" s="15"/>
      <c r="Y128" s="15"/>
      <c r="Z128" s="15"/>
      <c r="AA128" s="15"/>
      <c r="AB128" s="15"/>
      <c r="AC128" s="15"/>
      <c r="AD128" s="15"/>
      <c r="AE128" s="15"/>
      <c r="AT128" s="265" t="s">
        <v>258</v>
      </c>
      <c r="AU128" s="265" t="s">
        <v>89</v>
      </c>
      <c r="AV128" s="15" t="s">
        <v>86</v>
      </c>
      <c r="AW128" s="15" t="s">
        <v>39</v>
      </c>
      <c r="AX128" s="15" t="s">
        <v>78</v>
      </c>
      <c r="AY128" s="265" t="s">
        <v>133</v>
      </c>
    </row>
    <row r="129" s="13" customFormat="1">
      <c r="A129" s="13"/>
      <c r="B129" s="234"/>
      <c r="C129" s="235"/>
      <c r="D129" s="213" t="s">
        <v>258</v>
      </c>
      <c r="E129" s="236" t="s">
        <v>32</v>
      </c>
      <c r="F129" s="237" t="s">
        <v>274</v>
      </c>
      <c r="G129" s="235"/>
      <c r="H129" s="238">
        <v>0.41399999999999998</v>
      </c>
      <c r="I129" s="239"/>
      <c r="J129" s="235"/>
      <c r="K129" s="235"/>
      <c r="L129" s="240"/>
      <c r="M129" s="241"/>
      <c r="N129" s="242"/>
      <c r="O129" s="242"/>
      <c r="P129" s="242"/>
      <c r="Q129" s="242"/>
      <c r="R129" s="242"/>
      <c r="S129" s="242"/>
      <c r="T129" s="243"/>
      <c r="U129" s="13"/>
      <c r="V129" s="13"/>
      <c r="W129" s="13"/>
      <c r="X129" s="13"/>
      <c r="Y129" s="13"/>
      <c r="Z129" s="13"/>
      <c r="AA129" s="13"/>
      <c r="AB129" s="13"/>
      <c r="AC129" s="13"/>
      <c r="AD129" s="13"/>
      <c r="AE129" s="13"/>
      <c r="AT129" s="244" t="s">
        <v>258</v>
      </c>
      <c r="AU129" s="244" t="s">
        <v>89</v>
      </c>
      <c r="AV129" s="13" t="s">
        <v>89</v>
      </c>
      <c r="AW129" s="13" t="s">
        <v>39</v>
      </c>
      <c r="AX129" s="13" t="s">
        <v>78</v>
      </c>
      <c r="AY129" s="244" t="s">
        <v>133</v>
      </c>
    </row>
    <row r="130" s="13" customFormat="1">
      <c r="A130" s="13"/>
      <c r="B130" s="234"/>
      <c r="C130" s="235"/>
      <c r="D130" s="213" t="s">
        <v>258</v>
      </c>
      <c r="E130" s="236" t="s">
        <v>32</v>
      </c>
      <c r="F130" s="237" t="s">
        <v>275</v>
      </c>
      <c r="G130" s="235"/>
      <c r="H130" s="238">
        <v>0.85499999999999998</v>
      </c>
      <c r="I130" s="239"/>
      <c r="J130" s="235"/>
      <c r="K130" s="235"/>
      <c r="L130" s="240"/>
      <c r="M130" s="241"/>
      <c r="N130" s="242"/>
      <c r="O130" s="242"/>
      <c r="P130" s="242"/>
      <c r="Q130" s="242"/>
      <c r="R130" s="242"/>
      <c r="S130" s="242"/>
      <c r="T130" s="243"/>
      <c r="U130" s="13"/>
      <c r="V130" s="13"/>
      <c r="W130" s="13"/>
      <c r="X130" s="13"/>
      <c r="Y130" s="13"/>
      <c r="Z130" s="13"/>
      <c r="AA130" s="13"/>
      <c r="AB130" s="13"/>
      <c r="AC130" s="13"/>
      <c r="AD130" s="13"/>
      <c r="AE130" s="13"/>
      <c r="AT130" s="244" t="s">
        <v>258</v>
      </c>
      <c r="AU130" s="244" t="s">
        <v>89</v>
      </c>
      <c r="AV130" s="13" t="s">
        <v>89</v>
      </c>
      <c r="AW130" s="13" t="s">
        <v>39</v>
      </c>
      <c r="AX130" s="13" t="s">
        <v>78</v>
      </c>
      <c r="AY130" s="244" t="s">
        <v>133</v>
      </c>
    </row>
    <row r="131" s="13" customFormat="1">
      <c r="A131" s="13"/>
      <c r="B131" s="234"/>
      <c r="C131" s="235"/>
      <c r="D131" s="213" t="s">
        <v>258</v>
      </c>
      <c r="E131" s="236" t="s">
        <v>32</v>
      </c>
      <c r="F131" s="237" t="s">
        <v>276</v>
      </c>
      <c r="G131" s="235"/>
      <c r="H131" s="238">
        <v>0.28399999999999997</v>
      </c>
      <c r="I131" s="239"/>
      <c r="J131" s="235"/>
      <c r="K131" s="235"/>
      <c r="L131" s="240"/>
      <c r="M131" s="241"/>
      <c r="N131" s="242"/>
      <c r="O131" s="242"/>
      <c r="P131" s="242"/>
      <c r="Q131" s="242"/>
      <c r="R131" s="242"/>
      <c r="S131" s="242"/>
      <c r="T131" s="243"/>
      <c r="U131" s="13"/>
      <c r="V131" s="13"/>
      <c r="W131" s="13"/>
      <c r="X131" s="13"/>
      <c r="Y131" s="13"/>
      <c r="Z131" s="13"/>
      <c r="AA131" s="13"/>
      <c r="AB131" s="13"/>
      <c r="AC131" s="13"/>
      <c r="AD131" s="13"/>
      <c r="AE131" s="13"/>
      <c r="AT131" s="244" t="s">
        <v>258</v>
      </c>
      <c r="AU131" s="244" t="s">
        <v>89</v>
      </c>
      <c r="AV131" s="13" t="s">
        <v>89</v>
      </c>
      <c r="AW131" s="13" t="s">
        <v>39</v>
      </c>
      <c r="AX131" s="13" t="s">
        <v>78</v>
      </c>
      <c r="AY131" s="244" t="s">
        <v>133</v>
      </c>
    </row>
    <row r="132" s="13" customFormat="1">
      <c r="A132" s="13"/>
      <c r="B132" s="234"/>
      <c r="C132" s="235"/>
      <c r="D132" s="213" t="s">
        <v>258</v>
      </c>
      <c r="E132" s="236" t="s">
        <v>32</v>
      </c>
      <c r="F132" s="237" t="s">
        <v>277</v>
      </c>
      <c r="G132" s="235"/>
      <c r="H132" s="238">
        <v>0.047</v>
      </c>
      <c r="I132" s="239"/>
      <c r="J132" s="235"/>
      <c r="K132" s="235"/>
      <c r="L132" s="240"/>
      <c r="M132" s="241"/>
      <c r="N132" s="242"/>
      <c r="O132" s="242"/>
      <c r="P132" s="242"/>
      <c r="Q132" s="242"/>
      <c r="R132" s="242"/>
      <c r="S132" s="242"/>
      <c r="T132" s="243"/>
      <c r="U132" s="13"/>
      <c r="V132" s="13"/>
      <c r="W132" s="13"/>
      <c r="X132" s="13"/>
      <c r="Y132" s="13"/>
      <c r="Z132" s="13"/>
      <c r="AA132" s="13"/>
      <c r="AB132" s="13"/>
      <c r="AC132" s="13"/>
      <c r="AD132" s="13"/>
      <c r="AE132" s="13"/>
      <c r="AT132" s="244" t="s">
        <v>258</v>
      </c>
      <c r="AU132" s="244" t="s">
        <v>89</v>
      </c>
      <c r="AV132" s="13" t="s">
        <v>89</v>
      </c>
      <c r="AW132" s="13" t="s">
        <v>39</v>
      </c>
      <c r="AX132" s="13" t="s">
        <v>78</v>
      </c>
      <c r="AY132" s="244" t="s">
        <v>133</v>
      </c>
    </row>
    <row r="133" s="13" customFormat="1">
      <c r="A133" s="13"/>
      <c r="B133" s="234"/>
      <c r="C133" s="235"/>
      <c r="D133" s="213" t="s">
        <v>258</v>
      </c>
      <c r="E133" s="236" t="s">
        <v>32</v>
      </c>
      <c r="F133" s="237" t="s">
        <v>278</v>
      </c>
      <c r="G133" s="235"/>
      <c r="H133" s="238">
        <v>0.047</v>
      </c>
      <c r="I133" s="239"/>
      <c r="J133" s="235"/>
      <c r="K133" s="235"/>
      <c r="L133" s="240"/>
      <c r="M133" s="241"/>
      <c r="N133" s="242"/>
      <c r="O133" s="242"/>
      <c r="P133" s="242"/>
      <c r="Q133" s="242"/>
      <c r="R133" s="242"/>
      <c r="S133" s="242"/>
      <c r="T133" s="243"/>
      <c r="U133" s="13"/>
      <c r="V133" s="13"/>
      <c r="W133" s="13"/>
      <c r="X133" s="13"/>
      <c r="Y133" s="13"/>
      <c r="Z133" s="13"/>
      <c r="AA133" s="13"/>
      <c r="AB133" s="13"/>
      <c r="AC133" s="13"/>
      <c r="AD133" s="13"/>
      <c r="AE133" s="13"/>
      <c r="AT133" s="244" t="s">
        <v>258</v>
      </c>
      <c r="AU133" s="244" t="s">
        <v>89</v>
      </c>
      <c r="AV133" s="13" t="s">
        <v>89</v>
      </c>
      <c r="AW133" s="13" t="s">
        <v>39</v>
      </c>
      <c r="AX133" s="13" t="s">
        <v>78</v>
      </c>
      <c r="AY133" s="244" t="s">
        <v>133</v>
      </c>
    </row>
    <row r="134" s="13" customFormat="1">
      <c r="A134" s="13"/>
      <c r="B134" s="234"/>
      <c r="C134" s="235"/>
      <c r="D134" s="213" t="s">
        <v>258</v>
      </c>
      <c r="E134" s="236" t="s">
        <v>32</v>
      </c>
      <c r="F134" s="237" t="s">
        <v>279</v>
      </c>
      <c r="G134" s="235"/>
      <c r="H134" s="238">
        <v>0.16500000000000001</v>
      </c>
      <c r="I134" s="239"/>
      <c r="J134" s="235"/>
      <c r="K134" s="235"/>
      <c r="L134" s="240"/>
      <c r="M134" s="241"/>
      <c r="N134" s="242"/>
      <c r="O134" s="242"/>
      <c r="P134" s="242"/>
      <c r="Q134" s="242"/>
      <c r="R134" s="242"/>
      <c r="S134" s="242"/>
      <c r="T134" s="243"/>
      <c r="U134" s="13"/>
      <c r="V134" s="13"/>
      <c r="W134" s="13"/>
      <c r="X134" s="13"/>
      <c r="Y134" s="13"/>
      <c r="Z134" s="13"/>
      <c r="AA134" s="13"/>
      <c r="AB134" s="13"/>
      <c r="AC134" s="13"/>
      <c r="AD134" s="13"/>
      <c r="AE134" s="13"/>
      <c r="AT134" s="244" t="s">
        <v>258</v>
      </c>
      <c r="AU134" s="244" t="s">
        <v>89</v>
      </c>
      <c r="AV134" s="13" t="s">
        <v>89</v>
      </c>
      <c r="AW134" s="13" t="s">
        <v>39</v>
      </c>
      <c r="AX134" s="13" t="s">
        <v>78</v>
      </c>
      <c r="AY134" s="244" t="s">
        <v>133</v>
      </c>
    </row>
    <row r="135" s="14" customFormat="1">
      <c r="A135" s="14"/>
      <c r="B135" s="245"/>
      <c r="C135" s="246"/>
      <c r="D135" s="213" t="s">
        <v>258</v>
      </c>
      <c r="E135" s="247" t="s">
        <v>32</v>
      </c>
      <c r="F135" s="248" t="s">
        <v>265</v>
      </c>
      <c r="G135" s="246"/>
      <c r="H135" s="249">
        <v>1.8119999999999998</v>
      </c>
      <c r="I135" s="250"/>
      <c r="J135" s="246"/>
      <c r="K135" s="246"/>
      <c r="L135" s="251"/>
      <c r="M135" s="252"/>
      <c r="N135" s="253"/>
      <c r="O135" s="253"/>
      <c r="P135" s="253"/>
      <c r="Q135" s="253"/>
      <c r="R135" s="253"/>
      <c r="S135" s="253"/>
      <c r="T135" s="254"/>
      <c r="U135" s="14"/>
      <c r="V135" s="14"/>
      <c r="W135" s="14"/>
      <c r="X135" s="14"/>
      <c r="Y135" s="14"/>
      <c r="Z135" s="14"/>
      <c r="AA135" s="14"/>
      <c r="AB135" s="14"/>
      <c r="AC135" s="14"/>
      <c r="AD135" s="14"/>
      <c r="AE135" s="14"/>
      <c r="AT135" s="255" t="s">
        <v>258</v>
      </c>
      <c r="AU135" s="255" t="s">
        <v>89</v>
      </c>
      <c r="AV135" s="14" t="s">
        <v>132</v>
      </c>
      <c r="AW135" s="14" t="s">
        <v>39</v>
      </c>
      <c r="AX135" s="14" t="s">
        <v>86</v>
      </c>
      <c r="AY135" s="255" t="s">
        <v>133</v>
      </c>
    </row>
    <row r="136" s="2" customFormat="1" ht="24.15" customHeight="1">
      <c r="A136" s="42"/>
      <c r="B136" s="43"/>
      <c r="C136" s="200" t="s">
        <v>158</v>
      </c>
      <c r="D136" s="200" t="s">
        <v>134</v>
      </c>
      <c r="E136" s="201" t="s">
        <v>280</v>
      </c>
      <c r="F136" s="202" t="s">
        <v>281</v>
      </c>
      <c r="G136" s="203" t="s">
        <v>282</v>
      </c>
      <c r="H136" s="204">
        <v>0.080000000000000002</v>
      </c>
      <c r="I136" s="205"/>
      <c r="J136" s="206">
        <f>ROUND(I136*H136,2)</f>
        <v>0</v>
      </c>
      <c r="K136" s="202" t="s">
        <v>235</v>
      </c>
      <c r="L136" s="48"/>
      <c r="M136" s="207" t="s">
        <v>32</v>
      </c>
      <c r="N136" s="208" t="s">
        <v>49</v>
      </c>
      <c r="O136" s="88"/>
      <c r="P136" s="209">
        <f>O136*H136</f>
        <v>0</v>
      </c>
      <c r="Q136" s="209">
        <v>1.0492699999999999</v>
      </c>
      <c r="R136" s="209">
        <f>Q136*H136</f>
        <v>0.083941599999999991</v>
      </c>
      <c r="S136" s="209">
        <v>0</v>
      </c>
      <c r="T136" s="210">
        <f>S136*H136</f>
        <v>0</v>
      </c>
      <c r="U136" s="42"/>
      <c r="V136" s="42"/>
      <c r="W136" s="42"/>
      <c r="X136" s="42"/>
      <c r="Y136" s="42"/>
      <c r="Z136" s="42"/>
      <c r="AA136" s="42"/>
      <c r="AB136" s="42"/>
      <c r="AC136" s="42"/>
      <c r="AD136" s="42"/>
      <c r="AE136" s="42"/>
      <c r="AR136" s="211" t="s">
        <v>132</v>
      </c>
      <c r="AT136" s="211" t="s">
        <v>134</v>
      </c>
      <c r="AU136" s="211" t="s">
        <v>89</v>
      </c>
      <c r="AY136" s="20" t="s">
        <v>133</v>
      </c>
      <c r="BE136" s="212">
        <f>IF(N136="základní",J136,0)</f>
        <v>0</v>
      </c>
      <c r="BF136" s="212">
        <f>IF(N136="snížená",J136,0)</f>
        <v>0</v>
      </c>
      <c r="BG136" s="212">
        <f>IF(N136="zákl. přenesená",J136,0)</f>
        <v>0</v>
      </c>
      <c r="BH136" s="212">
        <f>IF(N136="sníž. přenesená",J136,0)</f>
        <v>0</v>
      </c>
      <c r="BI136" s="212">
        <f>IF(N136="nulová",J136,0)</f>
        <v>0</v>
      </c>
      <c r="BJ136" s="20" t="s">
        <v>86</v>
      </c>
      <c r="BK136" s="212">
        <f>ROUND(I136*H136,2)</f>
        <v>0</v>
      </c>
      <c r="BL136" s="20" t="s">
        <v>132</v>
      </c>
      <c r="BM136" s="211" t="s">
        <v>283</v>
      </c>
    </row>
    <row r="137" s="2" customFormat="1">
      <c r="A137" s="42"/>
      <c r="B137" s="43"/>
      <c r="C137" s="44"/>
      <c r="D137" s="213" t="s">
        <v>139</v>
      </c>
      <c r="E137" s="44"/>
      <c r="F137" s="214" t="s">
        <v>284</v>
      </c>
      <c r="G137" s="44"/>
      <c r="H137" s="44"/>
      <c r="I137" s="215"/>
      <c r="J137" s="44"/>
      <c r="K137" s="44"/>
      <c r="L137" s="48"/>
      <c r="M137" s="216"/>
      <c r="N137" s="217"/>
      <c r="O137" s="88"/>
      <c r="P137" s="88"/>
      <c r="Q137" s="88"/>
      <c r="R137" s="88"/>
      <c r="S137" s="88"/>
      <c r="T137" s="89"/>
      <c r="U137" s="42"/>
      <c r="V137" s="42"/>
      <c r="W137" s="42"/>
      <c r="X137" s="42"/>
      <c r="Y137" s="42"/>
      <c r="Z137" s="42"/>
      <c r="AA137" s="42"/>
      <c r="AB137" s="42"/>
      <c r="AC137" s="42"/>
      <c r="AD137" s="42"/>
      <c r="AE137" s="42"/>
      <c r="AT137" s="20" t="s">
        <v>139</v>
      </c>
      <c r="AU137" s="20" t="s">
        <v>89</v>
      </c>
    </row>
    <row r="138" s="2" customFormat="1">
      <c r="A138" s="42"/>
      <c r="B138" s="43"/>
      <c r="C138" s="44"/>
      <c r="D138" s="231" t="s">
        <v>184</v>
      </c>
      <c r="E138" s="44"/>
      <c r="F138" s="232" t="s">
        <v>285</v>
      </c>
      <c r="G138" s="44"/>
      <c r="H138" s="44"/>
      <c r="I138" s="215"/>
      <c r="J138" s="44"/>
      <c r="K138" s="44"/>
      <c r="L138" s="48"/>
      <c r="M138" s="216"/>
      <c r="N138" s="217"/>
      <c r="O138" s="88"/>
      <c r="P138" s="88"/>
      <c r="Q138" s="88"/>
      <c r="R138" s="88"/>
      <c r="S138" s="88"/>
      <c r="T138" s="89"/>
      <c r="U138" s="42"/>
      <c r="V138" s="42"/>
      <c r="W138" s="42"/>
      <c r="X138" s="42"/>
      <c r="Y138" s="42"/>
      <c r="Z138" s="42"/>
      <c r="AA138" s="42"/>
      <c r="AB138" s="42"/>
      <c r="AC138" s="42"/>
      <c r="AD138" s="42"/>
      <c r="AE138" s="42"/>
      <c r="AT138" s="20" t="s">
        <v>184</v>
      </c>
      <c r="AU138" s="20" t="s">
        <v>89</v>
      </c>
    </row>
    <row r="139" s="13" customFormat="1">
      <c r="A139" s="13"/>
      <c r="B139" s="234"/>
      <c r="C139" s="235"/>
      <c r="D139" s="213" t="s">
        <v>258</v>
      </c>
      <c r="E139" s="236" t="s">
        <v>32</v>
      </c>
      <c r="F139" s="237" t="s">
        <v>286</v>
      </c>
      <c r="G139" s="235"/>
      <c r="H139" s="238">
        <v>0.080000000000000002</v>
      </c>
      <c r="I139" s="239"/>
      <c r="J139" s="235"/>
      <c r="K139" s="235"/>
      <c r="L139" s="240"/>
      <c r="M139" s="241"/>
      <c r="N139" s="242"/>
      <c r="O139" s="242"/>
      <c r="P139" s="242"/>
      <c r="Q139" s="242"/>
      <c r="R139" s="242"/>
      <c r="S139" s="242"/>
      <c r="T139" s="243"/>
      <c r="U139" s="13"/>
      <c r="V139" s="13"/>
      <c r="W139" s="13"/>
      <c r="X139" s="13"/>
      <c r="Y139" s="13"/>
      <c r="Z139" s="13"/>
      <c r="AA139" s="13"/>
      <c r="AB139" s="13"/>
      <c r="AC139" s="13"/>
      <c r="AD139" s="13"/>
      <c r="AE139" s="13"/>
      <c r="AT139" s="244" t="s">
        <v>258</v>
      </c>
      <c r="AU139" s="244" t="s">
        <v>89</v>
      </c>
      <c r="AV139" s="13" t="s">
        <v>89</v>
      </c>
      <c r="AW139" s="13" t="s">
        <v>39</v>
      </c>
      <c r="AX139" s="13" t="s">
        <v>86</v>
      </c>
      <c r="AY139" s="244" t="s">
        <v>133</v>
      </c>
    </row>
    <row r="140" s="2" customFormat="1" ht="24.15" customHeight="1">
      <c r="A140" s="42"/>
      <c r="B140" s="43"/>
      <c r="C140" s="200" t="s">
        <v>162</v>
      </c>
      <c r="D140" s="200" t="s">
        <v>134</v>
      </c>
      <c r="E140" s="201" t="s">
        <v>287</v>
      </c>
      <c r="F140" s="202" t="s">
        <v>288</v>
      </c>
      <c r="G140" s="203" t="s">
        <v>282</v>
      </c>
      <c r="H140" s="204">
        <v>0.14699999999999999</v>
      </c>
      <c r="I140" s="205"/>
      <c r="J140" s="206">
        <f>ROUND(I140*H140,2)</f>
        <v>0</v>
      </c>
      <c r="K140" s="202" t="s">
        <v>235</v>
      </c>
      <c r="L140" s="48"/>
      <c r="M140" s="207" t="s">
        <v>32</v>
      </c>
      <c r="N140" s="208" t="s">
        <v>49</v>
      </c>
      <c r="O140" s="88"/>
      <c r="P140" s="209">
        <f>O140*H140</f>
        <v>0</v>
      </c>
      <c r="Q140" s="209">
        <v>1.06277</v>
      </c>
      <c r="R140" s="209">
        <f>Q140*H140</f>
        <v>0.15622718999999999</v>
      </c>
      <c r="S140" s="209">
        <v>0</v>
      </c>
      <c r="T140" s="210">
        <f>S140*H140</f>
        <v>0</v>
      </c>
      <c r="U140" s="42"/>
      <c r="V140" s="42"/>
      <c r="W140" s="42"/>
      <c r="X140" s="42"/>
      <c r="Y140" s="42"/>
      <c r="Z140" s="42"/>
      <c r="AA140" s="42"/>
      <c r="AB140" s="42"/>
      <c r="AC140" s="42"/>
      <c r="AD140" s="42"/>
      <c r="AE140" s="42"/>
      <c r="AR140" s="211" t="s">
        <v>132</v>
      </c>
      <c r="AT140" s="211" t="s">
        <v>134</v>
      </c>
      <c r="AU140" s="211" t="s">
        <v>89</v>
      </c>
      <c r="AY140" s="20" t="s">
        <v>133</v>
      </c>
      <c r="BE140" s="212">
        <f>IF(N140="základní",J140,0)</f>
        <v>0</v>
      </c>
      <c r="BF140" s="212">
        <f>IF(N140="snížená",J140,0)</f>
        <v>0</v>
      </c>
      <c r="BG140" s="212">
        <f>IF(N140="zákl. přenesená",J140,0)</f>
        <v>0</v>
      </c>
      <c r="BH140" s="212">
        <f>IF(N140="sníž. přenesená",J140,0)</f>
        <v>0</v>
      </c>
      <c r="BI140" s="212">
        <f>IF(N140="nulová",J140,0)</f>
        <v>0</v>
      </c>
      <c r="BJ140" s="20" t="s">
        <v>86</v>
      </c>
      <c r="BK140" s="212">
        <f>ROUND(I140*H140,2)</f>
        <v>0</v>
      </c>
      <c r="BL140" s="20" t="s">
        <v>132</v>
      </c>
      <c r="BM140" s="211" t="s">
        <v>289</v>
      </c>
    </row>
    <row r="141" s="2" customFormat="1">
      <c r="A141" s="42"/>
      <c r="B141" s="43"/>
      <c r="C141" s="44"/>
      <c r="D141" s="213" t="s">
        <v>139</v>
      </c>
      <c r="E141" s="44"/>
      <c r="F141" s="214" t="s">
        <v>290</v>
      </c>
      <c r="G141" s="44"/>
      <c r="H141" s="44"/>
      <c r="I141" s="215"/>
      <c r="J141" s="44"/>
      <c r="K141" s="44"/>
      <c r="L141" s="48"/>
      <c r="M141" s="216"/>
      <c r="N141" s="217"/>
      <c r="O141" s="88"/>
      <c r="P141" s="88"/>
      <c r="Q141" s="88"/>
      <c r="R141" s="88"/>
      <c r="S141" s="88"/>
      <c r="T141" s="89"/>
      <c r="U141" s="42"/>
      <c r="V141" s="42"/>
      <c r="W141" s="42"/>
      <c r="X141" s="42"/>
      <c r="Y141" s="42"/>
      <c r="Z141" s="42"/>
      <c r="AA141" s="42"/>
      <c r="AB141" s="42"/>
      <c r="AC141" s="42"/>
      <c r="AD141" s="42"/>
      <c r="AE141" s="42"/>
      <c r="AT141" s="20" t="s">
        <v>139</v>
      </c>
      <c r="AU141" s="20" t="s">
        <v>89</v>
      </c>
    </row>
    <row r="142" s="2" customFormat="1">
      <c r="A142" s="42"/>
      <c r="B142" s="43"/>
      <c r="C142" s="44"/>
      <c r="D142" s="231" t="s">
        <v>184</v>
      </c>
      <c r="E142" s="44"/>
      <c r="F142" s="232" t="s">
        <v>291</v>
      </c>
      <c r="G142" s="44"/>
      <c r="H142" s="44"/>
      <c r="I142" s="215"/>
      <c r="J142" s="44"/>
      <c r="K142" s="44"/>
      <c r="L142" s="48"/>
      <c r="M142" s="216"/>
      <c r="N142" s="217"/>
      <c r="O142" s="88"/>
      <c r="P142" s="88"/>
      <c r="Q142" s="88"/>
      <c r="R142" s="88"/>
      <c r="S142" s="88"/>
      <c r="T142" s="89"/>
      <c r="U142" s="42"/>
      <c r="V142" s="42"/>
      <c r="W142" s="42"/>
      <c r="X142" s="42"/>
      <c r="Y142" s="42"/>
      <c r="Z142" s="42"/>
      <c r="AA142" s="42"/>
      <c r="AB142" s="42"/>
      <c r="AC142" s="42"/>
      <c r="AD142" s="42"/>
      <c r="AE142" s="42"/>
      <c r="AT142" s="20" t="s">
        <v>184</v>
      </c>
      <c r="AU142" s="20" t="s">
        <v>89</v>
      </c>
    </row>
    <row r="143" s="15" customFormat="1">
      <c r="A143" s="15"/>
      <c r="B143" s="256"/>
      <c r="C143" s="257"/>
      <c r="D143" s="213" t="s">
        <v>258</v>
      </c>
      <c r="E143" s="258" t="s">
        <v>32</v>
      </c>
      <c r="F143" s="259" t="s">
        <v>292</v>
      </c>
      <c r="G143" s="257"/>
      <c r="H143" s="258" t="s">
        <v>32</v>
      </c>
      <c r="I143" s="260"/>
      <c r="J143" s="257"/>
      <c r="K143" s="257"/>
      <c r="L143" s="261"/>
      <c r="M143" s="262"/>
      <c r="N143" s="263"/>
      <c r="O143" s="263"/>
      <c r="P143" s="263"/>
      <c r="Q143" s="263"/>
      <c r="R143" s="263"/>
      <c r="S143" s="263"/>
      <c r="T143" s="264"/>
      <c r="U143" s="15"/>
      <c r="V143" s="15"/>
      <c r="W143" s="15"/>
      <c r="X143" s="15"/>
      <c r="Y143" s="15"/>
      <c r="Z143" s="15"/>
      <c r="AA143" s="15"/>
      <c r="AB143" s="15"/>
      <c r="AC143" s="15"/>
      <c r="AD143" s="15"/>
      <c r="AE143" s="15"/>
      <c r="AT143" s="265" t="s">
        <v>258</v>
      </c>
      <c r="AU143" s="265" t="s">
        <v>89</v>
      </c>
      <c r="AV143" s="15" t="s">
        <v>86</v>
      </c>
      <c r="AW143" s="15" t="s">
        <v>39</v>
      </c>
      <c r="AX143" s="15" t="s">
        <v>78</v>
      </c>
      <c r="AY143" s="265" t="s">
        <v>133</v>
      </c>
    </row>
    <row r="144" s="13" customFormat="1">
      <c r="A144" s="13"/>
      <c r="B144" s="234"/>
      <c r="C144" s="235"/>
      <c r="D144" s="213" t="s">
        <v>258</v>
      </c>
      <c r="E144" s="236" t="s">
        <v>32</v>
      </c>
      <c r="F144" s="237" t="s">
        <v>293</v>
      </c>
      <c r="G144" s="235"/>
      <c r="H144" s="238">
        <v>0.13400000000000001</v>
      </c>
      <c r="I144" s="239"/>
      <c r="J144" s="235"/>
      <c r="K144" s="235"/>
      <c r="L144" s="240"/>
      <c r="M144" s="241"/>
      <c r="N144" s="242"/>
      <c r="O144" s="242"/>
      <c r="P144" s="242"/>
      <c r="Q144" s="242"/>
      <c r="R144" s="242"/>
      <c r="S144" s="242"/>
      <c r="T144" s="243"/>
      <c r="U144" s="13"/>
      <c r="V144" s="13"/>
      <c r="W144" s="13"/>
      <c r="X144" s="13"/>
      <c r="Y144" s="13"/>
      <c r="Z144" s="13"/>
      <c r="AA144" s="13"/>
      <c r="AB144" s="13"/>
      <c r="AC144" s="13"/>
      <c r="AD144" s="13"/>
      <c r="AE144" s="13"/>
      <c r="AT144" s="244" t="s">
        <v>258</v>
      </c>
      <c r="AU144" s="244" t="s">
        <v>89</v>
      </c>
      <c r="AV144" s="13" t="s">
        <v>89</v>
      </c>
      <c r="AW144" s="13" t="s">
        <v>39</v>
      </c>
      <c r="AX144" s="13" t="s">
        <v>86</v>
      </c>
      <c r="AY144" s="244" t="s">
        <v>133</v>
      </c>
    </row>
    <row r="145" s="13" customFormat="1">
      <c r="A145" s="13"/>
      <c r="B145" s="234"/>
      <c r="C145" s="235"/>
      <c r="D145" s="213" t="s">
        <v>258</v>
      </c>
      <c r="E145" s="235"/>
      <c r="F145" s="237" t="s">
        <v>294</v>
      </c>
      <c r="G145" s="235"/>
      <c r="H145" s="238">
        <v>0.14699999999999999</v>
      </c>
      <c r="I145" s="239"/>
      <c r="J145" s="235"/>
      <c r="K145" s="235"/>
      <c r="L145" s="240"/>
      <c r="M145" s="241"/>
      <c r="N145" s="242"/>
      <c r="O145" s="242"/>
      <c r="P145" s="242"/>
      <c r="Q145" s="242"/>
      <c r="R145" s="242"/>
      <c r="S145" s="242"/>
      <c r="T145" s="243"/>
      <c r="U145" s="13"/>
      <c r="V145" s="13"/>
      <c r="W145" s="13"/>
      <c r="X145" s="13"/>
      <c r="Y145" s="13"/>
      <c r="Z145" s="13"/>
      <c r="AA145" s="13"/>
      <c r="AB145" s="13"/>
      <c r="AC145" s="13"/>
      <c r="AD145" s="13"/>
      <c r="AE145" s="13"/>
      <c r="AT145" s="244" t="s">
        <v>258</v>
      </c>
      <c r="AU145" s="244" t="s">
        <v>89</v>
      </c>
      <c r="AV145" s="13" t="s">
        <v>89</v>
      </c>
      <c r="AW145" s="13" t="s">
        <v>4</v>
      </c>
      <c r="AX145" s="13" t="s">
        <v>86</v>
      </c>
      <c r="AY145" s="244" t="s">
        <v>133</v>
      </c>
    </row>
    <row r="146" s="2" customFormat="1" ht="24.15" customHeight="1">
      <c r="A146" s="42"/>
      <c r="B146" s="43"/>
      <c r="C146" s="200" t="s">
        <v>166</v>
      </c>
      <c r="D146" s="200" t="s">
        <v>134</v>
      </c>
      <c r="E146" s="201" t="s">
        <v>295</v>
      </c>
      <c r="F146" s="202" t="s">
        <v>296</v>
      </c>
      <c r="G146" s="203" t="s">
        <v>253</v>
      </c>
      <c r="H146" s="204">
        <v>11.058999999999999</v>
      </c>
      <c r="I146" s="205"/>
      <c r="J146" s="206">
        <f>ROUND(I146*H146,2)</f>
        <v>0</v>
      </c>
      <c r="K146" s="202" t="s">
        <v>235</v>
      </c>
      <c r="L146" s="48"/>
      <c r="M146" s="207" t="s">
        <v>32</v>
      </c>
      <c r="N146" s="208" t="s">
        <v>49</v>
      </c>
      <c r="O146" s="88"/>
      <c r="P146" s="209">
        <f>O146*H146</f>
        <v>0</v>
      </c>
      <c r="Q146" s="209">
        <v>0.012959999999999999</v>
      </c>
      <c r="R146" s="209">
        <f>Q146*H146</f>
        <v>0.14332463999999998</v>
      </c>
      <c r="S146" s="209">
        <v>0</v>
      </c>
      <c r="T146" s="210">
        <f>S146*H146</f>
        <v>0</v>
      </c>
      <c r="U146" s="42"/>
      <c r="V146" s="42"/>
      <c r="W146" s="42"/>
      <c r="X146" s="42"/>
      <c r="Y146" s="42"/>
      <c r="Z146" s="42"/>
      <c r="AA146" s="42"/>
      <c r="AB146" s="42"/>
      <c r="AC146" s="42"/>
      <c r="AD146" s="42"/>
      <c r="AE146" s="42"/>
      <c r="AR146" s="211" t="s">
        <v>132</v>
      </c>
      <c r="AT146" s="211" t="s">
        <v>134</v>
      </c>
      <c r="AU146" s="211" t="s">
        <v>89</v>
      </c>
      <c r="AY146" s="20" t="s">
        <v>133</v>
      </c>
      <c r="BE146" s="212">
        <f>IF(N146="základní",J146,0)</f>
        <v>0</v>
      </c>
      <c r="BF146" s="212">
        <f>IF(N146="snížená",J146,0)</f>
        <v>0</v>
      </c>
      <c r="BG146" s="212">
        <f>IF(N146="zákl. přenesená",J146,0)</f>
        <v>0</v>
      </c>
      <c r="BH146" s="212">
        <f>IF(N146="sníž. přenesená",J146,0)</f>
        <v>0</v>
      </c>
      <c r="BI146" s="212">
        <f>IF(N146="nulová",J146,0)</f>
        <v>0</v>
      </c>
      <c r="BJ146" s="20" t="s">
        <v>86</v>
      </c>
      <c r="BK146" s="212">
        <f>ROUND(I146*H146,2)</f>
        <v>0</v>
      </c>
      <c r="BL146" s="20" t="s">
        <v>132</v>
      </c>
      <c r="BM146" s="211" t="s">
        <v>297</v>
      </c>
    </row>
    <row r="147" s="2" customFormat="1">
      <c r="A147" s="42"/>
      <c r="B147" s="43"/>
      <c r="C147" s="44"/>
      <c r="D147" s="213" t="s">
        <v>139</v>
      </c>
      <c r="E147" s="44"/>
      <c r="F147" s="214" t="s">
        <v>298</v>
      </c>
      <c r="G147" s="44"/>
      <c r="H147" s="44"/>
      <c r="I147" s="215"/>
      <c r="J147" s="44"/>
      <c r="K147" s="44"/>
      <c r="L147" s="48"/>
      <c r="M147" s="216"/>
      <c r="N147" s="217"/>
      <c r="O147" s="88"/>
      <c r="P147" s="88"/>
      <c r="Q147" s="88"/>
      <c r="R147" s="88"/>
      <c r="S147" s="88"/>
      <c r="T147" s="89"/>
      <c r="U147" s="42"/>
      <c r="V147" s="42"/>
      <c r="W147" s="42"/>
      <c r="X147" s="42"/>
      <c r="Y147" s="42"/>
      <c r="Z147" s="42"/>
      <c r="AA147" s="42"/>
      <c r="AB147" s="42"/>
      <c r="AC147" s="42"/>
      <c r="AD147" s="42"/>
      <c r="AE147" s="42"/>
      <c r="AT147" s="20" t="s">
        <v>139</v>
      </c>
      <c r="AU147" s="20" t="s">
        <v>89</v>
      </c>
    </row>
    <row r="148" s="2" customFormat="1">
      <c r="A148" s="42"/>
      <c r="B148" s="43"/>
      <c r="C148" s="44"/>
      <c r="D148" s="231" t="s">
        <v>184</v>
      </c>
      <c r="E148" s="44"/>
      <c r="F148" s="232" t="s">
        <v>299</v>
      </c>
      <c r="G148" s="44"/>
      <c r="H148" s="44"/>
      <c r="I148" s="215"/>
      <c r="J148" s="44"/>
      <c r="K148" s="44"/>
      <c r="L148" s="48"/>
      <c r="M148" s="216"/>
      <c r="N148" s="217"/>
      <c r="O148" s="88"/>
      <c r="P148" s="88"/>
      <c r="Q148" s="88"/>
      <c r="R148" s="88"/>
      <c r="S148" s="88"/>
      <c r="T148" s="89"/>
      <c r="U148" s="42"/>
      <c r="V148" s="42"/>
      <c r="W148" s="42"/>
      <c r="X148" s="42"/>
      <c r="Y148" s="42"/>
      <c r="Z148" s="42"/>
      <c r="AA148" s="42"/>
      <c r="AB148" s="42"/>
      <c r="AC148" s="42"/>
      <c r="AD148" s="42"/>
      <c r="AE148" s="42"/>
      <c r="AT148" s="20" t="s">
        <v>184</v>
      </c>
      <c r="AU148" s="20" t="s">
        <v>89</v>
      </c>
    </row>
    <row r="149" s="13" customFormat="1">
      <c r="A149" s="13"/>
      <c r="B149" s="234"/>
      <c r="C149" s="235"/>
      <c r="D149" s="213" t="s">
        <v>258</v>
      </c>
      <c r="E149" s="236" t="s">
        <v>32</v>
      </c>
      <c r="F149" s="237" t="s">
        <v>300</v>
      </c>
      <c r="G149" s="235"/>
      <c r="H149" s="238">
        <v>1.8700000000000001</v>
      </c>
      <c r="I149" s="239"/>
      <c r="J149" s="235"/>
      <c r="K149" s="235"/>
      <c r="L149" s="240"/>
      <c r="M149" s="241"/>
      <c r="N149" s="242"/>
      <c r="O149" s="242"/>
      <c r="P149" s="242"/>
      <c r="Q149" s="242"/>
      <c r="R149" s="242"/>
      <c r="S149" s="242"/>
      <c r="T149" s="243"/>
      <c r="U149" s="13"/>
      <c r="V149" s="13"/>
      <c r="W149" s="13"/>
      <c r="X149" s="13"/>
      <c r="Y149" s="13"/>
      <c r="Z149" s="13"/>
      <c r="AA149" s="13"/>
      <c r="AB149" s="13"/>
      <c r="AC149" s="13"/>
      <c r="AD149" s="13"/>
      <c r="AE149" s="13"/>
      <c r="AT149" s="244" t="s">
        <v>258</v>
      </c>
      <c r="AU149" s="244" t="s">
        <v>89</v>
      </c>
      <c r="AV149" s="13" t="s">
        <v>89</v>
      </c>
      <c r="AW149" s="13" t="s">
        <v>39</v>
      </c>
      <c r="AX149" s="13" t="s">
        <v>78</v>
      </c>
      <c r="AY149" s="244" t="s">
        <v>133</v>
      </c>
    </row>
    <row r="150" s="13" customFormat="1">
      <c r="A150" s="13"/>
      <c r="B150" s="234"/>
      <c r="C150" s="235"/>
      <c r="D150" s="213" t="s">
        <v>258</v>
      </c>
      <c r="E150" s="236" t="s">
        <v>32</v>
      </c>
      <c r="F150" s="237" t="s">
        <v>301</v>
      </c>
      <c r="G150" s="235"/>
      <c r="H150" s="238">
        <v>4.75</v>
      </c>
      <c r="I150" s="239"/>
      <c r="J150" s="235"/>
      <c r="K150" s="235"/>
      <c r="L150" s="240"/>
      <c r="M150" s="241"/>
      <c r="N150" s="242"/>
      <c r="O150" s="242"/>
      <c r="P150" s="242"/>
      <c r="Q150" s="242"/>
      <c r="R150" s="242"/>
      <c r="S150" s="242"/>
      <c r="T150" s="243"/>
      <c r="U150" s="13"/>
      <c r="V150" s="13"/>
      <c r="W150" s="13"/>
      <c r="X150" s="13"/>
      <c r="Y150" s="13"/>
      <c r="Z150" s="13"/>
      <c r="AA150" s="13"/>
      <c r="AB150" s="13"/>
      <c r="AC150" s="13"/>
      <c r="AD150" s="13"/>
      <c r="AE150" s="13"/>
      <c r="AT150" s="244" t="s">
        <v>258</v>
      </c>
      <c r="AU150" s="244" t="s">
        <v>89</v>
      </c>
      <c r="AV150" s="13" t="s">
        <v>89</v>
      </c>
      <c r="AW150" s="13" t="s">
        <v>39</v>
      </c>
      <c r="AX150" s="13" t="s">
        <v>78</v>
      </c>
      <c r="AY150" s="244" t="s">
        <v>133</v>
      </c>
    </row>
    <row r="151" s="13" customFormat="1">
      <c r="A151" s="13"/>
      <c r="B151" s="234"/>
      <c r="C151" s="235"/>
      <c r="D151" s="213" t="s">
        <v>258</v>
      </c>
      <c r="E151" s="236" t="s">
        <v>32</v>
      </c>
      <c r="F151" s="237" t="s">
        <v>302</v>
      </c>
      <c r="G151" s="235"/>
      <c r="H151" s="238">
        <v>2.6139999999999999</v>
      </c>
      <c r="I151" s="239"/>
      <c r="J151" s="235"/>
      <c r="K151" s="235"/>
      <c r="L151" s="240"/>
      <c r="M151" s="241"/>
      <c r="N151" s="242"/>
      <c r="O151" s="242"/>
      <c r="P151" s="242"/>
      <c r="Q151" s="242"/>
      <c r="R151" s="242"/>
      <c r="S151" s="242"/>
      <c r="T151" s="243"/>
      <c r="U151" s="13"/>
      <c r="V151" s="13"/>
      <c r="W151" s="13"/>
      <c r="X151" s="13"/>
      <c r="Y151" s="13"/>
      <c r="Z151" s="13"/>
      <c r="AA151" s="13"/>
      <c r="AB151" s="13"/>
      <c r="AC151" s="13"/>
      <c r="AD151" s="13"/>
      <c r="AE151" s="13"/>
      <c r="AT151" s="244" t="s">
        <v>258</v>
      </c>
      <c r="AU151" s="244" t="s">
        <v>89</v>
      </c>
      <c r="AV151" s="13" t="s">
        <v>89</v>
      </c>
      <c r="AW151" s="13" t="s">
        <v>39</v>
      </c>
      <c r="AX151" s="13" t="s">
        <v>78</v>
      </c>
      <c r="AY151" s="244" t="s">
        <v>133</v>
      </c>
    </row>
    <row r="152" s="13" customFormat="1">
      <c r="A152" s="13"/>
      <c r="B152" s="234"/>
      <c r="C152" s="235"/>
      <c r="D152" s="213" t="s">
        <v>258</v>
      </c>
      <c r="E152" s="236" t="s">
        <v>32</v>
      </c>
      <c r="F152" s="237" t="s">
        <v>303</v>
      </c>
      <c r="G152" s="235"/>
      <c r="H152" s="238">
        <v>0.39600000000000002</v>
      </c>
      <c r="I152" s="239"/>
      <c r="J152" s="235"/>
      <c r="K152" s="235"/>
      <c r="L152" s="240"/>
      <c r="M152" s="241"/>
      <c r="N152" s="242"/>
      <c r="O152" s="242"/>
      <c r="P152" s="242"/>
      <c r="Q152" s="242"/>
      <c r="R152" s="242"/>
      <c r="S152" s="242"/>
      <c r="T152" s="243"/>
      <c r="U152" s="13"/>
      <c r="V152" s="13"/>
      <c r="W152" s="13"/>
      <c r="X152" s="13"/>
      <c r="Y152" s="13"/>
      <c r="Z152" s="13"/>
      <c r="AA152" s="13"/>
      <c r="AB152" s="13"/>
      <c r="AC152" s="13"/>
      <c r="AD152" s="13"/>
      <c r="AE152" s="13"/>
      <c r="AT152" s="244" t="s">
        <v>258</v>
      </c>
      <c r="AU152" s="244" t="s">
        <v>89</v>
      </c>
      <c r="AV152" s="13" t="s">
        <v>89</v>
      </c>
      <c r="AW152" s="13" t="s">
        <v>39</v>
      </c>
      <c r="AX152" s="13" t="s">
        <v>78</v>
      </c>
      <c r="AY152" s="244" t="s">
        <v>133</v>
      </c>
    </row>
    <row r="153" s="13" customFormat="1">
      <c r="A153" s="13"/>
      <c r="B153" s="234"/>
      <c r="C153" s="235"/>
      <c r="D153" s="213" t="s">
        <v>258</v>
      </c>
      <c r="E153" s="236" t="s">
        <v>32</v>
      </c>
      <c r="F153" s="237" t="s">
        <v>304</v>
      </c>
      <c r="G153" s="235"/>
      <c r="H153" s="238">
        <v>0.42399999999999999</v>
      </c>
      <c r="I153" s="239"/>
      <c r="J153" s="235"/>
      <c r="K153" s="235"/>
      <c r="L153" s="240"/>
      <c r="M153" s="241"/>
      <c r="N153" s="242"/>
      <c r="O153" s="242"/>
      <c r="P153" s="242"/>
      <c r="Q153" s="242"/>
      <c r="R153" s="242"/>
      <c r="S153" s="242"/>
      <c r="T153" s="243"/>
      <c r="U153" s="13"/>
      <c r="V153" s="13"/>
      <c r="W153" s="13"/>
      <c r="X153" s="13"/>
      <c r="Y153" s="13"/>
      <c r="Z153" s="13"/>
      <c r="AA153" s="13"/>
      <c r="AB153" s="13"/>
      <c r="AC153" s="13"/>
      <c r="AD153" s="13"/>
      <c r="AE153" s="13"/>
      <c r="AT153" s="244" t="s">
        <v>258</v>
      </c>
      <c r="AU153" s="244" t="s">
        <v>89</v>
      </c>
      <c r="AV153" s="13" t="s">
        <v>89</v>
      </c>
      <c r="AW153" s="13" t="s">
        <v>39</v>
      </c>
      <c r="AX153" s="13" t="s">
        <v>78</v>
      </c>
      <c r="AY153" s="244" t="s">
        <v>133</v>
      </c>
    </row>
    <row r="154" s="13" customFormat="1">
      <c r="A154" s="13"/>
      <c r="B154" s="234"/>
      <c r="C154" s="235"/>
      <c r="D154" s="213" t="s">
        <v>258</v>
      </c>
      <c r="E154" s="236" t="s">
        <v>32</v>
      </c>
      <c r="F154" s="237" t="s">
        <v>305</v>
      </c>
      <c r="G154" s="235"/>
      <c r="H154" s="238">
        <v>1.0049999999999999</v>
      </c>
      <c r="I154" s="239"/>
      <c r="J154" s="235"/>
      <c r="K154" s="235"/>
      <c r="L154" s="240"/>
      <c r="M154" s="241"/>
      <c r="N154" s="242"/>
      <c r="O154" s="242"/>
      <c r="P154" s="242"/>
      <c r="Q154" s="242"/>
      <c r="R154" s="242"/>
      <c r="S154" s="242"/>
      <c r="T154" s="243"/>
      <c r="U154" s="13"/>
      <c r="V154" s="13"/>
      <c r="W154" s="13"/>
      <c r="X154" s="13"/>
      <c r="Y154" s="13"/>
      <c r="Z154" s="13"/>
      <c r="AA154" s="13"/>
      <c r="AB154" s="13"/>
      <c r="AC154" s="13"/>
      <c r="AD154" s="13"/>
      <c r="AE154" s="13"/>
      <c r="AT154" s="244" t="s">
        <v>258</v>
      </c>
      <c r="AU154" s="244" t="s">
        <v>89</v>
      </c>
      <c r="AV154" s="13" t="s">
        <v>89</v>
      </c>
      <c r="AW154" s="13" t="s">
        <v>39</v>
      </c>
      <c r="AX154" s="13" t="s">
        <v>78</v>
      </c>
      <c r="AY154" s="244" t="s">
        <v>133</v>
      </c>
    </row>
    <row r="155" s="14" customFormat="1">
      <c r="A155" s="14"/>
      <c r="B155" s="245"/>
      <c r="C155" s="246"/>
      <c r="D155" s="213" t="s">
        <v>258</v>
      </c>
      <c r="E155" s="247" t="s">
        <v>32</v>
      </c>
      <c r="F155" s="248" t="s">
        <v>265</v>
      </c>
      <c r="G155" s="246"/>
      <c r="H155" s="249">
        <v>11.059000000000001</v>
      </c>
      <c r="I155" s="250"/>
      <c r="J155" s="246"/>
      <c r="K155" s="246"/>
      <c r="L155" s="251"/>
      <c r="M155" s="252"/>
      <c r="N155" s="253"/>
      <c r="O155" s="253"/>
      <c r="P155" s="253"/>
      <c r="Q155" s="253"/>
      <c r="R155" s="253"/>
      <c r="S155" s="253"/>
      <c r="T155" s="254"/>
      <c r="U155" s="14"/>
      <c r="V155" s="14"/>
      <c r="W155" s="14"/>
      <c r="X155" s="14"/>
      <c r="Y155" s="14"/>
      <c r="Z155" s="14"/>
      <c r="AA155" s="14"/>
      <c r="AB155" s="14"/>
      <c r="AC155" s="14"/>
      <c r="AD155" s="14"/>
      <c r="AE155" s="14"/>
      <c r="AT155" s="255" t="s">
        <v>258</v>
      </c>
      <c r="AU155" s="255" t="s">
        <v>89</v>
      </c>
      <c r="AV155" s="14" t="s">
        <v>132</v>
      </c>
      <c r="AW155" s="14" t="s">
        <v>39</v>
      </c>
      <c r="AX155" s="14" t="s">
        <v>86</v>
      </c>
      <c r="AY155" s="255" t="s">
        <v>133</v>
      </c>
    </row>
    <row r="156" s="2" customFormat="1" ht="24.15" customHeight="1">
      <c r="A156" s="42"/>
      <c r="B156" s="43"/>
      <c r="C156" s="200" t="s">
        <v>306</v>
      </c>
      <c r="D156" s="200" t="s">
        <v>134</v>
      </c>
      <c r="E156" s="201" t="s">
        <v>307</v>
      </c>
      <c r="F156" s="202" t="s">
        <v>308</v>
      </c>
      <c r="G156" s="203" t="s">
        <v>253</v>
      </c>
      <c r="H156" s="204">
        <v>11.058999999999999</v>
      </c>
      <c r="I156" s="205"/>
      <c r="J156" s="206">
        <f>ROUND(I156*H156,2)</f>
        <v>0</v>
      </c>
      <c r="K156" s="202" t="s">
        <v>235</v>
      </c>
      <c r="L156" s="48"/>
      <c r="M156" s="207" t="s">
        <v>32</v>
      </c>
      <c r="N156" s="208" t="s">
        <v>49</v>
      </c>
      <c r="O156" s="88"/>
      <c r="P156" s="209">
        <f>O156*H156</f>
        <v>0</v>
      </c>
      <c r="Q156" s="209">
        <v>0</v>
      </c>
      <c r="R156" s="209">
        <f>Q156*H156</f>
        <v>0</v>
      </c>
      <c r="S156" s="209">
        <v>0</v>
      </c>
      <c r="T156" s="210">
        <f>S156*H156</f>
        <v>0</v>
      </c>
      <c r="U156" s="42"/>
      <c r="V156" s="42"/>
      <c r="W156" s="42"/>
      <c r="X156" s="42"/>
      <c r="Y156" s="42"/>
      <c r="Z156" s="42"/>
      <c r="AA156" s="42"/>
      <c r="AB156" s="42"/>
      <c r="AC156" s="42"/>
      <c r="AD156" s="42"/>
      <c r="AE156" s="42"/>
      <c r="AR156" s="211" t="s">
        <v>132</v>
      </c>
      <c r="AT156" s="211" t="s">
        <v>134</v>
      </c>
      <c r="AU156" s="211" t="s">
        <v>89</v>
      </c>
      <c r="AY156" s="20" t="s">
        <v>133</v>
      </c>
      <c r="BE156" s="212">
        <f>IF(N156="základní",J156,0)</f>
        <v>0</v>
      </c>
      <c r="BF156" s="212">
        <f>IF(N156="snížená",J156,0)</f>
        <v>0</v>
      </c>
      <c r="BG156" s="212">
        <f>IF(N156="zákl. přenesená",J156,0)</f>
        <v>0</v>
      </c>
      <c r="BH156" s="212">
        <f>IF(N156="sníž. přenesená",J156,0)</f>
        <v>0</v>
      </c>
      <c r="BI156" s="212">
        <f>IF(N156="nulová",J156,0)</f>
        <v>0</v>
      </c>
      <c r="BJ156" s="20" t="s">
        <v>86</v>
      </c>
      <c r="BK156" s="212">
        <f>ROUND(I156*H156,2)</f>
        <v>0</v>
      </c>
      <c r="BL156" s="20" t="s">
        <v>132</v>
      </c>
      <c r="BM156" s="211" t="s">
        <v>309</v>
      </c>
    </row>
    <row r="157" s="2" customFormat="1">
      <c r="A157" s="42"/>
      <c r="B157" s="43"/>
      <c r="C157" s="44"/>
      <c r="D157" s="213" t="s">
        <v>139</v>
      </c>
      <c r="E157" s="44"/>
      <c r="F157" s="214" t="s">
        <v>310</v>
      </c>
      <c r="G157" s="44"/>
      <c r="H157" s="44"/>
      <c r="I157" s="215"/>
      <c r="J157" s="44"/>
      <c r="K157" s="44"/>
      <c r="L157" s="48"/>
      <c r="M157" s="216"/>
      <c r="N157" s="217"/>
      <c r="O157" s="88"/>
      <c r="P157" s="88"/>
      <c r="Q157" s="88"/>
      <c r="R157" s="88"/>
      <c r="S157" s="88"/>
      <c r="T157" s="89"/>
      <c r="U157" s="42"/>
      <c r="V157" s="42"/>
      <c r="W157" s="42"/>
      <c r="X157" s="42"/>
      <c r="Y157" s="42"/>
      <c r="Z157" s="42"/>
      <c r="AA157" s="42"/>
      <c r="AB157" s="42"/>
      <c r="AC157" s="42"/>
      <c r="AD157" s="42"/>
      <c r="AE157" s="42"/>
      <c r="AT157" s="20" t="s">
        <v>139</v>
      </c>
      <c r="AU157" s="20" t="s">
        <v>89</v>
      </c>
    </row>
    <row r="158" s="2" customFormat="1">
      <c r="A158" s="42"/>
      <c r="B158" s="43"/>
      <c r="C158" s="44"/>
      <c r="D158" s="231" t="s">
        <v>184</v>
      </c>
      <c r="E158" s="44"/>
      <c r="F158" s="232" t="s">
        <v>311</v>
      </c>
      <c r="G158" s="44"/>
      <c r="H158" s="44"/>
      <c r="I158" s="215"/>
      <c r="J158" s="44"/>
      <c r="K158" s="44"/>
      <c r="L158" s="48"/>
      <c r="M158" s="216"/>
      <c r="N158" s="217"/>
      <c r="O158" s="88"/>
      <c r="P158" s="88"/>
      <c r="Q158" s="88"/>
      <c r="R158" s="88"/>
      <c r="S158" s="88"/>
      <c r="T158" s="89"/>
      <c r="U158" s="42"/>
      <c r="V158" s="42"/>
      <c r="W158" s="42"/>
      <c r="X158" s="42"/>
      <c r="Y158" s="42"/>
      <c r="Z158" s="42"/>
      <c r="AA158" s="42"/>
      <c r="AB158" s="42"/>
      <c r="AC158" s="42"/>
      <c r="AD158" s="42"/>
      <c r="AE158" s="42"/>
      <c r="AT158" s="20" t="s">
        <v>184</v>
      </c>
      <c r="AU158" s="20" t="s">
        <v>89</v>
      </c>
    </row>
    <row r="159" s="11" customFormat="1" ht="22.8" customHeight="1">
      <c r="A159" s="11"/>
      <c r="B159" s="186"/>
      <c r="C159" s="187"/>
      <c r="D159" s="188" t="s">
        <v>77</v>
      </c>
      <c r="E159" s="229" t="s">
        <v>158</v>
      </c>
      <c r="F159" s="229" t="s">
        <v>312</v>
      </c>
      <c r="G159" s="187"/>
      <c r="H159" s="187"/>
      <c r="I159" s="190"/>
      <c r="J159" s="230">
        <f>BK159</f>
        <v>0</v>
      </c>
      <c r="K159" s="187"/>
      <c r="L159" s="192"/>
      <c r="M159" s="193"/>
      <c r="N159" s="194"/>
      <c r="O159" s="194"/>
      <c r="P159" s="195">
        <f>SUM(P160:P310)</f>
        <v>0</v>
      </c>
      <c r="Q159" s="194"/>
      <c r="R159" s="195">
        <f>SUM(R160:R310)</f>
        <v>8.9881377600000025</v>
      </c>
      <c r="S159" s="194"/>
      <c r="T159" s="196">
        <f>SUM(T160:T310)</f>
        <v>0</v>
      </c>
      <c r="U159" s="11"/>
      <c r="V159" s="11"/>
      <c r="W159" s="11"/>
      <c r="X159" s="11"/>
      <c r="Y159" s="11"/>
      <c r="Z159" s="11"/>
      <c r="AA159" s="11"/>
      <c r="AB159" s="11"/>
      <c r="AC159" s="11"/>
      <c r="AD159" s="11"/>
      <c r="AE159" s="11"/>
      <c r="AR159" s="197" t="s">
        <v>86</v>
      </c>
      <c r="AT159" s="198" t="s">
        <v>77</v>
      </c>
      <c r="AU159" s="198" t="s">
        <v>86</v>
      </c>
      <c r="AY159" s="197" t="s">
        <v>133</v>
      </c>
      <c r="BK159" s="199">
        <f>SUM(BK160:BK310)</f>
        <v>0</v>
      </c>
    </row>
    <row r="160" s="2" customFormat="1" ht="24.15" customHeight="1">
      <c r="A160" s="42"/>
      <c r="B160" s="43"/>
      <c r="C160" s="200" t="s">
        <v>313</v>
      </c>
      <c r="D160" s="200" t="s">
        <v>134</v>
      </c>
      <c r="E160" s="201" t="s">
        <v>314</v>
      </c>
      <c r="F160" s="202" t="s">
        <v>315</v>
      </c>
      <c r="G160" s="203" t="s">
        <v>253</v>
      </c>
      <c r="H160" s="204">
        <v>242.66399999999999</v>
      </c>
      <c r="I160" s="205"/>
      <c r="J160" s="206">
        <f>ROUND(I160*H160,2)</f>
        <v>0</v>
      </c>
      <c r="K160" s="202" t="s">
        <v>235</v>
      </c>
      <c r="L160" s="48"/>
      <c r="M160" s="207" t="s">
        <v>32</v>
      </c>
      <c r="N160" s="208" t="s">
        <v>49</v>
      </c>
      <c r="O160" s="88"/>
      <c r="P160" s="209">
        <f>O160*H160</f>
        <v>0</v>
      </c>
      <c r="Q160" s="209">
        <v>0.00025999999999999998</v>
      </c>
      <c r="R160" s="209">
        <f>Q160*H160</f>
        <v>0.063092639999999992</v>
      </c>
      <c r="S160" s="209">
        <v>0</v>
      </c>
      <c r="T160" s="210">
        <f>S160*H160</f>
        <v>0</v>
      </c>
      <c r="U160" s="42"/>
      <c r="V160" s="42"/>
      <c r="W160" s="42"/>
      <c r="X160" s="42"/>
      <c r="Y160" s="42"/>
      <c r="Z160" s="42"/>
      <c r="AA160" s="42"/>
      <c r="AB160" s="42"/>
      <c r="AC160" s="42"/>
      <c r="AD160" s="42"/>
      <c r="AE160" s="42"/>
      <c r="AR160" s="211" t="s">
        <v>132</v>
      </c>
      <c r="AT160" s="211" t="s">
        <v>134</v>
      </c>
      <c r="AU160" s="211" t="s">
        <v>89</v>
      </c>
      <c r="AY160" s="20" t="s">
        <v>133</v>
      </c>
      <c r="BE160" s="212">
        <f>IF(N160="základní",J160,0)</f>
        <v>0</v>
      </c>
      <c r="BF160" s="212">
        <f>IF(N160="snížená",J160,0)</f>
        <v>0</v>
      </c>
      <c r="BG160" s="212">
        <f>IF(N160="zákl. přenesená",J160,0)</f>
        <v>0</v>
      </c>
      <c r="BH160" s="212">
        <f>IF(N160="sníž. přenesená",J160,0)</f>
        <v>0</v>
      </c>
      <c r="BI160" s="212">
        <f>IF(N160="nulová",J160,0)</f>
        <v>0</v>
      </c>
      <c r="BJ160" s="20" t="s">
        <v>86</v>
      </c>
      <c r="BK160" s="212">
        <f>ROUND(I160*H160,2)</f>
        <v>0</v>
      </c>
      <c r="BL160" s="20" t="s">
        <v>132</v>
      </c>
      <c r="BM160" s="211" t="s">
        <v>316</v>
      </c>
    </row>
    <row r="161" s="2" customFormat="1">
      <c r="A161" s="42"/>
      <c r="B161" s="43"/>
      <c r="C161" s="44"/>
      <c r="D161" s="213" t="s">
        <v>139</v>
      </c>
      <c r="E161" s="44"/>
      <c r="F161" s="214" t="s">
        <v>317</v>
      </c>
      <c r="G161" s="44"/>
      <c r="H161" s="44"/>
      <c r="I161" s="215"/>
      <c r="J161" s="44"/>
      <c r="K161" s="44"/>
      <c r="L161" s="48"/>
      <c r="M161" s="216"/>
      <c r="N161" s="217"/>
      <c r="O161" s="88"/>
      <c r="P161" s="88"/>
      <c r="Q161" s="88"/>
      <c r="R161" s="88"/>
      <c r="S161" s="88"/>
      <c r="T161" s="89"/>
      <c r="U161" s="42"/>
      <c r="V161" s="42"/>
      <c r="W161" s="42"/>
      <c r="X161" s="42"/>
      <c r="Y161" s="42"/>
      <c r="Z161" s="42"/>
      <c r="AA161" s="42"/>
      <c r="AB161" s="42"/>
      <c r="AC161" s="42"/>
      <c r="AD161" s="42"/>
      <c r="AE161" s="42"/>
      <c r="AT161" s="20" t="s">
        <v>139</v>
      </c>
      <c r="AU161" s="20" t="s">
        <v>89</v>
      </c>
    </row>
    <row r="162" s="2" customFormat="1">
      <c r="A162" s="42"/>
      <c r="B162" s="43"/>
      <c r="C162" s="44"/>
      <c r="D162" s="231" t="s">
        <v>184</v>
      </c>
      <c r="E162" s="44"/>
      <c r="F162" s="232" t="s">
        <v>318</v>
      </c>
      <c r="G162" s="44"/>
      <c r="H162" s="44"/>
      <c r="I162" s="215"/>
      <c r="J162" s="44"/>
      <c r="K162" s="44"/>
      <c r="L162" s="48"/>
      <c r="M162" s="216"/>
      <c r="N162" s="217"/>
      <c r="O162" s="88"/>
      <c r="P162" s="88"/>
      <c r="Q162" s="88"/>
      <c r="R162" s="88"/>
      <c r="S162" s="88"/>
      <c r="T162" s="89"/>
      <c r="U162" s="42"/>
      <c r="V162" s="42"/>
      <c r="W162" s="42"/>
      <c r="X162" s="42"/>
      <c r="Y162" s="42"/>
      <c r="Z162" s="42"/>
      <c r="AA162" s="42"/>
      <c r="AB162" s="42"/>
      <c r="AC162" s="42"/>
      <c r="AD162" s="42"/>
      <c r="AE162" s="42"/>
      <c r="AT162" s="20" t="s">
        <v>184</v>
      </c>
      <c r="AU162" s="20" t="s">
        <v>89</v>
      </c>
    </row>
    <row r="163" s="15" customFormat="1">
      <c r="A163" s="15"/>
      <c r="B163" s="256"/>
      <c r="C163" s="257"/>
      <c r="D163" s="213" t="s">
        <v>258</v>
      </c>
      <c r="E163" s="258" t="s">
        <v>32</v>
      </c>
      <c r="F163" s="259" t="s">
        <v>319</v>
      </c>
      <c r="G163" s="257"/>
      <c r="H163" s="258" t="s">
        <v>32</v>
      </c>
      <c r="I163" s="260"/>
      <c r="J163" s="257"/>
      <c r="K163" s="257"/>
      <c r="L163" s="261"/>
      <c r="M163" s="262"/>
      <c r="N163" s="263"/>
      <c r="O163" s="263"/>
      <c r="P163" s="263"/>
      <c r="Q163" s="263"/>
      <c r="R163" s="263"/>
      <c r="S163" s="263"/>
      <c r="T163" s="264"/>
      <c r="U163" s="15"/>
      <c r="V163" s="15"/>
      <c r="W163" s="15"/>
      <c r="X163" s="15"/>
      <c r="Y163" s="15"/>
      <c r="Z163" s="15"/>
      <c r="AA163" s="15"/>
      <c r="AB163" s="15"/>
      <c r="AC163" s="15"/>
      <c r="AD163" s="15"/>
      <c r="AE163" s="15"/>
      <c r="AT163" s="265" t="s">
        <v>258</v>
      </c>
      <c r="AU163" s="265" t="s">
        <v>89</v>
      </c>
      <c r="AV163" s="15" t="s">
        <v>86</v>
      </c>
      <c r="AW163" s="15" t="s">
        <v>39</v>
      </c>
      <c r="AX163" s="15" t="s">
        <v>78</v>
      </c>
      <c r="AY163" s="265" t="s">
        <v>133</v>
      </c>
    </row>
    <row r="164" s="15" customFormat="1">
      <c r="A164" s="15"/>
      <c r="B164" s="256"/>
      <c r="C164" s="257"/>
      <c r="D164" s="213" t="s">
        <v>258</v>
      </c>
      <c r="E164" s="258" t="s">
        <v>32</v>
      </c>
      <c r="F164" s="259" t="s">
        <v>320</v>
      </c>
      <c r="G164" s="257"/>
      <c r="H164" s="258" t="s">
        <v>32</v>
      </c>
      <c r="I164" s="260"/>
      <c r="J164" s="257"/>
      <c r="K164" s="257"/>
      <c r="L164" s="261"/>
      <c r="M164" s="262"/>
      <c r="N164" s="263"/>
      <c r="O164" s="263"/>
      <c r="P164" s="263"/>
      <c r="Q164" s="263"/>
      <c r="R164" s="263"/>
      <c r="S164" s="263"/>
      <c r="T164" s="264"/>
      <c r="U164" s="15"/>
      <c r="V164" s="15"/>
      <c r="W164" s="15"/>
      <c r="X164" s="15"/>
      <c r="Y164" s="15"/>
      <c r="Z164" s="15"/>
      <c r="AA164" s="15"/>
      <c r="AB164" s="15"/>
      <c r="AC164" s="15"/>
      <c r="AD164" s="15"/>
      <c r="AE164" s="15"/>
      <c r="AT164" s="265" t="s">
        <v>258</v>
      </c>
      <c r="AU164" s="265" t="s">
        <v>89</v>
      </c>
      <c r="AV164" s="15" t="s">
        <v>86</v>
      </c>
      <c r="AW164" s="15" t="s">
        <v>39</v>
      </c>
      <c r="AX164" s="15" t="s">
        <v>78</v>
      </c>
      <c r="AY164" s="265" t="s">
        <v>133</v>
      </c>
    </row>
    <row r="165" s="13" customFormat="1">
      <c r="A165" s="13"/>
      <c r="B165" s="234"/>
      <c r="C165" s="235"/>
      <c r="D165" s="213" t="s">
        <v>258</v>
      </c>
      <c r="E165" s="236" t="s">
        <v>32</v>
      </c>
      <c r="F165" s="237" t="s">
        <v>321</v>
      </c>
      <c r="G165" s="235"/>
      <c r="H165" s="238">
        <v>16.289000000000001</v>
      </c>
      <c r="I165" s="239"/>
      <c r="J165" s="235"/>
      <c r="K165" s="235"/>
      <c r="L165" s="240"/>
      <c r="M165" s="241"/>
      <c r="N165" s="242"/>
      <c r="O165" s="242"/>
      <c r="P165" s="242"/>
      <c r="Q165" s="242"/>
      <c r="R165" s="242"/>
      <c r="S165" s="242"/>
      <c r="T165" s="243"/>
      <c r="U165" s="13"/>
      <c r="V165" s="13"/>
      <c r="W165" s="13"/>
      <c r="X165" s="13"/>
      <c r="Y165" s="13"/>
      <c r="Z165" s="13"/>
      <c r="AA165" s="13"/>
      <c r="AB165" s="13"/>
      <c r="AC165" s="13"/>
      <c r="AD165" s="13"/>
      <c r="AE165" s="13"/>
      <c r="AT165" s="244" t="s">
        <v>258</v>
      </c>
      <c r="AU165" s="244" t="s">
        <v>89</v>
      </c>
      <c r="AV165" s="13" t="s">
        <v>89</v>
      </c>
      <c r="AW165" s="13" t="s">
        <v>39</v>
      </c>
      <c r="AX165" s="13" t="s">
        <v>78</v>
      </c>
      <c r="AY165" s="244" t="s">
        <v>133</v>
      </c>
    </row>
    <row r="166" s="13" customFormat="1">
      <c r="A166" s="13"/>
      <c r="B166" s="234"/>
      <c r="C166" s="235"/>
      <c r="D166" s="213" t="s">
        <v>258</v>
      </c>
      <c r="E166" s="236" t="s">
        <v>32</v>
      </c>
      <c r="F166" s="237" t="s">
        <v>263</v>
      </c>
      <c r="G166" s="235"/>
      <c r="H166" s="238">
        <v>-1.8180000000000001</v>
      </c>
      <c r="I166" s="239"/>
      <c r="J166" s="235"/>
      <c r="K166" s="235"/>
      <c r="L166" s="240"/>
      <c r="M166" s="241"/>
      <c r="N166" s="242"/>
      <c r="O166" s="242"/>
      <c r="P166" s="242"/>
      <c r="Q166" s="242"/>
      <c r="R166" s="242"/>
      <c r="S166" s="242"/>
      <c r="T166" s="243"/>
      <c r="U166" s="13"/>
      <c r="V166" s="13"/>
      <c r="W166" s="13"/>
      <c r="X166" s="13"/>
      <c r="Y166" s="13"/>
      <c r="Z166" s="13"/>
      <c r="AA166" s="13"/>
      <c r="AB166" s="13"/>
      <c r="AC166" s="13"/>
      <c r="AD166" s="13"/>
      <c r="AE166" s="13"/>
      <c r="AT166" s="244" t="s">
        <v>258</v>
      </c>
      <c r="AU166" s="244" t="s">
        <v>89</v>
      </c>
      <c r="AV166" s="13" t="s">
        <v>89</v>
      </c>
      <c r="AW166" s="13" t="s">
        <v>39</v>
      </c>
      <c r="AX166" s="13" t="s">
        <v>78</v>
      </c>
      <c r="AY166" s="244" t="s">
        <v>133</v>
      </c>
    </row>
    <row r="167" s="15" customFormat="1">
      <c r="A167" s="15"/>
      <c r="B167" s="256"/>
      <c r="C167" s="257"/>
      <c r="D167" s="213" t="s">
        <v>258</v>
      </c>
      <c r="E167" s="258" t="s">
        <v>32</v>
      </c>
      <c r="F167" s="259" t="s">
        <v>322</v>
      </c>
      <c r="G167" s="257"/>
      <c r="H167" s="258" t="s">
        <v>32</v>
      </c>
      <c r="I167" s="260"/>
      <c r="J167" s="257"/>
      <c r="K167" s="257"/>
      <c r="L167" s="261"/>
      <c r="M167" s="262"/>
      <c r="N167" s="263"/>
      <c r="O167" s="263"/>
      <c r="P167" s="263"/>
      <c r="Q167" s="263"/>
      <c r="R167" s="263"/>
      <c r="S167" s="263"/>
      <c r="T167" s="264"/>
      <c r="U167" s="15"/>
      <c r="V167" s="15"/>
      <c r="W167" s="15"/>
      <c r="X167" s="15"/>
      <c r="Y167" s="15"/>
      <c r="Z167" s="15"/>
      <c r="AA167" s="15"/>
      <c r="AB167" s="15"/>
      <c r="AC167" s="15"/>
      <c r="AD167" s="15"/>
      <c r="AE167" s="15"/>
      <c r="AT167" s="265" t="s">
        <v>258</v>
      </c>
      <c r="AU167" s="265" t="s">
        <v>89</v>
      </c>
      <c r="AV167" s="15" t="s">
        <v>86</v>
      </c>
      <c r="AW167" s="15" t="s">
        <v>39</v>
      </c>
      <c r="AX167" s="15" t="s">
        <v>78</v>
      </c>
      <c r="AY167" s="265" t="s">
        <v>133</v>
      </c>
    </row>
    <row r="168" s="13" customFormat="1">
      <c r="A168" s="13"/>
      <c r="B168" s="234"/>
      <c r="C168" s="235"/>
      <c r="D168" s="213" t="s">
        <v>258</v>
      </c>
      <c r="E168" s="236" t="s">
        <v>32</v>
      </c>
      <c r="F168" s="237" t="s">
        <v>323</v>
      </c>
      <c r="G168" s="235"/>
      <c r="H168" s="238">
        <v>29.747</v>
      </c>
      <c r="I168" s="239"/>
      <c r="J168" s="235"/>
      <c r="K168" s="235"/>
      <c r="L168" s="240"/>
      <c r="M168" s="241"/>
      <c r="N168" s="242"/>
      <c r="O168" s="242"/>
      <c r="P168" s="242"/>
      <c r="Q168" s="242"/>
      <c r="R168" s="242"/>
      <c r="S168" s="242"/>
      <c r="T168" s="243"/>
      <c r="U168" s="13"/>
      <c r="V168" s="13"/>
      <c r="W168" s="13"/>
      <c r="X168" s="13"/>
      <c r="Y168" s="13"/>
      <c r="Z168" s="13"/>
      <c r="AA168" s="13"/>
      <c r="AB168" s="13"/>
      <c r="AC168" s="13"/>
      <c r="AD168" s="13"/>
      <c r="AE168" s="13"/>
      <c r="AT168" s="244" t="s">
        <v>258</v>
      </c>
      <c r="AU168" s="244" t="s">
        <v>89</v>
      </c>
      <c r="AV168" s="13" t="s">
        <v>89</v>
      </c>
      <c r="AW168" s="13" t="s">
        <v>39</v>
      </c>
      <c r="AX168" s="13" t="s">
        <v>78</v>
      </c>
      <c r="AY168" s="244" t="s">
        <v>133</v>
      </c>
    </row>
    <row r="169" s="13" customFormat="1">
      <c r="A169" s="13"/>
      <c r="B169" s="234"/>
      <c r="C169" s="235"/>
      <c r="D169" s="213" t="s">
        <v>258</v>
      </c>
      <c r="E169" s="236" t="s">
        <v>32</v>
      </c>
      <c r="F169" s="237" t="s">
        <v>324</v>
      </c>
      <c r="G169" s="235"/>
      <c r="H169" s="238">
        <v>-1.25</v>
      </c>
      <c r="I169" s="239"/>
      <c r="J169" s="235"/>
      <c r="K169" s="235"/>
      <c r="L169" s="240"/>
      <c r="M169" s="241"/>
      <c r="N169" s="242"/>
      <c r="O169" s="242"/>
      <c r="P169" s="242"/>
      <c r="Q169" s="242"/>
      <c r="R169" s="242"/>
      <c r="S169" s="242"/>
      <c r="T169" s="243"/>
      <c r="U169" s="13"/>
      <c r="V169" s="13"/>
      <c r="W169" s="13"/>
      <c r="X169" s="13"/>
      <c r="Y169" s="13"/>
      <c r="Z169" s="13"/>
      <c r="AA169" s="13"/>
      <c r="AB169" s="13"/>
      <c r="AC169" s="13"/>
      <c r="AD169" s="13"/>
      <c r="AE169" s="13"/>
      <c r="AT169" s="244" t="s">
        <v>258</v>
      </c>
      <c r="AU169" s="244" t="s">
        <v>89</v>
      </c>
      <c r="AV169" s="13" t="s">
        <v>89</v>
      </c>
      <c r="AW169" s="13" t="s">
        <v>39</v>
      </c>
      <c r="AX169" s="13" t="s">
        <v>78</v>
      </c>
      <c r="AY169" s="244" t="s">
        <v>133</v>
      </c>
    </row>
    <row r="170" s="13" customFormat="1">
      <c r="A170" s="13"/>
      <c r="B170" s="234"/>
      <c r="C170" s="235"/>
      <c r="D170" s="213" t="s">
        <v>258</v>
      </c>
      <c r="E170" s="236" t="s">
        <v>32</v>
      </c>
      <c r="F170" s="237" t="s">
        <v>325</v>
      </c>
      <c r="G170" s="235"/>
      <c r="H170" s="238">
        <v>0.83999999999999997</v>
      </c>
      <c r="I170" s="239"/>
      <c r="J170" s="235"/>
      <c r="K170" s="235"/>
      <c r="L170" s="240"/>
      <c r="M170" s="241"/>
      <c r="N170" s="242"/>
      <c r="O170" s="242"/>
      <c r="P170" s="242"/>
      <c r="Q170" s="242"/>
      <c r="R170" s="242"/>
      <c r="S170" s="242"/>
      <c r="T170" s="243"/>
      <c r="U170" s="13"/>
      <c r="V170" s="13"/>
      <c r="W170" s="13"/>
      <c r="X170" s="13"/>
      <c r="Y170" s="13"/>
      <c r="Z170" s="13"/>
      <c r="AA170" s="13"/>
      <c r="AB170" s="13"/>
      <c r="AC170" s="13"/>
      <c r="AD170" s="13"/>
      <c r="AE170" s="13"/>
      <c r="AT170" s="244" t="s">
        <v>258</v>
      </c>
      <c r="AU170" s="244" t="s">
        <v>89</v>
      </c>
      <c r="AV170" s="13" t="s">
        <v>89</v>
      </c>
      <c r="AW170" s="13" t="s">
        <v>39</v>
      </c>
      <c r="AX170" s="13" t="s">
        <v>78</v>
      </c>
      <c r="AY170" s="244" t="s">
        <v>133</v>
      </c>
    </row>
    <row r="171" s="15" customFormat="1">
      <c r="A171" s="15"/>
      <c r="B171" s="256"/>
      <c r="C171" s="257"/>
      <c r="D171" s="213" t="s">
        <v>258</v>
      </c>
      <c r="E171" s="258" t="s">
        <v>32</v>
      </c>
      <c r="F171" s="259" t="s">
        <v>326</v>
      </c>
      <c r="G171" s="257"/>
      <c r="H171" s="258" t="s">
        <v>32</v>
      </c>
      <c r="I171" s="260"/>
      <c r="J171" s="257"/>
      <c r="K171" s="257"/>
      <c r="L171" s="261"/>
      <c r="M171" s="262"/>
      <c r="N171" s="263"/>
      <c r="O171" s="263"/>
      <c r="P171" s="263"/>
      <c r="Q171" s="263"/>
      <c r="R171" s="263"/>
      <c r="S171" s="263"/>
      <c r="T171" s="264"/>
      <c r="U171" s="15"/>
      <c r="V171" s="15"/>
      <c r="W171" s="15"/>
      <c r="X171" s="15"/>
      <c r="Y171" s="15"/>
      <c r="Z171" s="15"/>
      <c r="AA171" s="15"/>
      <c r="AB171" s="15"/>
      <c r="AC171" s="15"/>
      <c r="AD171" s="15"/>
      <c r="AE171" s="15"/>
      <c r="AT171" s="265" t="s">
        <v>258</v>
      </c>
      <c r="AU171" s="265" t="s">
        <v>89</v>
      </c>
      <c r="AV171" s="15" t="s">
        <v>86</v>
      </c>
      <c r="AW171" s="15" t="s">
        <v>39</v>
      </c>
      <c r="AX171" s="15" t="s">
        <v>78</v>
      </c>
      <c r="AY171" s="265" t="s">
        <v>133</v>
      </c>
    </row>
    <row r="172" s="15" customFormat="1">
      <c r="A172" s="15"/>
      <c r="B172" s="256"/>
      <c r="C172" s="257"/>
      <c r="D172" s="213" t="s">
        <v>258</v>
      </c>
      <c r="E172" s="258" t="s">
        <v>32</v>
      </c>
      <c r="F172" s="259" t="s">
        <v>320</v>
      </c>
      <c r="G172" s="257"/>
      <c r="H172" s="258" t="s">
        <v>32</v>
      </c>
      <c r="I172" s="260"/>
      <c r="J172" s="257"/>
      <c r="K172" s="257"/>
      <c r="L172" s="261"/>
      <c r="M172" s="262"/>
      <c r="N172" s="263"/>
      <c r="O172" s="263"/>
      <c r="P172" s="263"/>
      <c r="Q172" s="263"/>
      <c r="R172" s="263"/>
      <c r="S172" s="263"/>
      <c r="T172" s="264"/>
      <c r="U172" s="15"/>
      <c r="V172" s="15"/>
      <c r="W172" s="15"/>
      <c r="X172" s="15"/>
      <c r="Y172" s="15"/>
      <c r="Z172" s="15"/>
      <c r="AA172" s="15"/>
      <c r="AB172" s="15"/>
      <c r="AC172" s="15"/>
      <c r="AD172" s="15"/>
      <c r="AE172" s="15"/>
      <c r="AT172" s="265" t="s">
        <v>258</v>
      </c>
      <c r="AU172" s="265" t="s">
        <v>89</v>
      </c>
      <c r="AV172" s="15" t="s">
        <v>86</v>
      </c>
      <c r="AW172" s="15" t="s">
        <v>39</v>
      </c>
      <c r="AX172" s="15" t="s">
        <v>78</v>
      </c>
      <c r="AY172" s="265" t="s">
        <v>133</v>
      </c>
    </row>
    <row r="173" s="13" customFormat="1">
      <c r="A173" s="13"/>
      <c r="B173" s="234"/>
      <c r="C173" s="235"/>
      <c r="D173" s="213" t="s">
        <v>258</v>
      </c>
      <c r="E173" s="236" t="s">
        <v>32</v>
      </c>
      <c r="F173" s="237" t="s">
        <v>327</v>
      </c>
      <c r="G173" s="235"/>
      <c r="H173" s="238">
        <v>16.916</v>
      </c>
      <c r="I173" s="239"/>
      <c r="J173" s="235"/>
      <c r="K173" s="235"/>
      <c r="L173" s="240"/>
      <c r="M173" s="241"/>
      <c r="N173" s="242"/>
      <c r="O173" s="242"/>
      <c r="P173" s="242"/>
      <c r="Q173" s="242"/>
      <c r="R173" s="242"/>
      <c r="S173" s="242"/>
      <c r="T173" s="243"/>
      <c r="U173" s="13"/>
      <c r="V173" s="13"/>
      <c r="W173" s="13"/>
      <c r="X173" s="13"/>
      <c r="Y173" s="13"/>
      <c r="Z173" s="13"/>
      <c r="AA173" s="13"/>
      <c r="AB173" s="13"/>
      <c r="AC173" s="13"/>
      <c r="AD173" s="13"/>
      <c r="AE173" s="13"/>
      <c r="AT173" s="244" t="s">
        <v>258</v>
      </c>
      <c r="AU173" s="244" t="s">
        <v>89</v>
      </c>
      <c r="AV173" s="13" t="s">
        <v>89</v>
      </c>
      <c r="AW173" s="13" t="s">
        <v>39</v>
      </c>
      <c r="AX173" s="13" t="s">
        <v>78</v>
      </c>
      <c r="AY173" s="244" t="s">
        <v>133</v>
      </c>
    </row>
    <row r="174" s="13" customFormat="1">
      <c r="A174" s="13"/>
      <c r="B174" s="234"/>
      <c r="C174" s="235"/>
      <c r="D174" s="213" t="s">
        <v>258</v>
      </c>
      <c r="E174" s="236" t="s">
        <v>32</v>
      </c>
      <c r="F174" s="237" t="s">
        <v>328</v>
      </c>
      <c r="G174" s="235"/>
      <c r="H174" s="238">
        <v>-1.8180000000000001</v>
      </c>
      <c r="I174" s="239"/>
      <c r="J174" s="235"/>
      <c r="K174" s="235"/>
      <c r="L174" s="240"/>
      <c r="M174" s="241"/>
      <c r="N174" s="242"/>
      <c r="O174" s="242"/>
      <c r="P174" s="242"/>
      <c r="Q174" s="242"/>
      <c r="R174" s="242"/>
      <c r="S174" s="242"/>
      <c r="T174" s="243"/>
      <c r="U174" s="13"/>
      <c r="V174" s="13"/>
      <c r="W174" s="13"/>
      <c r="X174" s="13"/>
      <c r="Y174" s="13"/>
      <c r="Z174" s="13"/>
      <c r="AA174" s="13"/>
      <c r="AB174" s="13"/>
      <c r="AC174" s="13"/>
      <c r="AD174" s="13"/>
      <c r="AE174" s="13"/>
      <c r="AT174" s="244" t="s">
        <v>258</v>
      </c>
      <c r="AU174" s="244" t="s">
        <v>89</v>
      </c>
      <c r="AV174" s="13" t="s">
        <v>89</v>
      </c>
      <c r="AW174" s="13" t="s">
        <v>39</v>
      </c>
      <c r="AX174" s="13" t="s">
        <v>78</v>
      </c>
      <c r="AY174" s="244" t="s">
        <v>133</v>
      </c>
    </row>
    <row r="175" s="15" customFormat="1">
      <c r="A175" s="15"/>
      <c r="B175" s="256"/>
      <c r="C175" s="257"/>
      <c r="D175" s="213" t="s">
        <v>258</v>
      </c>
      <c r="E175" s="258" t="s">
        <v>32</v>
      </c>
      <c r="F175" s="259" t="s">
        <v>322</v>
      </c>
      <c r="G175" s="257"/>
      <c r="H175" s="258" t="s">
        <v>32</v>
      </c>
      <c r="I175" s="260"/>
      <c r="J175" s="257"/>
      <c r="K175" s="257"/>
      <c r="L175" s="261"/>
      <c r="M175" s="262"/>
      <c r="N175" s="263"/>
      <c r="O175" s="263"/>
      <c r="P175" s="263"/>
      <c r="Q175" s="263"/>
      <c r="R175" s="263"/>
      <c r="S175" s="263"/>
      <c r="T175" s="264"/>
      <c r="U175" s="15"/>
      <c r="V175" s="15"/>
      <c r="W175" s="15"/>
      <c r="X175" s="15"/>
      <c r="Y175" s="15"/>
      <c r="Z175" s="15"/>
      <c r="AA175" s="15"/>
      <c r="AB175" s="15"/>
      <c r="AC175" s="15"/>
      <c r="AD175" s="15"/>
      <c r="AE175" s="15"/>
      <c r="AT175" s="265" t="s">
        <v>258</v>
      </c>
      <c r="AU175" s="265" t="s">
        <v>89</v>
      </c>
      <c r="AV175" s="15" t="s">
        <v>86</v>
      </c>
      <c r="AW175" s="15" t="s">
        <v>39</v>
      </c>
      <c r="AX175" s="15" t="s">
        <v>78</v>
      </c>
      <c r="AY175" s="265" t="s">
        <v>133</v>
      </c>
    </row>
    <row r="176" s="13" customFormat="1">
      <c r="A176" s="13"/>
      <c r="B176" s="234"/>
      <c r="C176" s="235"/>
      <c r="D176" s="213" t="s">
        <v>258</v>
      </c>
      <c r="E176" s="236" t="s">
        <v>32</v>
      </c>
      <c r="F176" s="237" t="s">
        <v>329</v>
      </c>
      <c r="G176" s="235"/>
      <c r="H176" s="238">
        <v>16.914000000000001</v>
      </c>
      <c r="I176" s="239"/>
      <c r="J176" s="235"/>
      <c r="K176" s="235"/>
      <c r="L176" s="240"/>
      <c r="M176" s="241"/>
      <c r="N176" s="242"/>
      <c r="O176" s="242"/>
      <c r="P176" s="242"/>
      <c r="Q176" s="242"/>
      <c r="R176" s="242"/>
      <c r="S176" s="242"/>
      <c r="T176" s="243"/>
      <c r="U176" s="13"/>
      <c r="V176" s="13"/>
      <c r="W176" s="13"/>
      <c r="X176" s="13"/>
      <c r="Y176" s="13"/>
      <c r="Z176" s="13"/>
      <c r="AA176" s="13"/>
      <c r="AB176" s="13"/>
      <c r="AC176" s="13"/>
      <c r="AD176" s="13"/>
      <c r="AE176" s="13"/>
      <c r="AT176" s="244" t="s">
        <v>258</v>
      </c>
      <c r="AU176" s="244" t="s">
        <v>89</v>
      </c>
      <c r="AV176" s="13" t="s">
        <v>89</v>
      </c>
      <c r="AW176" s="13" t="s">
        <v>39</v>
      </c>
      <c r="AX176" s="13" t="s">
        <v>78</v>
      </c>
      <c r="AY176" s="244" t="s">
        <v>133</v>
      </c>
    </row>
    <row r="177" s="13" customFormat="1">
      <c r="A177" s="13"/>
      <c r="B177" s="234"/>
      <c r="C177" s="235"/>
      <c r="D177" s="213" t="s">
        <v>258</v>
      </c>
      <c r="E177" s="236" t="s">
        <v>32</v>
      </c>
      <c r="F177" s="237" t="s">
        <v>324</v>
      </c>
      <c r="G177" s="235"/>
      <c r="H177" s="238">
        <v>-1.25</v>
      </c>
      <c r="I177" s="239"/>
      <c r="J177" s="235"/>
      <c r="K177" s="235"/>
      <c r="L177" s="240"/>
      <c r="M177" s="241"/>
      <c r="N177" s="242"/>
      <c r="O177" s="242"/>
      <c r="P177" s="242"/>
      <c r="Q177" s="242"/>
      <c r="R177" s="242"/>
      <c r="S177" s="242"/>
      <c r="T177" s="243"/>
      <c r="U177" s="13"/>
      <c r="V177" s="13"/>
      <c r="W177" s="13"/>
      <c r="X177" s="13"/>
      <c r="Y177" s="13"/>
      <c r="Z177" s="13"/>
      <c r="AA177" s="13"/>
      <c r="AB177" s="13"/>
      <c r="AC177" s="13"/>
      <c r="AD177" s="13"/>
      <c r="AE177" s="13"/>
      <c r="AT177" s="244" t="s">
        <v>258</v>
      </c>
      <c r="AU177" s="244" t="s">
        <v>89</v>
      </c>
      <c r="AV177" s="13" t="s">
        <v>89</v>
      </c>
      <c r="AW177" s="13" t="s">
        <v>39</v>
      </c>
      <c r="AX177" s="13" t="s">
        <v>78</v>
      </c>
      <c r="AY177" s="244" t="s">
        <v>133</v>
      </c>
    </row>
    <row r="178" s="13" customFormat="1">
      <c r="A178" s="13"/>
      <c r="B178" s="234"/>
      <c r="C178" s="235"/>
      <c r="D178" s="213" t="s">
        <v>258</v>
      </c>
      <c r="E178" s="236" t="s">
        <v>32</v>
      </c>
      <c r="F178" s="237" t="s">
        <v>325</v>
      </c>
      <c r="G178" s="235"/>
      <c r="H178" s="238">
        <v>0.83999999999999997</v>
      </c>
      <c r="I178" s="239"/>
      <c r="J178" s="235"/>
      <c r="K178" s="235"/>
      <c r="L178" s="240"/>
      <c r="M178" s="241"/>
      <c r="N178" s="242"/>
      <c r="O178" s="242"/>
      <c r="P178" s="242"/>
      <c r="Q178" s="242"/>
      <c r="R178" s="242"/>
      <c r="S178" s="242"/>
      <c r="T178" s="243"/>
      <c r="U178" s="13"/>
      <c r="V178" s="13"/>
      <c r="W178" s="13"/>
      <c r="X178" s="13"/>
      <c r="Y178" s="13"/>
      <c r="Z178" s="13"/>
      <c r="AA178" s="13"/>
      <c r="AB178" s="13"/>
      <c r="AC178" s="13"/>
      <c r="AD178" s="13"/>
      <c r="AE178" s="13"/>
      <c r="AT178" s="244" t="s">
        <v>258</v>
      </c>
      <c r="AU178" s="244" t="s">
        <v>89</v>
      </c>
      <c r="AV178" s="13" t="s">
        <v>89</v>
      </c>
      <c r="AW178" s="13" t="s">
        <v>39</v>
      </c>
      <c r="AX178" s="13" t="s">
        <v>78</v>
      </c>
      <c r="AY178" s="244" t="s">
        <v>133</v>
      </c>
    </row>
    <row r="179" s="15" customFormat="1">
      <c r="A179" s="15"/>
      <c r="B179" s="256"/>
      <c r="C179" s="257"/>
      <c r="D179" s="213" t="s">
        <v>258</v>
      </c>
      <c r="E179" s="258" t="s">
        <v>32</v>
      </c>
      <c r="F179" s="259" t="s">
        <v>330</v>
      </c>
      <c r="G179" s="257"/>
      <c r="H179" s="258" t="s">
        <v>32</v>
      </c>
      <c r="I179" s="260"/>
      <c r="J179" s="257"/>
      <c r="K179" s="257"/>
      <c r="L179" s="261"/>
      <c r="M179" s="262"/>
      <c r="N179" s="263"/>
      <c r="O179" s="263"/>
      <c r="P179" s="263"/>
      <c r="Q179" s="263"/>
      <c r="R179" s="263"/>
      <c r="S179" s="263"/>
      <c r="T179" s="264"/>
      <c r="U179" s="15"/>
      <c r="V179" s="15"/>
      <c r="W179" s="15"/>
      <c r="X179" s="15"/>
      <c r="Y179" s="15"/>
      <c r="Z179" s="15"/>
      <c r="AA179" s="15"/>
      <c r="AB179" s="15"/>
      <c r="AC179" s="15"/>
      <c r="AD179" s="15"/>
      <c r="AE179" s="15"/>
      <c r="AT179" s="265" t="s">
        <v>258</v>
      </c>
      <c r="AU179" s="265" t="s">
        <v>89</v>
      </c>
      <c r="AV179" s="15" t="s">
        <v>86</v>
      </c>
      <c r="AW179" s="15" t="s">
        <v>39</v>
      </c>
      <c r="AX179" s="15" t="s">
        <v>78</v>
      </c>
      <c r="AY179" s="265" t="s">
        <v>133</v>
      </c>
    </row>
    <row r="180" s="15" customFormat="1">
      <c r="A180" s="15"/>
      <c r="B180" s="256"/>
      <c r="C180" s="257"/>
      <c r="D180" s="213" t="s">
        <v>258</v>
      </c>
      <c r="E180" s="258" t="s">
        <v>32</v>
      </c>
      <c r="F180" s="259" t="s">
        <v>320</v>
      </c>
      <c r="G180" s="257"/>
      <c r="H180" s="258" t="s">
        <v>32</v>
      </c>
      <c r="I180" s="260"/>
      <c r="J180" s="257"/>
      <c r="K180" s="257"/>
      <c r="L180" s="261"/>
      <c r="M180" s="262"/>
      <c r="N180" s="263"/>
      <c r="O180" s="263"/>
      <c r="P180" s="263"/>
      <c r="Q180" s="263"/>
      <c r="R180" s="263"/>
      <c r="S180" s="263"/>
      <c r="T180" s="264"/>
      <c r="U180" s="15"/>
      <c r="V180" s="15"/>
      <c r="W180" s="15"/>
      <c r="X180" s="15"/>
      <c r="Y180" s="15"/>
      <c r="Z180" s="15"/>
      <c r="AA180" s="15"/>
      <c r="AB180" s="15"/>
      <c r="AC180" s="15"/>
      <c r="AD180" s="15"/>
      <c r="AE180" s="15"/>
      <c r="AT180" s="265" t="s">
        <v>258</v>
      </c>
      <c r="AU180" s="265" t="s">
        <v>89</v>
      </c>
      <c r="AV180" s="15" t="s">
        <v>86</v>
      </c>
      <c r="AW180" s="15" t="s">
        <v>39</v>
      </c>
      <c r="AX180" s="15" t="s">
        <v>78</v>
      </c>
      <c r="AY180" s="265" t="s">
        <v>133</v>
      </c>
    </row>
    <row r="181" s="13" customFormat="1">
      <c r="A181" s="13"/>
      <c r="B181" s="234"/>
      <c r="C181" s="235"/>
      <c r="D181" s="213" t="s">
        <v>258</v>
      </c>
      <c r="E181" s="236" t="s">
        <v>32</v>
      </c>
      <c r="F181" s="237" t="s">
        <v>331</v>
      </c>
      <c r="G181" s="235"/>
      <c r="H181" s="238">
        <v>20.803000000000001</v>
      </c>
      <c r="I181" s="239"/>
      <c r="J181" s="235"/>
      <c r="K181" s="235"/>
      <c r="L181" s="240"/>
      <c r="M181" s="241"/>
      <c r="N181" s="242"/>
      <c r="O181" s="242"/>
      <c r="P181" s="242"/>
      <c r="Q181" s="242"/>
      <c r="R181" s="242"/>
      <c r="S181" s="242"/>
      <c r="T181" s="243"/>
      <c r="U181" s="13"/>
      <c r="V181" s="13"/>
      <c r="W181" s="13"/>
      <c r="X181" s="13"/>
      <c r="Y181" s="13"/>
      <c r="Z181" s="13"/>
      <c r="AA181" s="13"/>
      <c r="AB181" s="13"/>
      <c r="AC181" s="13"/>
      <c r="AD181" s="13"/>
      <c r="AE181" s="13"/>
      <c r="AT181" s="244" t="s">
        <v>258</v>
      </c>
      <c r="AU181" s="244" t="s">
        <v>89</v>
      </c>
      <c r="AV181" s="13" t="s">
        <v>89</v>
      </c>
      <c r="AW181" s="13" t="s">
        <v>39</v>
      </c>
      <c r="AX181" s="13" t="s">
        <v>78</v>
      </c>
      <c r="AY181" s="244" t="s">
        <v>133</v>
      </c>
    </row>
    <row r="182" s="13" customFormat="1">
      <c r="A182" s="13"/>
      <c r="B182" s="234"/>
      <c r="C182" s="235"/>
      <c r="D182" s="213" t="s">
        <v>258</v>
      </c>
      <c r="E182" s="236" t="s">
        <v>32</v>
      </c>
      <c r="F182" s="237" t="s">
        <v>263</v>
      </c>
      <c r="G182" s="235"/>
      <c r="H182" s="238">
        <v>-1.8180000000000001</v>
      </c>
      <c r="I182" s="239"/>
      <c r="J182" s="235"/>
      <c r="K182" s="235"/>
      <c r="L182" s="240"/>
      <c r="M182" s="241"/>
      <c r="N182" s="242"/>
      <c r="O182" s="242"/>
      <c r="P182" s="242"/>
      <c r="Q182" s="242"/>
      <c r="R182" s="242"/>
      <c r="S182" s="242"/>
      <c r="T182" s="243"/>
      <c r="U182" s="13"/>
      <c r="V182" s="13"/>
      <c r="W182" s="13"/>
      <c r="X182" s="13"/>
      <c r="Y182" s="13"/>
      <c r="Z182" s="13"/>
      <c r="AA182" s="13"/>
      <c r="AB182" s="13"/>
      <c r="AC182" s="13"/>
      <c r="AD182" s="13"/>
      <c r="AE182" s="13"/>
      <c r="AT182" s="244" t="s">
        <v>258</v>
      </c>
      <c r="AU182" s="244" t="s">
        <v>89</v>
      </c>
      <c r="AV182" s="13" t="s">
        <v>89</v>
      </c>
      <c r="AW182" s="13" t="s">
        <v>39</v>
      </c>
      <c r="AX182" s="13" t="s">
        <v>78</v>
      </c>
      <c r="AY182" s="244" t="s">
        <v>133</v>
      </c>
    </row>
    <row r="183" s="13" customFormat="1">
      <c r="A183" s="13"/>
      <c r="B183" s="234"/>
      <c r="C183" s="235"/>
      <c r="D183" s="213" t="s">
        <v>258</v>
      </c>
      <c r="E183" s="236" t="s">
        <v>32</v>
      </c>
      <c r="F183" s="237" t="s">
        <v>328</v>
      </c>
      <c r="G183" s="235"/>
      <c r="H183" s="238">
        <v>-1.8180000000000001</v>
      </c>
      <c r="I183" s="239"/>
      <c r="J183" s="235"/>
      <c r="K183" s="235"/>
      <c r="L183" s="240"/>
      <c r="M183" s="241"/>
      <c r="N183" s="242"/>
      <c r="O183" s="242"/>
      <c r="P183" s="242"/>
      <c r="Q183" s="242"/>
      <c r="R183" s="242"/>
      <c r="S183" s="242"/>
      <c r="T183" s="243"/>
      <c r="U183" s="13"/>
      <c r="V183" s="13"/>
      <c r="W183" s="13"/>
      <c r="X183" s="13"/>
      <c r="Y183" s="13"/>
      <c r="Z183" s="13"/>
      <c r="AA183" s="13"/>
      <c r="AB183" s="13"/>
      <c r="AC183" s="13"/>
      <c r="AD183" s="13"/>
      <c r="AE183" s="13"/>
      <c r="AT183" s="244" t="s">
        <v>258</v>
      </c>
      <c r="AU183" s="244" t="s">
        <v>89</v>
      </c>
      <c r="AV183" s="13" t="s">
        <v>89</v>
      </c>
      <c r="AW183" s="13" t="s">
        <v>39</v>
      </c>
      <c r="AX183" s="13" t="s">
        <v>78</v>
      </c>
      <c r="AY183" s="244" t="s">
        <v>133</v>
      </c>
    </row>
    <row r="184" s="13" customFormat="1">
      <c r="A184" s="13"/>
      <c r="B184" s="234"/>
      <c r="C184" s="235"/>
      <c r="D184" s="213" t="s">
        <v>258</v>
      </c>
      <c r="E184" s="236" t="s">
        <v>32</v>
      </c>
      <c r="F184" s="237" t="s">
        <v>332</v>
      </c>
      <c r="G184" s="235"/>
      <c r="H184" s="238">
        <v>-3.2320000000000002</v>
      </c>
      <c r="I184" s="239"/>
      <c r="J184" s="235"/>
      <c r="K184" s="235"/>
      <c r="L184" s="240"/>
      <c r="M184" s="241"/>
      <c r="N184" s="242"/>
      <c r="O184" s="242"/>
      <c r="P184" s="242"/>
      <c r="Q184" s="242"/>
      <c r="R184" s="242"/>
      <c r="S184" s="242"/>
      <c r="T184" s="243"/>
      <c r="U184" s="13"/>
      <c r="V184" s="13"/>
      <c r="W184" s="13"/>
      <c r="X184" s="13"/>
      <c r="Y184" s="13"/>
      <c r="Z184" s="13"/>
      <c r="AA184" s="13"/>
      <c r="AB184" s="13"/>
      <c r="AC184" s="13"/>
      <c r="AD184" s="13"/>
      <c r="AE184" s="13"/>
      <c r="AT184" s="244" t="s">
        <v>258</v>
      </c>
      <c r="AU184" s="244" t="s">
        <v>89</v>
      </c>
      <c r="AV184" s="13" t="s">
        <v>89</v>
      </c>
      <c r="AW184" s="13" t="s">
        <v>39</v>
      </c>
      <c r="AX184" s="13" t="s">
        <v>78</v>
      </c>
      <c r="AY184" s="244" t="s">
        <v>133</v>
      </c>
    </row>
    <row r="185" s="13" customFormat="1">
      <c r="A185" s="13"/>
      <c r="B185" s="234"/>
      <c r="C185" s="235"/>
      <c r="D185" s="213" t="s">
        <v>258</v>
      </c>
      <c r="E185" s="236" t="s">
        <v>32</v>
      </c>
      <c r="F185" s="237" t="s">
        <v>262</v>
      </c>
      <c r="G185" s="235"/>
      <c r="H185" s="238">
        <v>3.472</v>
      </c>
      <c r="I185" s="239"/>
      <c r="J185" s="235"/>
      <c r="K185" s="235"/>
      <c r="L185" s="240"/>
      <c r="M185" s="241"/>
      <c r="N185" s="242"/>
      <c r="O185" s="242"/>
      <c r="P185" s="242"/>
      <c r="Q185" s="242"/>
      <c r="R185" s="242"/>
      <c r="S185" s="242"/>
      <c r="T185" s="243"/>
      <c r="U185" s="13"/>
      <c r="V185" s="13"/>
      <c r="W185" s="13"/>
      <c r="X185" s="13"/>
      <c r="Y185" s="13"/>
      <c r="Z185" s="13"/>
      <c r="AA185" s="13"/>
      <c r="AB185" s="13"/>
      <c r="AC185" s="13"/>
      <c r="AD185" s="13"/>
      <c r="AE185" s="13"/>
      <c r="AT185" s="244" t="s">
        <v>258</v>
      </c>
      <c r="AU185" s="244" t="s">
        <v>89</v>
      </c>
      <c r="AV185" s="13" t="s">
        <v>89</v>
      </c>
      <c r="AW185" s="13" t="s">
        <v>39</v>
      </c>
      <c r="AX185" s="13" t="s">
        <v>78</v>
      </c>
      <c r="AY185" s="244" t="s">
        <v>133</v>
      </c>
    </row>
    <row r="186" s="13" customFormat="1">
      <c r="A186" s="13"/>
      <c r="B186" s="234"/>
      <c r="C186" s="235"/>
      <c r="D186" s="213" t="s">
        <v>258</v>
      </c>
      <c r="E186" s="236" t="s">
        <v>32</v>
      </c>
      <c r="F186" s="237" t="s">
        <v>263</v>
      </c>
      <c r="G186" s="235"/>
      <c r="H186" s="238">
        <v>-1.8180000000000001</v>
      </c>
      <c r="I186" s="239"/>
      <c r="J186" s="235"/>
      <c r="K186" s="235"/>
      <c r="L186" s="240"/>
      <c r="M186" s="241"/>
      <c r="N186" s="242"/>
      <c r="O186" s="242"/>
      <c r="P186" s="242"/>
      <c r="Q186" s="242"/>
      <c r="R186" s="242"/>
      <c r="S186" s="242"/>
      <c r="T186" s="243"/>
      <c r="U186" s="13"/>
      <c r="V186" s="13"/>
      <c r="W186" s="13"/>
      <c r="X186" s="13"/>
      <c r="Y186" s="13"/>
      <c r="Z186" s="13"/>
      <c r="AA186" s="13"/>
      <c r="AB186" s="13"/>
      <c r="AC186" s="13"/>
      <c r="AD186" s="13"/>
      <c r="AE186" s="13"/>
      <c r="AT186" s="244" t="s">
        <v>258</v>
      </c>
      <c r="AU186" s="244" t="s">
        <v>89</v>
      </c>
      <c r="AV186" s="13" t="s">
        <v>89</v>
      </c>
      <c r="AW186" s="13" t="s">
        <v>39</v>
      </c>
      <c r="AX186" s="13" t="s">
        <v>78</v>
      </c>
      <c r="AY186" s="244" t="s">
        <v>133</v>
      </c>
    </row>
    <row r="187" s="15" customFormat="1">
      <c r="A187" s="15"/>
      <c r="B187" s="256"/>
      <c r="C187" s="257"/>
      <c r="D187" s="213" t="s">
        <v>258</v>
      </c>
      <c r="E187" s="258" t="s">
        <v>32</v>
      </c>
      <c r="F187" s="259" t="s">
        <v>322</v>
      </c>
      <c r="G187" s="257"/>
      <c r="H187" s="258" t="s">
        <v>32</v>
      </c>
      <c r="I187" s="260"/>
      <c r="J187" s="257"/>
      <c r="K187" s="257"/>
      <c r="L187" s="261"/>
      <c r="M187" s="262"/>
      <c r="N187" s="263"/>
      <c r="O187" s="263"/>
      <c r="P187" s="263"/>
      <c r="Q187" s="263"/>
      <c r="R187" s="263"/>
      <c r="S187" s="263"/>
      <c r="T187" s="264"/>
      <c r="U187" s="15"/>
      <c r="V187" s="15"/>
      <c r="W187" s="15"/>
      <c r="X187" s="15"/>
      <c r="Y187" s="15"/>
      <c r="Z187" s="15"/>
      <c r="AA187" s="15"/>
      <c r="AB187" s="15"/>
      <c r="AC187" s="15"/>
      <c r="AD187" s="15"/>
      <c r="AE187" s="15"/>
      <c r="AT187" s="265" t="s">
        <v>258</v>
      </c>
      <c r="AU187" s="265" t="s">
        <v>89</v>
      </c>
      <c r="AV187" s="15" t="s">
        <v>86</v>
      </c>
      <c r="AW187" s="15" t="s">
        <v>39</v>
      </c>
      <c r="AX187" s="15" t="s">
        <v>78</v>
      </c>
      <c r="AY187" s="265" t="s">
        <v>133</v>
      </c>
    </row>
    <row r="188" s="13" customFormat="1">
      <c r="A188" s="13"/>
      <c r="B188" s="234"/>
      <c r="C188" s="235"/>
      <c r="D188" s="213" t="s">
        <v>258</v>
      </c>
      <c r="E188" s="236" t="s">
        <v>32</v>
      </c>
      <c r="F188" s="237" t="s">
        <v>333</v>
      </c>
      <c r="G188" s="235"/>
      <c r="H188" s="238">
        <v>34.073999999999998</v>
      </c>
      <c r="I188" s="239"/>
      <c r="J188" s="235"/>
      <c r="K188" s="235"/>
      <c r="L188" s="240"/>
      <c r="M188" s="241"/>
      <c r="N188" s="242"/>
      <c r="O188" s="242"/>
      <c r="P188" s="242"/>
      <c r="Q188" s="242"/>
      <c r="R188" s="242"/>
      <c r="S188" s="242"/>
      <c r="T188" s="243"/>
      <c r="U188" s="13"/>
      <c r="V188" s="13"/>
      <c r="W188" s="13"/>
      <c r="X188" s="13"/>
      <c r="Y188" s="13"/>
      <c r="Z188" s="13"/>
      <c r="AA188" s="13"/>
      <c r="AB188" s="13"/>
      <c r="AC188" s="13"/>
      <c r="AD188" s="13"/>
      <c r="AE188" s="13"/>
      <c r="AT188" s="244" t="s">
        <v>258</v>
      </c>
      <c r="AU188" s="244" t="s">
        <v>89</v>
      </c>
      <c r="AV188" s="13" t="s">
        <v>89</v>
      </c>
      <c r="AW188" s="13" t="s">
        <v>39</v>
      </c>
      <c r="AX188" s="13" t="s">
        <v>78</v>
      </c>
      <c r="AY188" s="244" t="s">
        <v>133</v>
      </c>
    </row>
    <row r="189" s="13" customFormat="1">
      <c r="A189" s="13"/>
      <c r="B189" s="234"/>
      <c r="C189" s="235"/>
      <c r="D189" s="213" t="s">
        <v>258</v>
      </c>
      <c r="E189" s="236" t="s">
        <v>32</v>
      </c>
      <c r="F189" s="237" t="s">
        <v>334</v>
      </c>
      <c r="G189" s="235"/>
      <c r="H189" s="238">
        <v>-3.472</v>
      </c>
      <c r="I189" s="239"/>
      <c r="J189" s="235"/>
      <c r="K189" s="235"/>
      <c r="L189" s="240"/>
      <c r="M189" s="241"/>
      <c r="N189" s="242"/>
      <c r="O189" s="242"/>
      <c r="P189" s="242"/>
      <c r="Q189" s="242"/>
      <c r="R189" s="242"/>
      <c r="S189" s="242"/>
      <c r="T189" s="243"/>
      <c r="U189" s="13"/>
      <c r="V189" s="13"/>
      <c r="W189" s="13"/>
      <c r="X189" s="13"/>
      <c r="Y189" s="13"/>
      <c r="Z189" s="13"/>
      <c r="AA189" s="13"/>
      <c r="AB189" s="13"/>
      <c r="AC189" s="13"/>
      <c r="AD189" s="13"/>
      <c r="AE189" s="13"/>
      <c r="AT189" s="244" t="s">
        <v>258</v>
      </c>
      <c r="AU189" s="244" t="s">
        <v>89</v>
      </c>
      <c r="AV189" s="13" t="s">
        <v>89</v>
      </c>
      <c r="AW189" s="13" t="s">
        <v>39</v>
      </c>
      <c r="AX189" s="13" t="s">
        <v>78</v>
      </c>
      <c r="AY189" s="244" t="s">
        <v>133</v>
      </c>
    </row>
    <row r="190" s="13" customFormat="1">
      <c r="A190" s="13"/>
      <c r="B190" s="234"/>
      <c r="C190" s="235"/>
      <c r="D190" s="213" t="s">
        <v>258</v>
      </c>
      <c r="E190" s="236" t="s">
        <v>32</v>
      </c>
      <c r="F190" s="237" t="s">
        <v>335</v>
      </c>
      <c r="G190" s="235"/>
      <c r="H190" s="238">
        <v>0.79500000000000004</v>
      </c>
      <c r="I190" s="239"/>
      <c r="J190" s="235"/>
      <c r="K190" s="235"/>
      <c r="L190" s="240"/>
      <c r="M190" s="241"/>
      <c r="N190" s="242"/>
      <c r="O190" s="242"/>
      <c r="P190" s="242"/>
      <c r="Q190" s="242"/>
      <c r="R190" s="242"/>
      <c r="S190" s="242"/>
      <c r="T190" s="243"/>
      <c r="U190" s="13"/>
      <c r="V190" s="13"/>
      <c r="W190" s="13"/>
      <c r="X190" s="13"/>
      <c r="Y190" s="13"/>
      <c r="Z190" s="13"/>
      <c r="AA190" s="13"/>
      <c r="AB190" s="13"/>
      <c r="AC190" s="13"/>
      <c r="AD190" s="13"/>
      <c r="AE190" s="13"/>
      <c r="AT190" s="244" t="s">
        <v>258</v>
      </c>
      <c r="AU190" s="244" t="s">
        <v>89</v>
      </c>
      <c r="AV190" s="13" t="s">
        <v>89</v>
      </c>
      <c r="AW190" s="13" t="s">
        <v>39</v>
      </c>
      <c r="AX190" s="13" t="s">
        <v>78</v>
      </c>
      <c r="AY190" s="244" t="s">
        <v>133</v>
      </c>
    </row>
    <row r="191" s="15" customFormat="1">
      <c r="A191" s="15"/>
      <c r="B191" s="256"/>
      <c r="C191" s="257"/>
      <c r="D191" s="213" t="s">
        <v>258</v>
      </c>
      <c r="E191" s="258" t="s">
        <v>32</v>
      </c>
      <c r="F191" s="259" t="s">
        <v>336</v>
      </c>
      <c r="G191" s="257"/>
      <c r="H191" s="258" t="s">
        <v>32</v>
      </c>
      <c r="I191" s="260"/>
      <c r="J191" s="257"/>
      <c r="K191" s="257"/>
      <c r="L191" s="261"/>
      <c r="M191" s="262"/>
      <c r="N191" s="263"/>
      <c r="O191" s="263"/>
      <c r="P191" s="263"/>
      <c r="Q191" s="263"/>
      <c r="R191" s="263"/>
      <c r="S191" s="263"/>
      <c r="T191" s="264"/>
      <c r="U191" s="15"/>
      <c r="V191" s="15"/>
      <c r="W191" s="15"/>
      <c r="X191" s="15"/>
      <c r="Y191" s="15"/>
      <c r="Z191" s="15"/>
      <c r="AA191" s="15"/>
      <c r="AB191" s="15"/>
      <c r="AC191" s="15"/>
      <c r="AD191" s="15"/>
      <c r="AE191" s="15"/>
      <c r="AT191" s="265" t="s">
        <v>258</v>
      </c>
      <c r="AU191" s="265" t="s">
        <v>89</v>
      </c>
      <c r="AV191" s="15" t="s">
        <v>86</v>
      </c>
      <c r="AW191" s="15" t="s">
        <v>39</v>
      </c>
      <c r="AX191" s="15" t="s">
        <v>78</v>
      </c>
      <c r="AY191" s="265" t="s">
        <v>133</v>
      </c>
    </row>
    <row r="192" s="15" customFormat="1">
      <c r="A192" s="15"/>
      <c r="B192" s="256"/>
      <c r="C192" s="257"/>
      <c r="D192" s="213" t="s">
        <v>258</v>
      </c>
      <c r="E192" s="258" t="s">
        <v>32</v>
      </c>
      <c r="F192" s="259" t="s">
        <v>320</v>
      </c>
      <c r="G192" s="257"/>
      <c r="H192" s="258" t="s">
        <v>32</v>
      </c>
      <c r="I192" s="260"/>
      <c r="J192" s="257"/>
      <c r="K192" s="257"/>
      <c r="L192" s="261"/>
      <c r="M192" s="262"/>
      <c r="N192" s="263"/>
      <c r="O192" s="263"/>
      <c r="P192" s="263"/>
      <c r="Q192" s="263"/>
      <c r="R192" s="263"/>
      <c r="S192" s="263"/>
      <c r="T192" s="264"/>
      <c r="U192" s="15"/>
      <c r="V192" s="15"/>
      <c r="W192" s="15"/>
      <c r="X192" s="15"/>
      <c r="Y192" s="15"/>
      <c r="Z192" s="15"/>
      <c r="AA192" s="15"/>
      <c r="AB192" s="15"/>
      <c r="AC192" s="15"/>
      <c r="AD192" s="15"/>
      <c r="AE192" s="15"/>
      <c r="AT192" s="265" t="s">
        <v>258</v>
      </c>
      <c r="AU192" s="265" t="s">
        <v>89</v>
      </c>
      <c r="AV192" s="15" t="s">
        <v>86</v>
      </c>
      <c r="AW192" s="15" t="s">
        <v>39</v>
      </c>
      <c r="AX192" s="15" t="s">
        <v>78</v>
      </c>
      <c r="AY192" s="265" t="s">
        <v>133</v>
      </c>
    </row>
    <row r="193" s="13" customFormat="1">
      <c r="A193" s="13"/>
      <c r="B193" s="234"/>
      <c r="C193" s="235"/>
      <c r="D193" s="213" t="s">
        <v>258</v>
      </c>
      <c r="E193" s="236" t="s">
        <v>32</v>
      </c>
      <c r="F193" s="237" t="s">
        <v>262</v>
      </c>
      <c r="G193" s="235"/>
      <c r="H193" s="238">
        <v>3.472</v>
      </c>
      <c r="I193" s="239"/>
      <c r="J193" s="235"/>
      <c r="K193" s="235"/>
      <c r="L193" s="240"/>
      <c r="M193" s="241"/>
      <c r="N193" s="242"/>
      <c r="O193" s="242"/>
      <c r="P193" s="242"/>
      <c r="Q193" s="242"/>
      <c r="R193" s="242"/>
      <c r="S193" s="242"/>
      <c r="T193" s="243"/>
      <c r="U193" s="13"/>
      <c r="V193" s="13"/>
      <c r="W193" s="13"/>
      <c r="X193" s="13"/>
      <c r="Y193" s="13"/>
      <c r="Z193" s="13"/>
      <c r="AA193" s="13"/>
      <c r="AB193" s="13"/>
      <c r="AC193" s="13"/>
      <c r="AD193" s="13"/>
      <c r="AE193" s="13"/>
      <c r="AT193" s="244" t="s">
        <v>258</v>
      </c>
      <c r="AU193" s="244" t="s">
        <v>89</v>
      </c>
      <c r="AV193" s="13" t="s">
        <v>89</v>
      </c>
      <c r="AW193" s="13" t="s">
        <v>39</v>
      </c>
      <c r="AX193" s="13" t="s">
        <v>78</v>
      </c>
      <c r="AY193" s="244" t="s">
        <v>133</v>
      </c>
    </row>
    <row r="194" s="13" customFormat="1">
      <c r="A194" s="13"/>
      <c r="B194" s="234"/>
      <c r="C194" s="235"/>
      <c r="D194" s="213" t="s">
        <v>258</v>
      </c>
      <c r="E194" s="236" t="s">
        <v>32</v>
      </c>
      <c r="F194" s="237" t="s">
        <v>263</v>
      </c>
      <c r="G194" s="235"/>
      <c r="H194" s="238">
        <v>-1.8180000000000001</v>
      </c>
      <c r="I194" s="239"/>
      <c r="J194" s="235"/>
      <c r="K194" s="235"/>
      <c r="L194" s="240"/>
      <c r="M194" s="241"/>
      <c r="N194" s="242"/>
      <c r="O194" s="242"/>
      <c r="P194" s="242"/>
      <c r="Q194" s="242"/>
      <c r="R194" s="242"/>
      <c r="S194" s="242"/>
      <c r="T194" s="243"/>
      <c r="U194" s="13"/>
      <c r="V194" s="13"/>
      <c r="W194" s="13"/>
      <c r="X194" s="13"/>
      <c r="Y194" s="13"/>
      <c r="Z194" s="13"/>
      <c r="AA194" s="13"/>
      <c r="AB194" s="13"/>
      <c r="AC194" s="13"/>
      <c r="AD194" s="13"/>
      <c r="AE194" s="13"/>
      <c r="AT194" s="244" t="s">
        <v>258</v>
      </c>
      <c r="AU194" s="244" t="s">
        <v>89</v>
      </c>
      <c r="AV194" s="13" t="s">
        <v>89</v>
      </c>
      <c r="AW194" s="13" t="s">
        <v>39</v>
      </c>
      <c r="AX194" s="13" t="s">
        <v>78</v>
      </c>
      <c r="AY194" s="244" t="s">
        <v>133</v>
      </c>
    </row>
    <row r="195" s="15" customFormat="1">
      <c r="A195" s="15"/>
      <c r="B195" s="256"/>
      <c r="C195" s="257"/>
      <c r="D195" s="213" t="s">
        <v>258</v>
      </c>
      <c r="E195" s="258" t="s">
        <v>32</v>
      </c>
      <c r="F195" s="259" t="s">
        <v>322</v>
      </c>
      <c r="G195" s="257"/>
      <c r="H195" s="258" t="s">
        <v>32</v>
      </c>
      <c r="I195" s="260"/>
      <c r="J195" s="257"/>
      <c r="K195" s="257"/>
      <c r="L195" s="261"/>
      <c r="M195" s="262"/>
      <c r="N195" s="263"/>
      <c r="O195" s="263"/>
      <c r="P195" s="263"/>
      <c r="Q195" s="263"/>
      <c r="R195" s="263"/>
      <c r="S195" s="263"/>
      <c r="T195" s="264"/>
      <c r="U195" s="15"/>
      <c r="V195" s="15"/>
      <c r="W195" s="15"/>
      <c r="X195" s="15"/>
      <c r="Y195" s="15"/>
      <c r="Z195" s="15"/>
      <c r="AA195" s="15"/>
      <c r="AB195" s="15"/>
      <c r="AC195" s="15"/>
      <c r="AD195" s="15"/>
      <c r="AE195" s="15"/>
      <c r="AT195" s="265" t="s">
        <v>258</v>
      </c>
      <c r="AU195" s="265" t="s">
        <v>89</v>
      </c>
      <c r="AV195" s="15" t="s">
        <v>86</v>
      </c>
      <c r="AW195" s="15" t="s">
        <v>39</v>
      </c>
      <c r="AX195" s="15" t="s">
        <v>78</v>
      </c>
      <c r="AY195" s="265" t="s">
        <v>133</v>
      </c>
    </row>
    <row r="196" s="13" customFormat="1">
      <c r="A196" s="13"/>
      <c r="B196" s="234"/>
      <c r="C196" s="235"/>
      <c r="D196" s="213" t="s">
        <v>258</v>
      </c>
      <c r="E196" s="236" t="s">
        <v>32</v>
      </c>
      <c r="F196" s="237" t="s">
        <v>337</v>
      </c>
      <c r="G196" s="235"/>
      <c r="H196" s="238">
        <v>62.631999999999998</v>
      </c>
      <c r="I196" s="239"/>
      <c r="J196" s="235"/>
      <c r="K196" s="235"/>
      <c r="L196" s="240"/>
      <c r="M196" s="241"/>
      <c r="N196" s="242"/>
      <c r="O196" s="242"/>
      <c r="P196" s="242"/>
      <c r="Q196" s="242"/>
      <c r="R196" s="242"/>
      <c r="S196" s="242"/>
      <c r="T196" s="243"/>
      <c r="U196" s="13"/>
      <c r="V196" s="13"/>
      <c r="W196" s="13"/>
      <c r="X196" s="13"/>
      <c r="Y196" s="13"/>
      <c r="Z196" s="13"/>
      <c r="AA196" s="13"/>
      <c r="AB196" s="13"/>
      <c r="AC196" s="13"/>
      <c r="AD196" s="13"/>
      <c r="AE196" s="13"/>
      <c r="AT196" s="244" t="s">
        <v>258</v>
      </c>
      <c r="AU196" s="244" t="s">
        <v>89</v>
      </c>
      <c r="AV196" s="13" t="s">
        <v>89</v>
      </c>
      <c r="AW196" s="13" t="s">
        <v>39</v>
      </c>
      <c r="AX196" s="13" t="s">
        <v>78</v>
      </c>
      <c r="AY196" s="244" t="s">
        <v>133</v>
      </c>
    </row>
    <row r="197" s="13" customFormat="1">
      <c r="A197" s="13"/>
      <c r="B197" s="234"/>
      <c r="C197" s="235"/>
      <c r="D197" s="213" t="s">
        <v>258</v>
      </c>
      <c r="E197" s="236" t="s">
        <v>32</v>
      </c>
      <c r="F197" s="237" t="s">
        <v>338</v>
      </c>
      <c r="G197" s="235"/>
      <c r="H197" s="238">
        <v>-3.472</v>
      </c>
      <c r="I197" s="239"/>
      <c r="J197" s="235"/>
      <c r="K197" s="235"/>
      <c r="L197" s="240"/>
      <c r="M197" s="241"/>
      <c r="N197" s="242"/>
      <c r="O197" s="242"/>
      <c r="P197" s="242"/>
      <c r="Q197" s="242"/>
      <c r="R197" s="242"/>
      <c r="S197" s="242"/>
      <c r="T197" s="243"/>
      <c r="U197" s="13"/>
      <c r="V197" s="13"/>
      <c r="W197" s="13"/>
      <c r="X197" s="13"/>
      <c r="Y197" s="13"/>
      <c r="Z197" s="13"/>
      <c r="AA197" s="13"/>
      <c r="AB197" s="13"/>
      <c r="AC197" s="13"/>
      <c r="AD197" s="13"/>
      <c r="AE197" s="13"/>
      <c r="AT197" s="244" t="s">
        <v>258</v>
      </c>
      <c r="AU197" s="244" t="s">
        <v>89</v>
      </c>
      <c r="AV197" s="13" t="s">
        <v>89</v>
      </c>
      <c r="AW197" s="13" t="s">
        <v>39</v>
      </c>
      <c r="AX197" s="13" t="s">
        <v>78</v>
      </c>
      <c r="AY197" s="244" t="s">
        <v>133</v>
      </c>
    </row>
    <row r="198" s="13" customFormat="1">
      <c r="A198" s="13"/>
      <c r="B198" s="234"/>
      <c r="C198" s="235"/>
      <c r="D198" s="213" t="s">
        <v>258</v>
      </c>
      <c r="E198" s="236" t="s">
        <v>32</v>
      </c>
      <c r="F198" s="237" t="s">
        <v>339</v>
      </c>
      <c r="G198" s="235"/>
      <c r="H198" s="238">
        <v>-2.5</v>
      </c>
      <c r="I198" s="239"/>
      <c r="J198" s="235"/>
      <c r="K198" s="235"/>
      <c r="L198" s="240"/>
      <c r="M198" s="241"/>
      <c r="N198" s="242"/>
      <c r="O198" s="242"/>
      <c r="P198" s="242"/>
      <c r="Q198" s="242"/>
      <c r="R198" s="242"/>
      <c r="S198" s="242"/>
      <c r="T198" s="243"/>
      <c r="U198" s="13"/>
      <c r="V198" s="13"/>
      <c r="W198" s="13"/>
      <c r="X198" s="13"/>
      <c r="Y198" s="13"/>
      <c r="Z198" s="13"/>
      <c r="AA198" s="13"/>
      <c r="AB198" s="13"/>
      <c r="AC198" s="13"/>
      <c r="AD198" s="13"/>
      <c r="AE198" s="13"/>
      <c r="AT198" s="244" t="s">
        <v>258</v>
      </c>
      <c r="AU198" s="244" t="s">
        <v>89</v>
      </c>
      <c r="AV198" s="13" t="s">
        <v>89</v>
      </c>
      <c r="AW198" s="13" t="s">
        <v>39</v>
      </c>
      <c r="AX198" s="13" t="s">
        <v>78</v>
      </c>
      <c r="AY198" s="244" t="s">
        <v>133</v>
      </c>
    </row>
    <row r="199" s="13" customFormat="1">
      <c r="A199" s="13"/>
      <c r="B199" s="234"/>
      <c r="C199" s="235"/>
      <c r="D199" s="213" t="s">
        <v>258</v>
      </c>
      <c r="E199" s="236" t="s">
        <v>32</v>
      </c>
      <c r="F199" s="237" t="s">
        <v>340</v>
      </c>
      <c r="G199" s="235"/>
      <c r="H199" s="238">
        <v>1.6799999999999999</v>
      </c>
      <c r="I199" s="239"/>
      <c r="J199" s="235"/>
      <c r="K199" s="235"/>
      <c r="L199" s="240"/>
      <c r="M199" s="241"/>
      <c r="N199" s="242"/>
      <c r="O199" s="242"/>
      <c r="P199" s="242"/>
      <c r="Q199" s="242"/>
      <c r="R199" s="242"/>
      <c r="S199" s="242"/>
      <c r="T199" s="243"/>
      <c r="U199" s="13"/>
      <c r="V199" s="13"/>
      <c r="W199" s="13"/>
      <c r="X199" s="13"/>
      <c r="Y199" s="13"/>
      <c r="Z199" s="13"/>
      <c r="AA199" s="13"/>
      <c r="AB199" s="13"/>
      <c r="AC199" s="13"/>
      <c r="AD199" s="13"/>
      <c r="AE199" s="13"/>
      <c r="AT199" s="244" t="s">
        <v>258</v>
      </c>
      <c r="AU199" s="244" t="s">
        <v>89</v>
      </c>
      <c r="AV199" s="13" t="s">
        <v>89</v>
      </c>
      <c r="AW199" s="13" t="s">
        <v>39</v>
      </c>
      <c r="AX199" s="13" t="s">
        <v>78</v>
      </c>
      <c r="AY199" s="244" t="s">
        <v>133</v>
      </c>
    </row>
    <row r="200" s="15" customFormat="1">
      <c r="A200" s="15"/>
      <c r="B200" s="256"/>
      <c r="C200" s="257"/>
      <c r="D200" s="213" t="s">
        <v>258</v>
      </c>
      <c r="E200" s="258" t="s">
        <v>32</v>
      </c>
      <c r="F200" s="259" t="s">
        <v>341</v>
      </c>
      <c r="G200" s="257"/>
      <c r="H200" s="258" t="s">
        <v>32</v>
      </c>
      <c r="I200" s="260"/>
      <c r="J200" s="257"/>
      <c r="K200" s="257"/>
      <c r="L200" s="261"/>
      <c r="M200" s="262"/>
      <c r="N200" s="263"/>
      <c r="O200" s="263"/>
      <c r="P200" s="263"/>
      <c r="Q200" s="263"/>
      <c r="R200" s="263"/>
      <c r="S200" s="263"/>
      <c r="T200" s="264"/>
      <c r="U200" s="15"/>
      <c r="V200" s="15"/>
      <c r="W200" s="15"/>
      <c r="X200" s="15"/>
      <c r="Y200" s="15"/>
      <c r="Z200" s="15"/>
      <c r="AA200" s="15"/>
      <c r="AB200" s="15"/>
      <c r="AC200" s="15"/>
      <c r="AD200" s="15"/>
      <c r="AE200" s="15"/>
      <c r="AT200" s="265" t="s">
        <v>258</v>
      </c>
      <c r="AU200" s="265" t="s">
        <v>89</v>
      </c>
      <c r="AV200" s="15" t="s">
        <v>86</v>
      </c>
      <c r="AW200" s="15" t="s">
        <v>39</v>
      </c>
      <c r="AX200" s="15" t="s">
        <v>78</v>
      </c>
      <c r="AY200" s="265" t="s">
        <v>133</v>
      </c>
    </row>
    <row r="201" s="15" customFormat="1">
      <c r="A201" s="15"/>
      <c r="B201" s="256"/>
      <c r="C201" s="257"/>
      <c r="D201" s="213" t="s">
        <v>258</v>
      </c>
      <c r="E201" s="258" t="s">
        <v>32</v>
      </c>
      <c r="F201" s="259" t="s">
        <v>320</v>
      </c>
      <c r="G201" s="257"/>
      <c r="H201" s="258" t="s">
        <v>32</v>
      </c>
      <c r="I201" s="260"/>
      <c r="J201" s="257"/>
      <c r="K201" s="257"/>
      <c r="L201" s="261"/>
      <c r="M201" s="262"/>
      <c r="N201" s="263"/>
      <c r="O201" s="263"/>
      <c r="P201" s="263"/>
      <c r="Q201" s="263"/>
      <c r="R201" s="263"/>
      <c r="S201" s="263"/>
      <c r="T201" s="264"/>
      <c r="U201" s="15"/>
      <c r="V201" s="15"/>
      <c r="W201" s="15"/>
      <c r="X201" s="15"/>
      <c r="Y201" s="15"/>
      <c r="Z201" s="15"/>
      <c r="AA201" s="15"/>
      <c r="AB201" s="15"/>
      <c r="AC201" s="15"/>
      <c r="AD201" s="15"/>
      <c r="AE201" s="15"/>
      <c r="AT201" s="265" t="s">
        <v>258</v>
      </c>
      <c r="AU201" s="265" t="s">
        <v>89</v>
      </c>
      <c r="AV201" s="15" t="s">
        <v>86</v>
      </c>
      <c r="AW201" s="15" t="s">
        <v>39</v>
      </c>
      <c r="AX201" s="15" t="s">
        <v>78</v>
      </c>
      <c r="AY201" s="265" t="s">
        <v>133</v>
      </c>
    </row>
    <row r="202" s="13" customFormat="1">
      <c r="A202" s="13"/>
      <c r="B202" s="234"/>
      <c r="C202" s="235"/>
      <c r="D202" s="213" t="s">
        <v>258</v>
      </c>
      <c r="E202" s="236" t="s">
        <v>32</v>
      </c>
      <c r="F202" s="237" t="s">
        <v>342</v>
      </c>
      <c r="G202" s="235"/>
      <c r="H202" s="238">
        <v>3.8399999999999999</v>
      </c>
      <c r="I202" s="239"/>
      <c r="J202" s="235"/>
      <c r="K202" s="235"/>
      <c r="L202" s="240"/>
      <c r="M202" s="241"/>
      <c r="N202" s="242"/>
      <c r="O202" s="242"/>
      <c r="P202" s="242"/>
      <c r="Q202" s="242"/>
      <c r="R202" s="242"/>
      <c r="S202" s="242"/>
      <c r="T202" s="243"/>
      <c r="U202" s="13"/>
      <c r="V202" s="13"/>
      <c r="W202" s="13"/>
      <c r="X202" s="13"/>
      <c r="Y202" s="13"/>
      <c r="Z202" s="13"/>
      <c r="AA202" s="13"/>
      <c r="AB202" s="13"/>
      <c r="AC202" s="13"/>
      <c r="AD202" s="13"/>
      <c r="AE202" s="13"/>
      <c r="AT202" s="244" t="s">
        <v>258</v>
      </c>
      <c r="AU202" s="244" t="s">
        <v>89</v>
      </c>
      <c r="AV202" s="13" t="s">
        <v>89</v>
      </c>
      <c r="AW202" s="13" t="s">
        <v>39</v>
      </c>
      <c r="AX202" s="13" t="s">
        <v>78</v>
      </c>
      <c r="AY202" s="244" t="s">
        <v>133</v>
      </c>
    </row>
    <row r="203" s="13" customFormat="1">
      <c r="A203" s="13"/>
      <c r="B203" s="234"/>
      <c r="C203" s="235"/>
      <c r="D203" s="213" t="s">
        <v>258</v>
      </c>
      <c r="E203" s="236" t="s">
        <v>32</v>
      </c>
      <c r="F203" s="237" t="s">
        <v>343</v>
      </c>
      <c r="G203" s="235"/>
      <c r="H203" s="238">
        <v>-1.6160000000000001</v>
      </c>
      <c r="I203" s="239"/>
      <c r="J203" s="235"/>
      <c r="K203" s="235"/>
      <c r="L203" s="240"/>
      <c r="M203" s="241"/>
      <c r="N203" s="242"/>
      <c r="O203" s="242"/>
      <c r="P203" s="242"/>
      <c r="Q203" s="242"/>
      <c r="R203" s="242"/>
      <c r="S203" s="242"/>
      <c r="T203" s="243"/>
      <c r="U203" s="13"/>
      <c r="V203" s="13"/>
      <c r="W203" s="13"/>
      <c r="X203" s="13"/>
      <c r="Y203" s="13"/>
      <c r="Z203" s="13"/>
      <c r="AA203" s="13"/>
      <c r="AB203" s="13"/>
      <c r="AC203" s="13"/>
      <c r="AD203" s="13"/>
      <c r="AE203" s="13"/>
      <c r="AT203" s="244" t="s">
        <v>258</v>
      </c>
      <c r="AU203" s="244" t="s">
        <v>89</v>
      </c>
      <c r="AV203" s="13" t="s">
        <v>89</v>
      </c>
      <c r="AW203" s="13" t="s">
        <v>39</v>
      </c>
      <c r="AX203" s="13" t="s">
        <v>78</v>
      </c>
      <c r="AY203" s="244" t="s">
        <v>133</v>
      </c>
    </row>
    <row r="204" s="15" customFormat="1">
      <c r="A204" s="15"/>
      <c r="B204" s="256"/>
      <c r="C204" s="257"/>
      <c r="D204" s="213" t="s">
        <v>258</v>
      </c>
      <c r="E204" s="258" t="s">
        <v>32</v>
      </c>
      <c r="F204" s="259" t="s">
        <v>322</v>
      </c>
      <c r="G204" s="257"/>
      <c r="H204" s="258" t="s">
        <v>32</v>
      </c>
      <c r="I204" s="260"/>
      <c r="J204" s="257"/>
      <c r="K204" s="257"/>
      <c r="L204" s="261"/>
      <c r="M204" s="262"/>
      <c r="N204" s="263"/>
      <c r="O204" s="263"/>
      <c r="P204" s="263"/>
      <c r="Q204" s="263"/>
      <c r="R204" s="263"/>
      <c r="S204" s="263"/>
      <c r="T204" s="264"/>
      <c r="U204" s="15"/>
      <c r="V204" s="15"/>
      <c r="W204" s="15"/>
      <c r="X204" s="15"/>
      <c r="Y204" s="15"/>
      <c r="Z204" s="15"/>
      <c r="AA204" s="15"/>
      <c r="AB204" s="15"/>
      <c r="AC204" s="15"/>
      <c r="AD204" s="15"/>
      <c r="AE204" s="15"/>
      <c r="AT204" s="265" t="s">
        <v>258</v>
      </c>
      <c r="AU204" s="265" t="s">
        <v>89</v>
      </c>
      <c r="AV204" s="15" t="s">
        <v>86</v>
      </c>
      <c r="AW204" s="15" t="s">
        <v>39</v>
      </c>
      <c r="AX204" s="15" t="s">
        <v>78</v>
      </c>
      <c r="AY204" s="265" t="s">
        <v>133</v>
      </c>
    </row>
    <row r="205" s="13" customFormat="1">
      <c r="A205" s="13"/>
      <c r="B205" s="234"/>
      <c r="C205" s="235"/>
      <c r="D205" s="213" t="s">
        <v>258</v>
      </c>
      <c r="E205" s="236" t="s">
        <v>32</v>
      </c>
      <c r="F205" s="237" t="s">
        <v>344</v>
      </c>
      <c r="G205" s="235"/>
      <c r="H205" s="238">
        <v>10.24</v>
      </c>
      <c r="I205" s="239"/>
      <c r="J205" s="235"/>
      <c r="K205" s="235"/>
      <c r="L205" s="240"/>
      <c r="M205" s="241"/>
      <c r="N205" s="242"/>
      <c r="O205" s="242"/>
      <c r="P205" s="242"/>
      <c r="Q205" s="242"/>
      <c r="R205" s="242"/>
      <c r="S205" s="242"/>
      <c r="T205" s="243"/>
      <c r="U205" s="13"/>
      <c r="V205" s="13"/>
      <c r="W205" s="13"/>
      <c r="X205" s="13"/>
      <c r="Y205" s="13"/>
      <c r="Z205" s="13"/>
      <c r="AA205" s="13"/>
      <c r="AB205" s="13"/>
      <c r="AC205" s="13"/>
      <c r="AD205" s="13"/>
      <c r="AE205" s="13"/>
      <c r="AT205" s="244" t="s">
        <v>258</v>
      </c>
      <c r="AU205" s="244" t="s">
        <v>89</v>
      </c>
      <c r="AV205" s="13" t="s">
        <v>89</v>
      </c>
      <c r="AW205" s="13" t="s">
        <v>39</v>
      </c>
      <c r="AX205" s="13" t="s">
        <v>78</v>
      </c>
      <c r="AY205" s="244" t="s">
        <v>133</v>
      </c>
    </row>
    <row r="206" s="13" customFormat="1">
      <c r="A206" s="13"/>
      <c r="B206" s="234"/>
      <c r="C206" s="235"/>
      <c r="D206" s="213" t="s">
        <v>258</v>
      </c>
      <c r="E206" s="236" t="s">
        <v>32</v>
      </c>
      <c r="F206" s="237" t="s">
        <v>345</v>
      </c>
      <c r="G206" s="235"/>
      <c r="H206" s="238">
        <v>-0.59999999999999998</v>
      </c>
      <c r="I206" s="239"/>
      <c r="J206" s="235"/>
      <c r="K206" s="235"/>
      <c r="L206" s="240"/>
      <c r="M206" s="241"/>
      <c r="N206" s="242"/>
      <c r="O206" s="242"/>
      <c r="P206" s="242"/>
      <c r="Q206" s="242"/>
      <c r="R206" s="242"/>
      <c r="S206" s="242"/>
      <c r="T206" s="243"/>
      <c r="U206" s="13"/>
      <c r="V206" s="13"/>
      <c r="W206" s="13"/>
      <c r="X206" s="13"/>
      <c r="Y206" s="13"/>
      <c r="Z206" s="13"/>
      <c r="AA206" s="13"/>
      <c r="AB206" s="13"/>
      <c r="AC206" s="13"/>
      <c r="AD206" s="13"/>
      <c r="AE206" s="13"/>
      <c r="AT206" s="244" t="s">
        <v>258</v>
      </c>
      <c r="AU206" s="244" t="s">
        <v>89</v>
      </c>
      <c r="AV206" s="13" t="s">
        <v>89</v>
      </c>
      <c r="AW206" s="13" t="s">
        <v>39</v>
      </c>
      <c r="AX206" s="13" t="s">
        <v>78</v>
      </c>
      <c r="AY206" s="244" t="s">
        <v>133</v>
      </c>
    </row>
    <row r="207" s="13" customFormat="1">
      <c r="A207" s="13"/>
      <c r="B207" s="234"/>
      <c r="C207" s="235"/>
      <c r="D207" s="213" t="s">
        <v>258</v>
      </c>
      <c r="E207" s="236" t="s">
        <v>32</v>
      </c>
      <c r="F207" s="237" t="s">
        <v>346</v>
      </c>
      <c r="G207" s="235"/>
      <c r="H207" s="238">
        <v>0.624</v>
      </c>
      <c r="I207" s="239"/>
      <c r="J207" s="235"/>
      <c r="K207" s="235"/>
      <c r="L207" s="240"/>
      <c r="M207" s="241"/>
      <c r="N207" s="242"/>
      <c r="O207" s="242"/>
      <c r="P207" s="242"/>
      <c r="Q207" s="242"/>
      <c r="R207" s="242"/>
      <c r="S207" s="242"/>
      <c r="T207" s="243"/>
      <c r="U207" s="13"/>
      <c r="V207" s="13"/>
      <c r="W207" s="13"/>
      <c r="X207" s="13"/>
      <c r="Y207" s="13"/>
      <c r="Z207" s="13"/>
      <c r="AA207" s="13"/>
      <c r="AB207" s="13"/>
      <c r="AC207" s="13"/>
      <c r="AD207" s="13"/>
      <c r="AE207" s="13"/>
      <c r="AT207" s="244" t="s">
        <v>258</v>
      </c>
      <c r="AU207" s="244" t="s">
        <v>89</v>
      </c>
      <c r="AV207" s="13" t="s">
        <v>89</v>
      </c>
      <c r="AW207" s="13" t="s">
        <v>39</v>
      </c>
      <c r="AX207" s="13" t="s">
        <v>78</v>
      </c>
      <c r="AY207" s="244" t="s">
        <v>133</v>
      </c>
    </row>
    <row r="208" s="15" customFormat="1">
      <c r="A208" s="15"/>
      <c r="B208" s="256"/>
      <c r="C208" s="257"/>
      <c r="D208" s="213" t="s">
        <v>258</v>
      </c>
      <c r="E208" s="258" t="s">
        <v>32</v>
      </c>
      <c r="F208" s="259" t="s">
        <v>347</v>
      </c>
      <c r="G208" s="257"/>
      <c r="H208" s="258" t="s">
        <v>32</v>
      </c>
      <c r="I208" s="260"/>
      <c r="J208" s="257"/>
      <c r="K208" s="257"/>
      <c r="L208" s="261"/>
      <c r="M208" s="262"/>
      <c r="N208" s="263"/>
      <c r="O208" s="263"/>
      <c r="P208" s="263"/>
      <c r="Q208" s="263"/>
      <c r="R208" s="263"/>
      <c r="S208" s="263"/>
      <c r="T208" s="264"/>
      <c r="U208" s="15"/>
      <c r="V208" s="15"/>
      <c r="W208" s="15"/>
      <c r="X208" s="15"/>
      <c r="Y208" s="15"/>
      <c r="Z208" s="15"/>
      <c r="AA208" s="15"/>
      <c r="AB208" s="15"/>
      <c r="AC208" s="15"/>
      <c r="AD208" s="15"/>
      <c r="AE208" s="15"/>
      <c r="AT208" s="265" t="s">
        <v>258</v>
      </c>
      <c r="AU208" s="265" t="s">
        <v>89</v>
      </c>
      <c r="AV208" s="15" t="s">
        <v>86</v>
      </c>
      <c r="AW208" s="15" t="s">
        <v>39</v>
      </c>
      <c r="AX208" s="15" t="s">
        <v>78</v>
      </c>
      <c r="AY208" s="265" t="s">
        <v>133</v>
      </c>
    </row>
    <row r="209" s="15" customFormat="1">
      <c r="A209" s="15"/>
      <c r="B209" s="256"/>
      <c r="C209" s="257"/>
      <c r="D209" s="213" t="s">
        <v>258</v>
      </c>
      <c r="E209" s="258" t="s">
        <v>32</v>
      </c>
      <c r="F209" s="259" t="s">
        <v>320</v>
      </c>
      <c r="G209" s="257"/>
      <c r="H209" s="258" t="s">
        <v>32</v>
      </c>
      <c r="I209" s="260"/>
      <c r="J209" s="257"/>
      <c r="K209" s="257"/>
      <c r="L209" s="261"/>
      <c r="M209" s="262"/>
      <c r="N209" s="263"/>
      <c r="O209" s="263"/>
      <c r="P209" s="263"/>
      <c r="Q209" s="263"/>
      <c r="R209" s="263"/>
      <c r="S209" s="263"/>
      <c r="T209" s="264"/>
      <c r="U209" s="15"/>
      <c r="V209" s="15"/>
      <c r="W209" s="15"/>
      <c r="X209" s="15"/>
      <c r="Y209" s="15"/>
      <c r="Z209" s="15"/>
      <c r="AA209" s="15"/>
      <c r="AB209" s="15"/>
      <c r="AC209" s="15"/>
      <c r="AD209" s="15"/>
      <c r="AE209" s="15"/>
      <c r="AT209" s="265" t="s">
        <v>258</v>
      </c>
      <c r="AU209" s="265" t="s">
        <v>89</v>
      </c>
      <c r="AV209" s="15" t="s">
        <v>86</v>
      </c>
      <c r="AW209" s="15" t="s">
        <v>39</v>
      </c>
      <c r="AX209" s="15" t="s">
        <v>78</v>
      </c>
      <c r="AY209" s="265" t="s">
        <v>133</v>
      </c>
    </row>
    <row r="210" s="13" customFormat="1">
      <c r="A210" s="13"/>
      <c r="B210" s="234"/>
      <c r="C210" s="235"/>
      <c r="D210" s="213" t="s">
        <v>258</v>
      </c>
      <c r="E210" s="236" t="s">
        <v>32</v>
      </c>
      <c r="F210" s="237" t="s">
        <v>348</v>
      </c>
      <c r="G210" s="235"/>
      <c r="H210" s="238">
        <v>15.782</v>
      </c>
      <c r="I210" s="239"/>
      <c r="J210" s="235"/>
      <c r="K210" s="235"/>
      <c r="L210" s="240"/>
      <c r="M210" s="241"/>
      <c r="N210" s="242"/>
      <c r="O210" s="242"/>
      <c r="P210" s="242"/>
      <c r="Q210" s="242"/>
      <c r="R210" s="242"/>
      <c r="S210" s="242"/>
      <c r="T210" s="243"/>
      <c r="U210" s="13"/>
      <c r="V210" s="13"/>
      <c r="W210" s="13"/>
      <c r="X210" s="13"/>
      <c r="Y210" s="13"/>
      <c r="Z210" s="13"/>
      <c r="AA210" s="13"/>
      <c r="AB210" s="13"/>
      <c r="AC210" s="13"/>
      <c r="AD210" s="13"/>
      <c r="AE210" s="13"/>
      <c r="AT210" s="244" t="s">
        <v>258</v>
      </c>
      <c r="AU210" s="244" t="s">
        <v>89</v>
      </c>
      <c r="AV210" s="13" t="s">
        <v>89</v>
      </c>
      <c r="AW210" s="13" t="s">
        <v>39</v>
      </c>
      <c r="AX210" s="13" t="s">
        <v>78</v>
      </c>
      <c r="AY210" s="244" t="s">
        <v>133</v>
      </c>
    </row>
    <row r="211" s="13" customFormat="1">
      <c r="A211" s="13"/>
      <c r="B211" s="234"/>
      <c r="C211" s="235"/>
      <c r="D211" s="213" t="s">
        <v>258</v>
      </c>
      <c r="E211" s="236" t="s">
        <v>32</v>
      </c>
      <c r="F211" s="237" t="s">
        <v>349</v>
      </c>
      <c r="G211" s="235"/>
      <c r="H211" s="238">
        <v>-1.6160000000000001</v>
      </c>
      <c r="I211" s="239"/>
      <c r="J211" s="235"/>
      <c r="K211" s="235"/>
      <c r="L211" s="240"/>
      <c r="M211" s="241"/>
      <c r="N211" s="242"/>
      <c r="O211" s="242"/>
      <c r="P211" s="242"/>
      <c r="Q211" s="242"/>
      <c r="R211" s="242"/>
      <c r="S211" s="242"/>
      <c r="T211" s="243"/>
      <c r="U211" s="13"/>
      <c r="V211" s="13"/>
      <c r="W211" s="13"/>
      <c r="X211" s="13"/>
      <c r="Y211" s="13"/>
      <c r="Z211" s="13"/>
      <c r="AA211" s="13"/>
      <c r="AB211" s="13"/>
      <c r="AC211" s="13"/>
      <c r="AD211" s="13"/>
      <c r="AE211" s="13"/>
      <c r="AT211" s="244" t="s">
        <v>258</v>
      </c>
      <c r="AU211" s="244" t="s">
        <v>89</v>
      </c>
      <c r="AV211" s="13" t="s">
        <v>89</v>
      </c>
      <c r="AW211" s="13" t="s">
        <v>39</v>
      </c>
      <c r="AX211" s="13" t="s">
        <v>78</v>
      </c>
      <c r="AY211" s="244" t="s">
        <v>133</v>
      </c>
    </row>
    <row r="212" s="15" customFormat="1">
      <c r="A212" s="15"/>
      <c r="B212" s="256"/>
      <c r="C212" s="257"/>
      <c r="D212" s="213" t="s">
        <v>258</v>
      </c>
      <c r="E212" s="258" t="s">
        <v>32</v>
      </c>
      <c r="F212" s="259" t="s">
        <v>322</v>
      </c>
      <c r="G212" s="257"/>
      <c r="H212" s="258" t="s">
        <v>32</v>
      </c>
      <c r="I212" s="260"/>
      <c r="J212" s="257"/>
      <c r="K212" s="257"/>
      <c r="L212" s="261"/>
      <c r="M212" s="262"/>
      <c r="N212" s="263"/>
      <c r="O212" s="263"/>
      <c r="P212" s="263"/>
      <c r="Q212" s="263"/>
      <c r="R212" s="263"/>
      <c r="S212" s="263"/>
      <c r="T212" s="264"/>
      <c r="U212" s="15"/>
      <c r="V212" s="15"/>
      <c r="W212" s="15"/>
      <c r="X212" s="15"/>
      <c r="Y212" s="15"/>
      <c r="Z212" s="15"/>
      <c r="AA212" s="15"/>
      <c r="AB212" s="15"/>
      <c r="AC212" s="15"/>
      <c r="AD212" s="15"/>
      <c r="AE212" s="15"/>
      <c r="AT212" s="265" t="s">
        <v>258</v>
      </c>
      <c r="AU212" s="265" t="s">
        <v>89</v>
      </c>
      <c r="AV212" s="15" t="s">
        <v>86</v>
      </c>
      <c r="AW212" s="15" t="s">
        <v>39</v>
      </c>
      <c r="AX212" s="15" t="s">
        <v>78</v>
      </c>
      <c r="AY212" s="265" t="s">
        <v>133</v>
      </c>
    </row>
    <row r="213" s="13" customFormat="1">
      <c r="A213" s="13"/>
      <c r="B213" s="234"/>
      <c r="C213" s="235"/>
      <c r="D213" s="213" t="s">
        <v>258</v>
      </c>
      <c r="E213" s="236" t="s">
        <v>32</v>
      </c>
      <c r="F213" s="237" t="s">
        <v>350</v>
      </c>
      <c r="G213" s="235"/>
      <c r="H213" s="238">
        <v>11.84</v>
      </c>
      <c r="I213" s="239"/>
      <c r="J213" s="235"/>
      <c r="K213" s="235"/>
      <c r="L213" s="240"/>
      <c r="M213" s="241"/>
      <c r="N213" s="242"/>
      <c r="O213" s="242"/>
      <c r="P213" s="242"/>
      <c r="Q213" s="242"/>
      <c r="R213" s="242"/>
      <c r="S213" s="242"/>
      <c r="T213" s="243"/>
      <c r="U213" s="13"/>
      <c r="V213" s="13"/>
      <c r="W213" s="13"/>
      <c r="X213" s="13"/>
      <c r="Y213" s="13"/>
      <c r="Z213" s="13"/>
      <c r="AA213" s="13"/>
      <c r="AB213" s="13"/>
      <c r="AC213" s="13"/>
      <c r="AD213" s="13"/>
      <c r="AE213" s="13"/>
      <c r="AT213" s="244" t="s">
        <v>258</v>
      </c>
      <c r="AU213" s="244" t="s">
        <v>89</v>
      </c>
      <c r="AV213" s="13" t="s">
        <v>89</v>
      </c>
      <c r="AW213" s="13" t="s">
        <v>39</v>
      </c>
      <c r="AX213" s="13" t="s">
        <v>78</v>
      </c>
      <c r="AY213" s="244" t="s">
        <v>133</v>
      </c>
    </row>
    <row r="214" s="13" customFormat="1">
      <c r="A214" s="13"/>
      <c r="B214" s="234"/>
      <c r="C214" s="235"/>
      <c r="D214" s="213" t="s">
        <v>258</v>
      </c>
      <c r="E214" s="236" t="s">
        <v>32</v>
      </c>
      <c r="F214" s="237" t="s">
        <v>351</v>
      </c>
      <c r="G214" s="235"/>
      <c r="H214" s="238">
        <v>-1</v>
      </c>
      <c r="I214" s="239"/>
      <c r="J214" s="235"/>
      <c r="K214" s="235"/>
      <c r="L214" s="240"/>
      <c r="M214" s="241"/>
      <c r="N214" s="242"/>
      <c r="O214" s="242"/>
      <c r="P214" s="242"/>
      <c r="Q214" s="242"/>
      <c r="R214" s="242"/>
      <c r="S214" s="242"/>
      <c r="T214" s="243"/>
      <c r="U214" s="13"/>
      <c r="V214" s="13"/>
      <c r="W214" s="13"/>
      <c r="X214" s="13"/>
      <c r="Y214" s="13"/>
      <c r="Z214" s="13"/>
      <c r="AA214" s="13"/>
      <c r="AB214" s="13"/>
      <c r="AC214" s="13"/>
      <c r="AD214" s="13"/>
      <c r="AE214" s="13"/>
      <c r="AT214" s="244" t="s">
        <v>258</v>
      </c>
      <c r="AU214" s="244" t="s">
        <v>89</v>
      </c>
      <c r="AV214" s="13" t="s">
        <v>89</v>
      </c>
      <c r="AW214" s="13" t="s">
        <v>39</v>
      </c>
      <c r="AX214" s="13" t="s">
        <v>78</v>
      </c>
      <c r="AY214" s="244" t="s">
        <v>133</v>
      </c>
    </row>
    <row r="215" s="13" customFormat="1">
      <c r="A215" s="13"/>
      <c r="B215" s="234"/>
      <c r="C215" s="235"/>
      <c r="D215" s="213" t="s">
        <v>258</v>
      </c>
      <c r="E215" s="236" t="s">
        <v>32</v>
      </c>
      <c r="F215" s="237" t="s">
        <v>352</v>
      </c>
      <c r="G215" s="235"/>
      <c r="H215" s="238">
        <v>0.71999999999999997</v>
      </c>
      <c r="I215" s="239"/>
      <c r="J215" s="235"/>
      <c r="K215" s="235"/>
      <c r="L215" s="240"/>
      <c r="M215" s="241"/>
      <c r="N215" s="242"/>
      <c r="O215" s="242"/>
      <c r="P215" s="242"/>
      <c r="Q215" s="242"/>
      <c r="R215" s="242"/>
      <c r="S215" s="242"/>
      <c r="T215" s="243"/>
      <c r="U215" s="13"/>
      <c r="V215" s="13"/>
      <c r="W215" s="13"/>
      <c r="X215" s="13"/>
      <c r="Y215" s="13"/>
      <c r="Z215" s="13"/>
      <c r="AA215" s="13"/>
      <c r="AB215" s="13"/>
      <c r="AC215" s="13"/>
      <c r="AD215" s="13"/>
      <c r="AE215" s="13"/>
      <c r="AT215" s="244" t="s">
        <v>258</v>
      </c>
      <c r="AU215" s="244" t="s">
        <v>89</v>
      </c>
      <c r="AV215" s="13" t="s">
        <v>89</v>
      </c>
      <c r="AW215" s="13" t="s">
        <v>39</v>
      </c>
      <c r="AX215" s="13" t="s">
        <v>78</v>
      </c>
      <c r="AY215" s="244" t="s">
        <v>133</v>
      </c>
    </row>
    <row r="216" s="13" customFormat="1">
      <c r="A216" s="13"/>
      <c r="B216" s="234"/>
      <c r="C216" s="235"/>
      <c r="D216" s="213" t="s">
        <v>258</v>
      </c>
      <c r="E216" s="236" t="s">
        <v>32</v>
      </c>
      <c r="F216" s="237" t="s">
        <v>353</v>
      </c>
      <c r="G216" s="235"/>
      <c r="H216" s="238">
        <v>22.059999999999999</v>
      </c>
      <c r="I216" s="239"/>
      <c r="J216" s="235"/>
      <c r="K216" s="235"/>
      <c r="L216" s="240"/>
      <c r="M216" s="241"/>
      <c r="N216" s="242"/>
      <c r="O216" s="242"/>
      <c r="P216" s="242"/>
      <c r="Q216" s="242"/>
      <c r="R216" s="242"/>
      <c r="S216" s="242"/>
      <c r="T216" s="243"/>
      <c r="U216" s="13"/>
      <c r="V216" s="13"/>
      <c r="W216" s="13"/>
      <c r="X216" s="13"/>
      <c r="Y216" s="13"/>
      <c r="Z216" s="13"/>
      <c r="AA216" s="13"/>
      <c r="AB216" s="13"/>
      <c r="AC216" s="13"/>
      <c r="AD216" s="13"/>
      <c r="AE216" s="13"/>
      <c r="AT216" s="244" t="s">
        <v>258</v>
      </c>
      <c r="AU216" s="244" t="s">
        <v>89</v>
      </c>
      <c r="AV216" s="13" t="s">
        <v>89</v>
      </c>
      <c r="AW216" s="13" t="s">
        <v>39</v>
      </c>
      <c r="AX216" s="13" t="s">
        <v>78</v>
      </c>
      <c r="AY216" s="244" t="s">
        <v>133</v>
      </c>
    </row>
    <row r="217" s="14" customFormat="1">
      <c r="A217" s="14"/>
      <c r="B217" s="245"/>
      <c r="C217" s="246"/>
      <c r="D217" s="213" t="s">
        <v>258</v>
      </c>
      <c r="E217" s="247" t="s">
        <v>32</v>
      </c>
      <c r="F217" s="248" t="s">
        <v>265</v>
      </c>
      <c r="G217" s="246"/>
      <c r="H217" s="249">
        <v>242.66400000000002</v>
      </c>
      <c r="I217" s="250"/>
      <c r="J217" s="246"/>
      <c r="K217" s="246"/>
      <c r="L217" s="251"/>
      <c r="M217" s="252"/>
      <c r="N217" s="253"/>
      <c r="O217" s="253"/>
      <c r="P217" s="253"/>
      <c r="Q217" s="253"/>
      <c r="R217" s="253"/>
      <c r="S217" s="253"/>
      <c r="T217" s="254"/>
      <c r="U217" s="14"/>
      <c r="V217" s="14"/>
      <c r="W217" s="14"/>
      <c r="X217" s="14"/>
      <c r="Y217" s="14"/>
      <c r="Z217" s="14"/>
      <c r="AA217" s="14"/>
      <c r="AB217" s="14"/>
      <c r="AC217" s="14"/>
      <c r="AD217" s="14"/>
      <c r="AE217" s="14"/>
      <c r="AT217" s="255" t="s">
        <v>258</v>
      </c>
      <c r="AU217" s="255" t="s">
        <v>89</v>
      </c>
      <c r="AV217" s="14" t="s">
        <v>132</v>
      </c>
      <c r="AW217" s="14" t="s">
        <v>39</v>
      </c>
      <c r="AX217" s="14" t="s">
        <v>86</v>
      </c>
      <c r="AY217" s="255" t="s">
        <v>133</v>
      </c>
    </row>
    <row r="218" s="2" customFormat="1" ht="24.15" customHeight="1">
      <c r="A218" s="42"/>
      <c r="B218" s="43"/>
      <c r="C218" s="200" t="s">
        <v>354</v>
      </c>
      <c r="D218" s="200" t="s">
        <v>134</v>
      </c>
      <c r="E218" s="201" t="s">
        <v>355</v>
      </c>
      <c r="F218" s="202" t="s">
        <v>356</v>
      </c>
      <c r="G218" s="203" t="s">
        <v>253</v>
      </c>
      <c r="H218" s="204">
        <v>25.725999999999999</v>
      </c>
      <c r="I218" s="205"/>
      <c r="J218" s="206">
        <f>ROUND(I218*H218,2)</f>
        <v>0</v>
      </c>
      <c r="K218" s="202" t="s">
        <v>235</v>
      </c>
      <c r="L218" s="48"/>
      <c r="M218" s="207" t="s">
        <v>32</v>
      </c>
      <c r="N218" s="208" t="s">
        <v>49</v>
      </c>
      <c r="O218" s="88"/>
      <c r="P218" s="209">
        <f>O218*H218</f>
        <v>0</v>
      </c>
      <c r="Q218" s="209">
        <v>0.01575</v>
      </c>
      <c r="R218" s="209">
        <f>Q218*H218</f>
        <v>0.4051845</v>
      </c>
      <c r="S218" s="209">
        <v>0</v>
      </c>
      <c r="T218" s="210">
        <f>S218*H218</f>
        <v>0</v>
      </c>
      <c r="U218" s="42"/>
      <c r="V218" s="42"/>
      <c r="W218" s="42"/>
      <c r="X218" s="42"/>
      <c r="Y218" s="42"/>
      <c r="Z218" s="42"/>
      <c r="AA218" s="42"/>
      <c r="AB218" s="42"/>
      <c r="AC218" s="42"/>
      <c r="AD218" s="42"/>
      <c r="AE218" s="42"/>
      <c r="AR218" s="211" t="s">
        <v>132</v>
      </c>
      <c r="AT218" s="211" t="s">
        <v>134</v>
      </c>
      <c r="AU218" s="211" t="s">
        <v>89</v>
      </c>
      <c r="AY218" s="20" t="s">
        <v>133</v>
      </c>
      <c r="BE218" s="212">
        <f>IF(N218="základní",J218,0)</f>
        <v>0</v>
      </c>
      <c r="BF218" s="212">
        <f>IF(N218="snížená",J218,0)</f>
        <v>0</v>
      </c>
      <c r="BG218" s="212">
        <f>IF(N218="zákl. přenesená",J218,0)</f>
        <v>0</v>
      </c>
      <c r="BH218" s="212">
        <f>IF(N218="sníž. přenesená",J218,0)</f>
        <v>0</v>
      </c>
      <c r="BI218" s="212">
        <f>IF(N218="nulová",J218,0)</f>
        <v>0</v>
      </c>
      <c r="BJ218" s="20" t="s">
        <v>86</v>
      </c>
      <c r="BK218" s="212">
        <f>ROUND(I218*H218,2)</f>
        <v>0</v>
      </c>
      <c r="BL218" s="20" t="s">
        <v>132</v>
      </c>
      <c r="BM218" s="211" t="s">
        <v>357</v>
      </c>
    </row>
    <row r="219" s="2" customFormat="1">
      <c r="A219" s="42"/>
      <c r="B219" s="43"/>
      <c r="C219" s="44"/>
      <c r="D219" s="213" t="s">
        <v>139</v>
      </c>
      <c r="E219" s="44"/>
      <c r="F219" s="214" t="s">
        <v>358</v>
      </c>
      <c r="G219" s="44"/>
      <c r="H219" s="44"/>
      <c r="I219" s="215"/>
      <c r="J219" s="44"/>
      <c r="K219" s="44"/>
      <c r="L219" s="48"/>
      <c r="M219" s="216"/>
      <c r="N219" s="217"/>
      <c r="O219" s="88"/>
      <c r="P219" s="88"/>
      <c r="Q219" s="88"/>
      <c r="R219" s="88"/>
      <c r="S219" s="88"/>
      <c r="T219" s="89"/>
      <c r="U219" s="42"/>
      <c r="V219" s="42"/>
      <c r="W219" s="42"/>
      <c r="X219" s="42"/>
      <c r="Y219" s="42"/>
      <c r="Z219" s="42"/>
      <c r="AA219" s="42"/>
      <c r="AB219" s="42"/>
      <c r="AC219" s="42"/>
      <c r="AD219" s="42"/>
      <c r="AE219" s="42"/>
      <c r="AT219" s="20" t="s">
        <v>139</v>
      </c>
      <c r="AU219" s="20" t="s">
        <v>89</v>
      </c>
    </row>
    <row r="220" s="2" customFormat="1">
      <c r="A220" s="42"/>
      <c r="B220" s="43"/>
      <c r="C220" s="44"/>
      <c r="D220" s="231" t="s">
        <v>184</v>
      </c>
      <c r="E220" s="44"/>
      <c r="F220" s="232" t="s">
        <v>359</v>
      </c>
      <c r="G220" s="44"/>
      <c r="H220" s="44"/>
      <c r="I220" s="215"/>
      <c r="J220" s="44"/>
      <c r="K220" s="44"/>
      <c r="L220" s="48"/>
      <c r="M220" s="216"/>
      <c r="N220" s="217"/>
      <c r="O220" s="88"/>
      <c r="P220" s="88"/>
      <c r="Q220" s="88"/>
      <c r="R220" s="88"/>
      <c r="S220" s="88"/>
      <c r="T220" s="89"/>
      <c r="U220" s="42"/>
      <c r="V220" s="42"/>
      <c r="W220" s="42"/>
      <c r="X220" s="42"/>
      <c r="Y220" s="42"/>
      <c r="Z220" s="42"/>
      <c r="AA220" s="42"/>
      <c r="AB220" s="42"/>
      <c r="AC220" s="42"/>
      <c r="AD220" s="42"/>
      <c r="AE220" s="42"/>
      <c r="AT220" s="20" t="s">
        <v>184</v>
      </c>
      <c r="AU220" s="20" t="s">
        <v>89</v>
      </c>
    </row>
    <row r="221" s="2" customFormat="1">
      <c r="A221" s="42"/>
      <c r="B221" s="43"/>
      <c r="C221" s="44"/>
      <c r="D221" s="213" t="s">
        <v>239</v>
      </c>
      <c r="E221" s="44"/>
      <c r="F221" s="218" t="s">
        <v>360</v>
      </c>
      <c r="G221" s="44"/>
      <c r="H221" s="44"/>
      <c r="I221" s="215"/>
      <c r="J221" s="44"/>
      <c r="K221" s="44"/>
      <c r="L221" s="48"/>
      <c r="M221" s="216"/>
      <c r="N221" s="217"/>
      <c r="O221" s="88"/>
      <c r="P221" s="88"/>
      <c r="Q221" s="88"/>
      <c r="R221" s="88"/>
      <c r="S221" s="88"/>
      <c r="T221" s="89"/>
      <c r="U221" s="42"/>
      <c r="V221" s="42"/>
      <c r="W221" s="42"/>
      <c r="X221" s="42"/>
      <c r="Y221" s="42"/>
      <c r="Z221" s="42"/>
      <c r="AA221" s="42"/>
      <c r="AB221" s="42"/>
      <c r="AC221" s="42"/>
      <c r="AD221" s="42"/>
      <c r="AE221" s="42"/>
      <c r="AT221" s="20" t="s">
        <v>239</v>
      </c>
      <c r="AU221" s="20" t="s">
        <v>89</v>
      </c>
    </row>
    <row r="222" s="15" customFormat="1">
      <c r="A222" s="15"/>
      <c r="B222" s="256"/>
      <c r="C222" s="257"/>
      <c r="D222" s="213" t="s">
        <v>258</v>
      </c>
      <c r="E222" s="258" t="s">
        <v>32</v>
      </c>
      <c r="F222" s="259" t="s">
        <v>361</v>
      </c>
      <c r="G222" s="257"/>
      <c r="H222" s="258" t="s">
        <v>32</v>
      </c>
      <c r="I222" s="260"/>
      <c r="J222" s="257"/>
      <c r="K222" s="257"/>
      <c r="L222" s="261"/>
      <c r="M222" s="262"/>
      <c r="N222" s="263"/>
      <c r="O222" s="263"/>
      <c r="P222" s="263"/>
      <c r="Q222" s="263"/>
      <c r="R222" s="263"/>
      <c r="S222" s="263"/>
      <c r="T222" s="264"/>
      <c r="U222" s="15"/>
      <c r="V222" s="15"/>
      <c r="W222" s="15"/>
      <c r="X222" s="15"/>
      <c r="Y222" s="15"/>
      <c r="Z222" s="15"/>
      <c r="AA222" s="15"/>
      <c r="AB222" s="15"/>
      <c r="AC222" s="15"/>
      <c r="AD222" s="15"/>
      <c r="AE222" s="15"/>
      <c r="AT222" s="265" t="s">
        <v>258</v>
      </c>
      <c r="AU222" s="265" t="s">
        <v>89</v>
      </c>
      <c r="AV222" s="15" t="s">
        <v>86</v>
      </c>
      <c r="AW222" s="15" t="s">
        <v>39</v>
      </c>
      <c r="AX222" s="15" t="s">
        <v>78</v>
      </c>
      <c r="AY222" s="265" t="s">
        <v>133</v>
      </c>
    </row>
    <row r="223" s="15" customFormat="1">
      <c r="A223" s="15"/>
      <c r="B223" s="256"/>
      <c r="C223" s="257"/>
      <c r="D223" s="213" t="s">
        <v>258</v>
      </c>
      <c r="E223" s="258" t="s">
        <v>32</v>
      </c>
      <c r="F223" s="259" t="s">
        <v>347</v>
      </c>
      <c r="G223" s="257"/>
      <c r="H223" s="258" t="s">
        <v>32</v>
      </c>
      <c r="I223" s="260"/>
      <c r="J223" s="257"/>
      <c r="K223" s="257"/>
      <c r="L223" s="261"/>
      <c r="M223" s="262"/>
      <c r="N223" s="263"/>
      <c r="O223" s="263"/>
      <c r="P223" s="263"/>
      <c r="Q223" s="263"/>
      <c r="R223" s="263"/>
      <c r="S223" s="263"/>
      <c r="T223" s="264"/>
      <c r="U223" s="15"/>
      <c r="V223" s="15"/>
      <c r="W223" s="15"/>
      <c r="X223" s="15"/>
      <c r="Y223" s="15"/>
      <c r="Z223" s="15"/>
      <c r="AA223" s="15"/>
      <c r="AB223" s="15"/>
      <c r="AC223" s="15"/>
      <c r="AD223" s="15"/>
      <c r="AE223" s="15"/>
      <c r="AT223" s="265" t="s">
        <v>258</v>
      </c>
      <c r="AU223" s="265" t="s">
        <v>89</v>
      </c>
      <c r="AV223" s="15" t="s">
        <v>86</v>
      </c>
      <c r="AW223" s="15" t="s">
        <v>39</v>
      </c>
      <c r="AX223" s="15" t="s">
        <v>78</v>
      </c>
      <c r="AY223" s="265" t="s">
        <v>133</v>
      </c>
    </row>
    <row r="224" s="15" customFormat="1">
      <c r="A224" s="15"/>
      <c r="B224" s="256"/>
      <c r="C224" s="257"/>
      <c r="D224" s="213" t="s">
        <v>258</v>
      </c>
      <c r="E224" s="258" t="s">
        <v>32</v>
      </c>
      <c r="F224" s="259" t="s">
        <v>320</v>
      </c>
      <c r="G224" s="257"/>
      <c r="H224" s="258" t="s">
        <v>32</v>
      </c>
      <c r="I224" s="260"/>
      <c r="J224" s="257"/>
      <c r="K224" s="257"/>
      <c r="L224" s="261"/>
      <c r="M224" s="262"/>
      <c r="N224" s="263"/>
      <c r="O224" s="263"/>
      <c r="P224" s="263"/>
      <c r="Q224" s="263"/>
      <c r="R224" s="263"/>
      <c r="S224" s="263"/>
      <c r="T224" s="264"/>
      <c r="U224" s="15"/>
      <c r="V224" s="15"/>
      <c r="W224" s="15"/>
      <c r="X224" s="15"/>
      <c r="Y224" s="15"/>
      <c r="Z224" s="15"/>
      <c r="AA224" s="15"/>
      <c r="AB224" s="15"/>
      <c r="AC224" s="15"/>
      <c r="AD224" s="15"/>
      <c r="AE224" s="15"/>
      <c r="AT224" s="265" t="s">
        <v>258</v>
      </c>
      <c r="AU224" s="265" t="s">
        <v>89</v>
      </c>
      <c r="AV224" s="15" t="s">
        <v>86</v>
      </c>
      <c r="AW224" s="15" t="s">
        <v>39</v>
      </c>
      <c r="AX224" s="15" t="s">
        <v>78</v>
      </c>
      <c r="AY224" s="265" t="s">
        <v>133</v>
      </c>
    </row>
    <row r="225" s="13" customFormat="1">
      <c r="A225" s="13"/>
      <c r="B225" s="234"/>
      <c r="C225" s="235"/>
      <c r="D225" s="213" t="s">
        <v>258</v>
      </c>
      <c r="E225" s="236" t="s">
        <v>32</v>
      </c>
      <c r="F225" s="237" t="s">
        <v>348</v>
      </c>
      <c r="G225" s="235"/>
      <c r="H225" s="238">
        <v>15.782</v>
      </c>
      <c r="I225" s="239"/>
      <c r="J225" s="235"/>
      <c r="K225" s="235"/>
      <c r="L225" s="240"/>
      <c r="M225" s="241"/>
      <c r="N225" s="242"/>
      <c r="O225" s="242"/>
      <c r="P225" s="242"/>
      <c r="Q225" s="242"/>
      <c r="R225" s="242"/>
      <c r="S225" s="242"/>
      <c r="T225" s="243"/>
      <c r="U225" s="13"/>
      <c r="V225" s="13"/>
      <c r="W225" s="13"/>
      <c r="X225" s="13"/>
      <c r="Y225" s="13"/>
      <c r="Z225" s="13"/>
      <c r="AA225" s="13"/>
      <c r="AB225" s="13"/>
      <c r="AC225" s="13"/>
      <c r="AD225" s="13"/>
      <c r="AE225" s="13"/>
      <c r="AT225" s="244" t="s">
        <v>258</v>
      </c>
      <c r="AU225" s="244" t="s">
        <v>89</v>
      </c>
      <c r="AV225" s="13" t="s">
        <v>89</v>
      </c>
      <c r="AW225" s="13" t="s">
        <v>39</v>
      </c>
      <c r="AX225" s="13" t="s">
        <v>78</v>
      </c>
      <c r="AY225" s="244" t="s">
        <v>133</v>
      </c>
    </row>
    <row r="226" s="13" customFormat="1">
      <c r="A226" s="13"/>
      <c r="B226" s="234"/>
      <c r="C226" s="235"/>
      <c r="D226" s="213" t="s">
        <v>258</v>
      </c>
      <c r="E226" s="236" t="s">
        <v>32</v>
      </c>
      <c r="F226" s="237" t="s">
        <v>349</v>
      </c>
      <c r="G226" s="235"/>
      <c r="H226" s="238">
        <v>-1.6160000000000001</v>
      </c>
      <c r="I226" s="239"/>
      <c r="J226" s="235"/>
      <c r="K226" s="235"/>
      <c r="L226" s="240"/>
      <c r="M226" s="241"/>
      <c r="N226" s="242"/>
      <c r="O226" s="242"/>
      <c r="P226" s="242"/>
      <c r="Q226" s="242"/>
      <c r="R226" s="242"/>
      <c r="S226" s="242"/>
      <c r="T226" s="243"/>
      <c r="U226" s="13"/>
      <c r="V226" s="13"/>
      <c r="W226" s="13"/>
      <c r="X226" s="13"/>
      <c r="Y226" s="13"/>
      <c r="Z226" s="13"/>
      <c r="AA226" s="13"/>
      <c r="AB226" s="13"/>
      <c r="AC226" s="13"/>
      <c r="AD226" s="13"/>
      <c r="AE226" s="13"/>
      <c r="AT226" s="244" t="s">
        <v>258</v>
      </c>
      <c r="AU226" s="244" t="s">
        <v>89</v>
      </c>
      <c r="AV226" s="13" t="s">
        <v>89</v>
      </c>
      <c r="AW226" s="13" t="s">
        <v>39</v>
      </c>
      <c r="AX226" s="13" t="s">
        <v>78</v>
      </c>
      <c r="AY226" s="244" t="s">
        <v>133</v>
      </c>
    </row>
    <row r="227" s="15" customFormat="1">
      <c r="A227" s="15"/>
      <c r="B227" s="256"/>
      <c r="C227" s="257"/>
      <c r="D227" s="213" t="s">
        <v>258</v>
      </c>
      <c r="E227" s="258" t="s">
        <v>32</v>
      </c>
      <c r="F227" s="259" t="s">
        <v>322</v>
      </c>
      <c r="G227" s="257"/>
      <c r="H227" s="258" t="s">
        <v>32</v>
      </c>
      <c r="I227" s="260"/>
      <c r="J227" s="257"/>
      <c r="K227" s="257"/>
      <c r="L227" s="261"/>
      <c r="M227" s="262"/>
      <c r="N227" s="263"/>
      <c r="O227" s="263"/>
      <c r="P227" s="263"/>
      <c r="Q227" s="263"/>
      <c r="R227" s="263"/>
      <c r="S227" s="263"/>
      <c r="T227" s="264"/>
      <c r="U227" s="15"/>
      <c r="V227" s="15"/>
      <c r="W227" s="15"/>
      <c r="X227" s="15"/>
      <c r="Y227" s="15"/>
      <c r="Z227" s="15"/>
      <c r="AA227" s="15"/>
      <c r="AB227" s="15"/>
      <c r="AC227" s="15"/>
      <c r="AD227" s="15"/>
      <c r="AE227" s="15"/>
      <c r="AT227" s="265" t="s">
        <v>258</v>
      </c>
      <c r="AU227" s="265" t="s">
        <v>89</v>
      </c>
      <c r="AV227" s="15" t="s">
        <v>86</v>
      </c>
      <c r="AW227" s="15" t="s">
        <v>39</v>
      </c>
      <c r="AX227" s="15" t="s">
        <v>78</v>
      </c>
      <c r="AY227" s="265" t="s">
        <v>133</v>
      </c>
    </row>
    <row r="228" s="13" customFormat="1">
      <c r="A228" s="13"/>
      <c r="B228" s="234"/>
      <c r="C228" s="235"/>
      <c r="D228" s="213" t="s">
        <v>258</v>
      </c>
      <c r="E228" s="236" t="s">
        <v>32</v>
      </c>
      <c r="F228" s="237" t="s">
        <v>350</v>
      </c>
      <c r="G228" s="235"/>
      <c r="H228" s="238">
        <v>11.84</v>
      </c>
      <c r="I228" s="239"/>
      <c r="J228" s="235"/>
      <c r="K228" s="235"/>
      <c r="L228" s="240"/>
      <c r="M228" s="241"/>
      <c r="N228" s="242"/>
      <c r="O228" s="242"/>
      <c r="P228" s="242"/>
      <c r="Q228" s="242"/>
      <c r="R228" s="242"/>
      <c r="S228" s="242"/>
      <c r="T228" s="243"/>
      <c r="U228" s="13"/>
      <c r="V228" s="13"/>
      <c r="W228" s="13"/>
      <c r="X228" s="13"/>
      <c r="Y228" s="13"/>
      <c r="Z228" s="13"/>
      <c r="AA228" s="13"/>
      <c r="AB228" s="13"/>
      <c r="AC228" s="13"/>
      <c r="AD228" s="13"/>
      <c r="AE228" s="13"/>
      <c r="AT228" s="244" t="s">
        <v>258</v>
      </c>
      <c r="AU228" s="244" t="s">
        <v>89</v>
      </c>
      <c r="AV228" s="13" t="s">
        <v>89</v>
      </c>
      <c r="AW228" s="13" t="s">
        <v>39</v>
      </c>
      <c r="AX228" s="13" t="s">
        <v>78</v>
      </c>
      <c r="AY228" s="244" t="s">
        <v>133</v>
      </c>
    </row>
    <row r="229" s="13" customFormat="1">
      <c r="A229" s="13"/>
      <c r="B229" s="234"/>
      <c r="C229" s="235"/>
      <c r="D229" s="213" t="s">
        <v>258</v>
      </c>
      <c r="E229" s="236" t="s">
        <v>32</v>
      </c>
      <c r="F229" s="237" t="s">
        <v>351</v>
      </c>
      <c r="G229" s="235"/>
      <c r="H229" s="238">
        <v>-1</v>
      </c>
      <c r="I229" s="239"/>
      <c r="J229" s="235"/>
      <c r="K229" s="235"/>
      <c r="L229" s="240"/>
      <c r="M229" s="241"/>
      <c r="N229" s="242"/>
      <c r="O229" s="242"/>
      <c r="P229" s="242"/>
      <c r="Q229" s="242"/>
      <c r="R229" s="242"/>
      <c r="S229" s="242"/>
      <c r="T229" s="243"/>
      <c r="U229" s="13"/>
      <c r="V229" s="13"/>
      <c r="W229" s="13"/>
      <c r="X229" s="13"/>
      <c r="Y229" s="13"/>
      <c r="Z229" s="13"/>
      <c r="AA229" s="13"/>
      <c r="AB229" s="13"/>
      <c r="AC229" s="13"/>
      <c r="AD229" s="13"/>
      <c r="AE229" s="13"/>
      <c r="AT229" s="244" t="s">
        <v>258</v>
      </c>
      <c r="AU229" s="244" t="s">
        <v>89</v>
      </c>
      <c r="AV229" s="13" t="s">
        <v>89</v>
      </c>
      <c r="AW229" s="13" t="s">
        <v>39</v>
      </c>
      <c r="AX229" s="13" t="s">
        <v>78</v>
      </c>
      <c r="AY229" s="244" t="s">
        <v>133</v>
      </c>
    </row>
    <row r="230" s="13" customFormat="1">
      <c r="A230" s="13"/>
      <c r="B230" s="234"/>
      <c r="C230" s="235"/>
      <c r="D230" s="213" t="s">
        <v>258</v>
      </c>
      <c r="E230" s="236" t="s">
        <v>32</v>
      </c>
      <c r="F230" s="237" t="s">
        <v>352</v>
      </c>
      <c r="G230" s="235"/>
      <c r="H230" s="238">
        <v>0.71999999999999997</v>
      </c>
      <c r="I230" s="239"/>
      <c r="J230" s="235"/>
      <c r="K230" s="235"/>
      <c r="L230" s="240"/>
      <c r="M230" s="241"/>
      <c r="N230" s="242"/>
      <c r="O230" s="242"/>
      <c r="P230" s="242"/>
      <c r="Q230" s="242"/>
      <c r="R230" s="242"/>
      <c r="S230" s="242"/>
      <c r="T230" s="243"/>
      <c r="U230" s="13"/>
      <c r="V230" s="13"/>
      <c r="W230" s="13"/>
      <c r="X230" s="13"/>
      <c r="Y230" s="13"/>
      <c r="Z230" s="13"/>
      <c r="AA230" s="13"/>
      <c r="AB230" s="13"/>
      <c r="AC230" s="13"/>
      <c r="AD230" s="13"/>
      <c r="AE230" s="13"/>
      <c r="AT230" s="244" t="s">
        <v>258</v>
      </c>
      <c r="AU230" s="244" t="s">
        <v>89</v>
      </c>
      <c r="AV230" s="13" t="s">
        <v>89</v>
      </c>
      <c r="AW230" s="13" t="s">
        <v>39</v>
      </c>
      <c r="AX230" s="13" t="s">
        <v>78</v>
      </c>
      <c r="AY230" s="244" t="s">
        <v>133</v>
      </c>
    </row>
    <row r="231" s="14" customFormat="1">
      <c r="A231" s="14"/>
      <c r="B231" s="245"/>
      <c r="C231" s="246"/>
      <c r="D231" s="213" t="s">
        <v>258</v>
      </c>
      <c r="E231" s="247" t="s">
        <v>32</v>
      </c>
      <c r="F231" s="248" t="s">
        <v>265</v>
      </c>
      <c r="G231" s="246"/>
      <c r="H231" s="249">
        <v>25.725999999999999</v>
      </c>
      <c r="I231" s="250"/>
      <c r="J231" s="246"/>
      <c r="K231" s="246"/>
      <c r="L231" s="251"/>
      <c r="M231" s="252"/>
      <c r="N231" s="253"/>
      <c r="O231" s="253"/>
      <c r="P231" s="253"/>
      <c r="Q231" s="253"/>
      <c r="R231" s="253"/>
      <c r="S231" s="253"/>
      <c r="T231" s="254"/>
      <c r="U231" s="14"/>
      <c r="V231" s="14"/>
      <c r="W231" s="14"/>
      <c r="X231" s="14"/>
      <c r="Y231" s="14"/>
      <c r="Z231" s="14"/>
      <c r="AA231" s="14"/>
      <c r="AB231" s="14"/>
      <c r="AC231" s="14"/>
      <c r="AD231" s="14"/>
      <c r="AE231" s="14"/>
      <c r="AT231" s="255" t="s">
        <v>258</v>
      </c>
      <c r="AU231" s="255" t="s">
        <v>89</v>
      </c>
      <c r="AV231" s="14" t="s">
        <v>132</v>
      </c>
      <c r="AW231" s="14" t="s">
        <v>39</v>
      </c>
      <c r="AX231" s="14" t="s">
        <v>86</v>
      </c>
      <c r="AY231" s="255" t="s">
        <v>133</v>
      </c>
    </row>
    <row r="232" s="2" customFormat="1" ht="24.15" customHeight="1">
      <c r="A232" s="42"/>
      <c r="B232" s="43"/>
      <c r="C232" s="200" t="s">
        <v>8</v>
      </c>
      <c r="D232" s="200" t="s">
        <v>134</v>
      </c>
      <c r="E232" s="201" t="s">
        <v>362</v>
      </c>
      <c r="F232" s="202" t="s">
        <v>363</v>
      </c>
      <c r="G232" s="203" t="s">
        <v>253</v>
      </c>
      <c r="H232" s="204">
        <v>200.62899999999999</v>
      </c>
      <c r="I232" s="205"/>
      <c r="J232" s="206">
        <f>ROUND(I232*H232,2)</f>
        <v>0</v>
      </c>
      <c r="K232" s="202" t="s">
        <v>235</v>
      </c>
      <c r="L232" s="48"/>
      <c r="M232" s="207" t="s">
        <v>32</v>
      </c>
      <c r="N232" s="208" t="s">
        <v>49</v>
      </c>
      <c r="O232" s="88"/>
      <c r="P232" s="209">
        <f>O232*H232</f>
        <v>0</v>
      </c>
      <c r="Q232" s="209">
        <v>0.018380000000000001</v>
      </c>
      <c r="R232" s="209">
        <f>Q232*H232</f>
        <v>3.68756102</v>
      </c>
      <c r="S232" s="209">
        <v>0</v>
      </c>
      <c r="T232" s="210">
        <f>S232*H232</f>
        <v>0</v>
      </c>
      <c r="U232" s="42"/>
      <c r="V232" s="42"/>
      <c r="W232" s="42"/>
      <c r="X232" s="42"/>
      <c r="Y232" s="42"/>
      <c r="Z232" s="42"/>
      <c r="AA232" s="42"/>
      <c r="AB232" s="42"/>
      <c r="AC232" s="42"/>
      <c r="AD232" s="42"/>
      <c r="AE232" s="42"/>
      <c r="AR232" s="211" t="s">
        <v>132</v>
      </c>
      <c r="AT232" s="211" t="s">
        <v>134</v>
      </c>
      <c r="AU232" s="211" t="s">
        <v>89</v>
      </c>
      <c r="AY232" s="20" t="s">
        <v>133</v>
      </c>
      <c r="BE232" s="212">
        <f>IF(N232="základní",J232,0)</f>
        <v>0</v>
      </c>
      <c r="BF232" s="212">
        <f>IF(N232="snížená",J232,0)</f>
        <v>0</v>
      </c>
      <c r="BG232" s="212">
        <f>IF(N232="zákl. přenesená",J232,0)</f>
        <v>0</v>
      </c>
      <c r="BH232" s="212">
        <f>IF(N232="sníž. přenesená",J232,0)</f>
        <v>0</v>
      </c>
      <c r="BI232" s="212">
        <f>IF(N232="nulová",J232,0)</f>
        <v>0</v>
      </c>
      <c r="BJ232" s="20" t="s">
        <v>86</v>
      </c>
      <c r="BK232" s="212">
        <f>ROUND(I232*H232,2)</f>
        <v>0</v>
      </c>
      <c r="BL232" s="20" t="s">
        <v>132</v>
      </c>
      <c r="BM232" s="211" t="s">
        <v>364</v>
      </c>
    </row>
    <row r="233" s="2" customFormat="1">
      <c r="A233" s="42"/>
      <c r="B233" s="43"/>
      <c r="C233" s="44"/>
      <c r="D233" s="213" t="s">
        <v>139</v>
      </c>
      <c r="E233" s="44"/>
      <c r="F233" s="214" t="s">
        <v>365</v>
      </c>
      <c r="G233" s="44"/>
      <c r="H233" s="44"/>
      <c r="I233" s="215"/>
      <c r="J233" s="44"/>
      <c r="K233" s="44"/>
      <c r="L233" s="48"/>
      <c r="M233" s="216"/>
      <c r="N233" s="217"/>
      <c r="O233" s="88"/>
      <c r="P233" s="88"/>
      <c r="Q233" s="88"/>
      <c r="R233" s="88"/>
      <c r="S233" s="88"/>
      <c r="T233" s="89"/>
      <c r="U233" s="42"/>
      <c r="V233" s="42"/>
      <c r="W233" s="42"/>
      <c r="X233" s="42"/>
      <c r="Y233" s="42"/>
      <c r="Z233" s="42"/>
      <c r="AA233" s="42"/>
      <c r="AB233" s="42"/>
      <c r="AC233" s="42"/>
      <c r="AD233" s="42"/>
      <c r="AE233" s="42"/>
      <c r="AT233" s="20" t="s">
        <v>139</v>
      </c>
      <c r="AU233" s="20" t="s">
        <v>89</v>
      </c>
    </row>
    <row r="234" s="2" customFormat="1">
      <c r="A234" s="42"/>
      <c r="B234" s="43"/>
      <c r="C234" s="44"/>
      <c r="D234" s="231" t="s">
        <v>184</v>
      </c>
      <c r="E234" s="44"/>
      <c r="F234" s="232" t="s">
        <v>366</v>
      </c>
      <c r="G234" s="44"/>
      <c r="H234" s="44"/>
      <c r="I234" s="215"/>
      <c r="J234" s="44"/>
      <c r="K234" s="44"/>
      <c r="L234" s="48"/>
      <c r="M234" s="216"/>
      <c r="N234" s="217"/>
      <c r="O234" s="88"/>
      <c r="P234" s="88"/>
      <c r="Q234" s="88"/>
      <c r="R234" s="88"/>
      <c r="S234" s="88"/>
      <c r="T234" s="89"/>
      <c r="U234" s="42"/>
      <c r="V234" s="42"/>
      <c r="W234" s="42"/>
      <c r="X234" s="42"/>
      <c r="Y234" s="42"/>
      <c r="Z234" s="42"/>
      <c r="AA234" s="42"/>
      <c r="AB234" s="42"/>
      <c r="AC234" s="42"/>
      <c r="AD234" s="42"/>
      <c r="AE234" s="42"/>
      <c r="AT234" s="20" t="s">
        <v>184</v>
      </c>
      <c r="AU234" s="20" t="s">
        <v>89</v>
      </c>
    </row>
    <row r="235" s="2" customFormat="1">
      <c r="A235" s="42"/>
      <c r="B235" s="43"/>
      <c r="C235" s="44"/>
      <c r="D235" s="213" t="s">
        <v>239</v>
      </c>
      <c r="E235" s="44"/>
      <c r="F235" s="218" t="s">
        <v>360</v>
      </c>
      <c r="G235" s="44"/>
      <c r="H235" s="44"/>
      <c r="I235" s="215"/>
      <c r="J235" s="44"/>
      <c r="K235" s="44"/>
      <c r="L235" s="48"/>
      <c r="M235" s="216"/>
      <c r="N235" s="217"/>
      <c r="O235" s="88"/>
      <c r="P235" s="88"/>
      <c r="Q235" s="88"/>
      <c r="R235" s="88"/>
      <c r="S235" s="88"/>
      <c r="T235" s="89"/>
      <c r="U235" s="42"/>
      <c r="V235" s="42"/>
      <c r="W235" s="42"/>
      <c r="X235" s="42"/>
      <c r="Y235" s="42"/>
      <c r="Z235" s="42"/>
      <c r="AA235" s="42"/>
      <c r="AB235" s="42"/>
      <c r="AC235" s="42"/>
      <c r="AD235" s="42"/>
      <c r="AE235" s="42"/>
      <c r="AT235" s="20" t="s">
        <v>239</v>
      </c>
      <c r="AU235" s="20" t="s">
        <v>89</v>
      </c>
    </row>
    <row r="236" s="15" customFormat="1">
      <c r="A236" s="15"/>
      <c r="B236" s="256"/>
      <c r="C236" s="257"/>
      <c r="D236" s="213" t="s">
        <v>258</v>
      </c>
      <c r="E236" s="258" t="s">
        <v>32</v>
      </c>
      <c r="F236" s="259" t="s">
        <v>319</v>
      </c>
      <c r="G236" s="257"/>
      <c r="H236" s="258" t="s">
        <v>32</v>
      </c>
      <c r="I236" s="260"/>
      <c r="J236" s="257"/>
      <c r="K236" s="257"/>
      <c r="L236" s="261"/>
      <c r="M236" s="262"/>
      <c r="N236" s="263"/>
      <c r="O236" s="263"/>
      <c r="P236" s="263"/>
      <c r="Q236" s="263"/>
      <c r="R236" s="263"/>
      <c r="S236" s="263"/>
      <c r="T236" s="264"/>
      <c r="U236" s="15"/>
      <c r="V236" s="15"/>
      <c r="W236" s="15"/>
      <c r="X236" s="15"/>
      <c r="Y236" s="15"/>
      <c r="Z236" s="15"/>
      <c r="AA236" s="15"/>
      <c r="AB236" s="15"/>
      <c r="AC236" s="15"/>
      <c r="AD236" s="15"/>
      <c r="AE236" s="15"/>
      <c r="AT236" s="265" t="s">
        <v>258</v>
      </c>
      <c r="AU236" s="265" t="s">
        <v>89</v>
      </c>
      <c r="AV236" s="15" t="s">
        <v>86</v>
      </c>
      <c r="AW236" s="15" t="s">
        <v>39</v>
      </c>
      <c r="AX236" s="15" t="s">
        <v>78</v>
      </c>
      <c r="AY236" s="265" t="s">
        <v>133</v>
      </c>
    </row>
    <row r="237" s="15" customFormat="1">
      <c r="A237" s="15"/>
      <c r="B237" s="256"/>
      <c r="C237" s="257"/>
      <c r="D237" s="213" t="s">
        <v>258</v>
      </c>
      <c r="E237" s="258" t="s">
        <v>32</v>
      </c>
      <c r="F237" s="259" t="s">
        <v>320</v>
      </c>
      <c r="G237" s="257"/>
      <c r="H237" s="258" t="s">
        <v>32</v>
      </c>
      <c r="I237" s="260"/>
      <c r="J237" s="257"/>
      <c r="K237" s="257"/>
      <c r="L237" s="261"/>
      <c r="M237" s="262"/>
      <c r="N237" s="263"/>
      <c r="O237" s="263"/>
      <c r="P237" s="263"/>
      <c r="Q237" s="263"/>
      <c r="R237" s="263"/>
      <c r="S237" s="263"/>
      <c r="T237" s="264"/>
      <c r="U237" s="15"/>
      <c r="V237" s="15"/>
      <c r="W237" s="15"/>
      <c r="X237" s="15"/>
      <c r="Y237" s="15"/>
      <c r="Z237" s="15"/>
      <c r="AA237" s="15"/>
      <c r="AB237" s="15"/>
      <c r="AC237" s="15"/>
      <c r="AD237" s="15"/>
      <c r="AE237" s="15"/>
      <c r="AT237" s="265" t="s">
        <v>258</v>
      </c>
      <c r="AU237" s="265" t="s">
        <v>89</v>
      </c>
      <c r="AV237" s="15" t="s">
        <v>86</v>
      </c>
      <c r="AW237" s="15" t="s">
        <v>39</v>
      </c>
      <c r="AX237" s="15" t="s">
        <v>78</v>
      </c>
      <c r="AY237" s="265" t="s">
        <v>133</v>
      </c>
    </row>
    <row r="238" s="13" customFormat="1">
      <c r="A238" s="13"/>
      <c r="B238" s="234"/>
      <c r="C238" s="235"/>
      <c r="D238" s="213" t="s">
        <v>258</v>
      </c>
      <c r="E238" s="236" t="s">
        <v>32</v>
      </c>
      <c r="F238" s="237" t="s">
        <v>321</v>
      </c>
      <c r="G238" s="235"/>
      <c r="H238" s="238">
        <v>16.289000000000001</v>
      </c>
      <c r="I238" s="239"/>
      <c r="J238" s="235"/>
      <c r="K238" s="235"/>
      <c r="L238" s="240"/>
      <c r="M238" s="241"/>
      <c r="N238" s="242"/>
      <c r="O238" s="242"/>
      <c r="P238" s="242"/>
      <c r="Q238" s="242"/>
      <c r="R238" s="242"/>
      <c r="S238" s="242"/>
      <c r="T238" s="243"/>
      <c r="U238" s="13"/>
      <c r="V238" s="13"/>
      <c r="W238" s="13"/>
      <c r="X238" s="13"/>
      <c r="Y238" s="13"/>
      <c r="Z238" s="13"/>
      <c r="AA238" s="13"/>
      <c r="AB238" s="13"/>
      <c r="AC238" s="13"/>
      <c r="AD238" s="13"/>
      <c r="AE238" s="13"/>
      <c r="AT238" s="244" t="s">
        <v>258</v>
      </c>
      <c r="AU238" s="244" t="s">
        <v>89</v>
      </c>
      <c r="AV238" s="13" t="s">
        <v>89</v>
      </c>
      <c r="AW238" s="13" t="s">
        <v>39</v>
      </c>
      <c r="AX238" s="13" t="s">
        <v>78</v>
      </c>
      <c r="AY238" s="244" t="s">
        <v>133</v>
      </c>
    </row>
    <row r="239" s="13" customFormat="1">
      <c r="A239" s="13"/>
      <c r="B239" s="234"/>
      <c r="C239" s="235"/>
      <c r="D239" s="213" t="s">
        <v>258</v>
      </c>
      <c r="E239" s="236" t="s">
        <v>32</v>
      </c>
      <c r="F239" s="237" t="s">
        <v>263</v>
      </c>
      <c r="G239" s="235"/>
      <c r="H239" s="238">
        <v>-1.8180000000000001</v>
      </c>
      <c r="I239" s="239"/>
      <c r="J239" s="235"/>
      <c r="K239" s="235"/>
      <c r="L239" s="240"/>
      <c r="M239" s="241"/>
      <c r="N239" s="242"/>
      <c r="O239" s="242"/>
      <c r="P239" s="242"/>
      <c r="Q239" s="242"/>
      <c r="R239" s="242"/>
      <c r="S239" s="242"/>
      <c r="T239" s="243"/>
      <c r="U239" s="13"/>
      <c r="V239" s="13"/>
      <c r="W239" s="13"/>
      <c r="X239" s="13"/>
      <c r="Y239" s="13"/>
      <c r="Z239" s="13"/>
      <c r="AA239" s="13"/>
      <c r="AB239" s="13"/>
      <c r="AC239" s="13"/>
      <c r="AD239" s="13"/>
      <c r="AE239" s="13"/>
      <c r="AT239" s="244" t="s">
        <v>258</v>
      </c>
      <c r="AU239" s="244" t="s">
        <v>89</v>
      </c>
      <c r="AV239" s="13" t="s">
        <v>89</v>
      </c>
      <c r="AW239" s="13" t="s">
        <v>39</v>
      </c>
      <c r="AX239" s="13" t="s">
        <v>78</v>
      </c>
      <c r="AY239" s="244" t="s">
        <v>133</v>
      </c>
    </row>
    <row r="240" s="15" customFormat="1">
      <c r="A240" s="15"/>
      <c r="B240" s="256"/>
      <c r="C240" s="257"/>
      <c r="D240" s="213" t="s">
        <v>258</v>
      </c>
      <c r="E240" s="258" t="s">
        <v>32</v>
      </c>
      <c r="F240" s="259" t="s">
        <v>322</v>
      </c>
      <c r="G240" s="257"/>
      <c r="H240" s="258" t="s">
        <v>32</v>
      </c>
      <c r="I240" s="260"/>
      <c r="J240" s="257"/>
      <c r="K240" s="257"/>
      <c r="L240" s="261"/>
      <c r="M240" s="262"/>
      <c r="N240" s="263"/>
      <c r="O240" s="263"/>
      <c r="P240" s="263"/>
      <c r="Q240" s="263"/>
      <c r="R240" s="263"/>
      <c r="S240" s="263"/>
      <c r="T240" s="264"/>
      <c r="U240" s="15"/>
      <c r="V240" s="15"/>
      <c r="W240" s="15"/>
      <c r="X240" s="15"/>
      <c r="Y240" s="15"/>
      <c r="Z240" s="15"/>
      <c r="AA240" s="15"/>
      <c r="AB240" s="15"/>
      <c r="AC240" s="15"/>
      <c r="AD240" s="15"/>
      <c r="AE240" s="15"/>
      <c r="AT240" s="265" t="s">
        <v>258</v>
      </c>
      <c r="AU240" s="265" t="s">
        <v>89</v>
      </c>
      <c r="AV240" s="15" t="s">
        <v>86</v>
      </c>
      <c r="AW240" s="15" t="s">
        <v>39</v>
      </c>
      <c r="AX240" s="15" t="s">
        <v>78</v>
      </c>
      <c r="AY240" s="265" t="s">
        <v>133</v>
      </c>
    </row>
    <row r="241" s="13" customFormat="1">
      <c r="A241" s="13"/>
      <c r="B241" s="234"/>
      <c r="C241" s="235"/>
      <c r="D241" s="213" t="s">
        <v>258</v>
      </c>
      <c r="E241" s="236" t="s">
        <v>32</v>
      </c>
      <c r="F241" s="237" t="s">
        <v>323</v>
      </c>
      <c r="G241" s="235"/>
      <c r="H241" s="238">
        <v>29.747</v>
      </c>
      <c r="I241" s="239"/>
      <c r="J241" s="235"/>
      <c r="K241" s="235"/>
      <c r="L241" s="240"/>
      <c r="M241" s="241"/>
      <c r="N241" s="242"/>
      <c r="O241" s="242"/>
      <c r="P241" s="242"/>
      <c r="Q241" s="242"/>
      <c r="R241" s="242"/>
      <c r="S241" s="242"/>
      <c r="T241" s="243"/>
      <c r="U241" s="13"/>
      <c r="V241" s="13"/>
      <c r="W241" s="13"/>
      <c r="X241" s="13"/>
      <c r="Y241" s="13"/>
      <c r="Z241" s="13"/>
      <c r="AA241" s="13"/>
      <c r="AB241" s="13"/>
      <c r="AC241" s="13"/>
      <c r="AD241" s="13"/>
      <c r="AE241" s="13"/>
      <c r="AT241" s="244" t="s">
        <v>258</v>
      </c>
      <c r="AU241" s="244" t="s">
        <v>89</v>
      </c>
      <c r="AV241" s="13" t="s">
        <v>89</v>
      </c>
      <c r="AW241" s="13" t="s">
        <v>39</v>
      </c>
      <c r="AX241" s="13" t="s">
        <v>78</v>
      </c>
      <c r="AY241" s="244" t="s">
        <v>133</v>
      </c>
    </row>
    <row r="242" s="13" customFormat="1">
      <c r="A242" s="13"/>
      <c r="B242" s="234"/>
      <c r="C242" s="235"/>
      <c r="D242" s="213" t="s">
        <v>258</v>
      </c>
      <c r="E242" s="236" t="s">
        <v>32</v>
      </c>
      <c r="F242" s="237" t="s">
        <v>324</v>
      </c>
      <c r="G242" s="235"/>
      <c r="H242" s="238">
        <v>-1.25</v>
      </c>
      <c r="I242" s="239"/>
      <c r="J242" s="235"/>
      <c r="K242" s="235"/>
      <c r="L242" s="240"/>
      <c r="M242" s="241"/>
      <c r="N242" s="242"/>
      <c r="O242" s="242"/>
      <c r="P242" s="242"/>
      <c r="Q242" s="242"/>
      <c r="R242" s="242"/>
      <c r="S242" s="242"/>
      <c r="T242" s="243"/>
      <c r="U242" s="13"/>
      <c r="V242" s="13"/>
      <c r="W242" s="13"/>
      <c r="X242" s="13"/>
      <c r="Y242" s="13"/>
      <c r="Z242" s="13"/>
      <c r="AA242" s="13"/>
      <c r="AB242" s="13"/>
      <c r="AC242" s="13"/>
      <c r="AD242" s="13"/>
      <c r="AE242" s="13"/>
      <c r="AT242" s="244" t="s">
        <v>258</v>
      </c>
      <c r="AU242" s="244" t="s">
        <v>89</v>
      </c>
      <c r="AV242" s="13" t="s">
        <v>89</v>
      </c>
      <c r="AW242" s="13" t="s">
        <v>39</v>
      </c>
      <c r="AX242" s="13" t="s">
        <v>78</v>
      </c>
      <c r="AY242" s="244" t="s">
        <v>133</v>
      </c>
    </row>
    <row r="243" s="13" customFormat="1">
      <c r="A243" s="13"/>
      <c r="B243" s="234"/>
      <c r="C243" s="235"/>
      <c r="D243" s="213" t="s">
        <v>258</v>
      </c>
      <c r="E243" s="236" t="s">
        <v>32</v>
      </c>
      <c r="F243" s="237" t="s">
        <v>325</v>
      </c>
      <c r="G243" s="235"/>
      <c r="H243" s="238">
        <v>0.83999999999999997</v>
      </c>
      <c r="I243" s="239"/>
      <c r="J243" s="235"/>
      <c r="K243" s="235"/>
      <c r="L243" s="240"/>
      <c r="M243" s="241"/>
      <c r="N243" s="242"/>
      <c r="O243" s="242"/>
      <c r="P243" s="242"/>
      <c r="Q243" s="242"/>
      <c r="R243" s="242"/>
      <c r="S243" s="242"/>
      <c r="T243" s="243"/>
      <c r="U243" s="13"/>
      <c r="V243" s="13"/>
      <c r="W243" s="13"/>
      <c r="X243" s="13"/>
      <c r="Y243" s="13"/>
      <c r="Z243" s="13"/>
      <c r="AA243" s="13"/>
      <c r="AB243" s="13"/>
      <c r="AC243" s="13"/>
      <c r="AD243" s="13"/>
      <c r="AE243" s="13"/>
      <c r="AT243" s="244" t="s">
        <v>258</v>
      </c>
      <c r="AU243" s="244" t="s">
        <v>89</v>
      </c>
      <c r="AV243" s="13" t="s">
        <v>89</v>
      </c>
      <c r="AW243" s="13" t="s">
        <v>39</v>
      </c>
      <c r="AX243" s="13" t="s">
        <v>78</v>
      </c>
      <c r="AY243" s="244" t="s">
        <v>133</v>
      </c>
    </row>
    <row r="244" s="15" customFormat="1">
      <c r="A244" s="15"/>
      <c r="B244" s="256"/>
      <c r="C244" s="257"/>
      <c r="D244" s="213" t="s">
        <v>258</v>
      </c>
      <c r="E244" s="258" t="s">
        <v>32</v>
      </c>
      <c r="F244" s="259" t="s">
        <v>326</v>
      </c>
      <c r="G244" s="257"/>
      <c r="H244" s="258" t="s">
        <v>32</v>
      </c>
      <c r="I244" s="260"/>
      <c r="J244" s="257"/>
      <c r="K244" s="257"/>
      <c r="L244" s="261"/>
      <c r="M244" s="262"/>
      <c r="N244" s="263"/>
      <c r="O244" s="263"/>
      <c r="P244" s="263"/>
      <c r="Q244" s="263"/>
      <c r="R244" s="263"/>
      <c r="S244" s="263"/>
      <c r="T244" s="264"/>
      <c r="U244" s="15"/>
      <c r="V244" s="15"/>
      <c r="W244" s="15"/>
      <c r="X244" s="15"/>
      <c r="Y244" s="15"/>
      <c r="Z244" s="15"/>
      <c r="AA244" s="15"/>
      <c r="AB244" s="15"/>
      <c r="AC244" s="15"/>
      <c r="AD244" s="15"/>
      <c r="AE244" s="15"/>
      <c r="AT244" s="265" t="s">
        <v>258</v>
      </c>
      <c r="AU244" s="265" t="s">
        <v>89</v>
      </c>
      <c r="AV244" s="15" t="s">
        <v>86</v>
      </c>
      <c r="AW244" s="15" t="s">
        <v>39</v>
      </c>
      <c r="AX244" s="15" t="s">
        <v>78</v>
      </c>
      <c r="AY244" s="265" t="s">
        <v>133</v>
      </c>
    </row>
    <row r="245" s="15" customFormat="1">
      <c r="A245" s="15"/>
      <c r="B245" s="256"/>
      <c r="C245" s="257"/>
      <c r="D245" s="213" t="s">
        <v>258</v>
      </c>
      <c r="E245" s="258" t="s">
        <v>32</v>
      </c>
      <c r="F245" s="259" t="s">
        <v>320</v>
      </c>
      <c r="G245" s="257"/>
      <c r="H245" s="258" t="s">
        <v>32</v>
      </c>
      <c r="I245" s="260"/>
      <c r="J245" s="257"/>
      <c r="K245" s="257"/>
      <c r="L245" s="261"/>
      <c r="M245" s="262"/>
      <c r="N245" s="263"/>
      <c r="O245" s="263"/>
      <c r="P245" s="263"/>
      <c r="Q245" s="263"/>
      <c r="R245" s="263"/>
      <c r="S245" s="263"/>
      <c r="T245" s="264"/>
      <c r="U245" s="15"/>
      <c r="V245" s="15"/>
      <c r="W245" s="15"/>
      <c r="X245" s="15"/>
      <c r="Y245" s="15"/>
      <c r="Z245" s="15"/>
      <c r="AA245" s="15"/>
      <c r="AB245" s="15"/>
      <c r="AC245" s="15"/>
      <c r="AD245" s="15"/>
      <c r="AE245" s="15"/>
      <c r="AT245" s="265" t="s">
        <v>258</v>
      </c>
      <c r="AU245" s="265" t="s">
        <v>89</v>
      </c>
      <c r="AV245" s="15" t="s">
        <v>86</v>
      </c>
      <c r="AW245" s="15" t="s">
        <v>39</v>
      </c>
      <c r="AX245" s="15" t="s">
        <v>78</v>
      </c>
      <c r="AY245" s="265" t="s">
        <v>133</v>
      </c>
    </row>
    <row r="246" s="13" customFormat="1">
      <c r="A246" s="13"/>
      <c r="B246" s="234"/>
      <c r="C246" s="235"/>
      <c r="D246" s="213" t="s">
        <v>258</v>
      </c>
      <c r="E246" s="236" t="s">
        <v>32</v>
      </c>
      <c r="F246" s="237" t="s">
        <v>327</v>
      </c>
      <c r="G246" s="235"/>
      <c r="H246" s="238">
        <v>16.916</v>
      </c>
      <c r="I246" s="239"/>
      <c r="J246" s="235"/>
      <c r="K246" s="235"/>
      <c r="L246" s="240"/>
      <c r="M246" s="241"/>
      <c r="N246" s="242"/>
      <c r="O246" s="242"/>
      <c r="P246" s="242"/>
      <c r="Q246" s="242"/>
      <c r="R246" s="242"/>
      <c r="S246" s="242"/>
      <c r="T246" s="243"/>
      <c r="U246" s="13"/>
      <c r="V246" s="13"/>
      <c r="W246" s="13"/>
      <c r="X246" s="13"/>
      <c r="Y246" s="13"/>
      <c r="Z246" s="13"/>
      <c r="AA246" s="13"/>
      <c r="AB246" s="13"/>
      <c r="AC246" s="13"/>
      <c r="AD246" s="13"/>
      <c r="AE246" s="13"/>
      <c r="AT246" s="244" t="s">
        <v>258</v>
      </c>
      <c r="AU246" s="244" t="s">
        <v>89</v>
      </c>
      <c r="AV246" s="13" t="s">
        <v>89</v>
      </c>
      <c r="AW246" s="13" t="s">
        <v>39</v>
      </c>
      <c r="AX246" s="13" t="s">
        <v>78</v>
      </c>
      <c r="AY246" s="244" t="s">
        <v>133</v>
      </c>
    </row>
    <row r="247" s="13" customFormat="1">
      <c r="A247" s="13"/>
      <c r="B247" s="234"/>
      <c r="C247" s="235"/>
      <c r="D247" s="213" t="s">
        <v>258</v>
      </c>
      <c r="E247" s="236" t="s">
        <v>32</v>
      </c>
      <c r="F247" s="237" t="s">
        <v>328</v>
      </c>
      <c r="G247" s="235"/>
      <c r="H247" s="238">
        <v>-1.8180000000000001</v>
      </c>
      <c r="I247" s="239"/>
      <c r="J247" s="235"/>
      <c r="K247" s="235"/>
      <c r="L247" s="240"/>
      <c r="M247" s="241"/>
      <c r="N247" s="242"/>
      <c r="O247" s="242"/>
      <c r="P247" s="242"/>
      <c r="Q247" s="242"/>
      <c r="R247" s="242"/>
      <c r="S247" s="242"/>
      <c r="T247" s="243"/>
      <c r="U247" s="13"/>
      <c r="V247" s="13"/>
      <c r="W247" s="13"/>
      <c r="X247" s="13"/>
      <c r="Y247" s="13"/>
      <c r="Z247" s="13"/>
      <c r="AA247" s="13"/>
      <c r="AB247" s="13"/>
      <c r="AC247" s="13"/>
      <c r="AD247" s="13"/>
      <c r="AE247" s="13"/>
      <c r="AT247" s="244" t="s">
        <v>258</v>
      </c>
      <c r="AU247" s="244" t="s">
        <v>89</v>
      </c>
      <c r="AV247" s="13" t="s">
        <v>89</v>
      </c>
      <c r="AW247" s="13" t="s">
        <v>39</v>
      </c>
      <c r="AX247" s="13" t="s">
        <v>78</v>
      </c>
      <c r="AY247" s="244" t="s">
        <v>133</v>
      </c>
    </row>
    <row r="248" s="15" customFormat="1">
      <c r="A248" s="15"/>
      <c r="B248" s="256"/>
      <c r="C248" s="257"/>
      <c r="D248" s="213" t="s">
        <v>258</v>
      </c>
      <c r="E248" s="258" t="s">
        <v>32</v>
      </c>
      <c r="F248" s="259" t="s">
        <v>322</v>
      </c>
      <c r="G248" s="257"/>
      <c r="H248" s="258" t="s">
        <v>32</v>
      </c>
      <c r="I248" s="260"/>
      <c r="J248" s="257"/>
      <c r="K248" s="257"/>
      <c r="L248" s="261"/>
      <c r="M248" s="262"/>
      <c r="N248" s="263"/>
      <c r="O248" s="263"/>
      <c r="P248" s="263"/>
      <c r="Q248" s="263"/>
      <c r="R248" s="263"/>
      <c r="S248" s="263"/>
      <c r="T248" s="264"/>
      <c r="U248" s="15"/>
      <c r="V248" s="15"/>
      <c r="W248" s="15"/>
      <c r="X248" s="15"/>
      <c r="Y248" s="15"/>
      <c r="Z248" s="15"/>
      <c r="AA248" s="15"/>
      <c r="AB248" s="15"/>
      <c r="AC248" s="15"/>
      <c r="AD248" s="15"/>
      <c r="AE248" s="15"/>
      <c r="AT248" s="265" t="s">
        <v>258</v>
      </c>
      <c r="AU248" s="265" t="s">
        <v>89</v>
      </c>
      <c r="AV248" s="15" t="s">
        <v>86</v>
      </c>
      <c r="AW248" s="15" t="s">
        <v>39</v>
      </c>
      <c r="AX248" s="15" t="s">
        <v>78</v>
      </c>
      <c r="AY248" s="265" t="s">
        <v>133</v>
      </c>
    </row>
    <row r="249" s="13" customFormat="1">
      <c r="A249" s="13"/>
      <c r="B249" s="234"/>
      <c r="C249" s="235"/>
      <c r="D249" s="213" t="s">
        <v>258</v>
      </c>
      <c r="E249" s="236" t="s">
        <v>32</v>
      </c>
      <c r="F249" s="237" t="s">
        <v>329</v>
      </c>
      <c r="G249" s="235"/>
      <c r="H249" s="238">
        <v>16.914000000000001</v>
      </c>
      <c r="I249" s="239"/>
      <c r="J249" s="235"/>
      <c r="K249" s="235"/>
      <c r="L249" s="240"/>
      <c r="M249" s="241"/>
      <c r="N249" s="242"/>
      <c r="O249" s="242"/>
      <c r="P249" s="242"/>
      <c r="Q249" s="242"/>
      <c r="R249" s="242"/>
      <c r="S249" s="242"/>
      <c r="T249" s="243"/>
      <c r="U249" s="13"/>
      <c r="V249" s="13"/>
      <c r="W249" s="13"/>
      <c r="X249" s="13"/>
      <c r="Y249" s="13"/>
      <c r="Z249" s="13"/>
      <c r="AA249" s="13"/>
      <c r="AB249" s="13"/>
      <c r="AC249" s="13"/>
      <c r="AD249" s="13"/>
      <c r="AE249" s="13"/>
      <c r="AT249" s="244" t="s">
        <v>258</v>
      </c>
      <c r="AU249" s="244" t="s">
        <v>89</v>
      </c>
      <c r="AV249" s="13" t="s">
        <v>89</v>
      </c>
      <c r="AW249" s="13" t="s">
        <v>39</v>
      </c>
      <c r="AX249" s="13" t="s">
        <v>78</v>
      </c>
      <c r="AY249" s="244" t="s">
        <v>133</v>
      </c>
    </row>
    <row r="250" s="13" customFormat="1">
      <c r="A250" s="13"/>
      <c r="B250" s="234"/>
      <c r="C250" s="235"/>
      <c r="D250" s="213" t="s">
        <v>258</v>
      </c>
      <c r="E250" s="236" t="s">
        <v>32</v>
      </c>
      <c r="F250" s="237" t="s">
        <v>324</v>
      </c>
      <c r="G250" s="235"/>
      <c r="H250" s="238">
        <v>-1.25</v>
      </c>
      <c r="I250" s="239"/>
      <c r="J250" s="235"/>
      <c r="K250" s="235"/>
      <c r="L250" s="240"/>
      <c r="M250" s="241"/>
      <c r="N250" s="242"/>
      <c r="O250" s="242"/>
      <c r="P250" s="242"/>
      <c r="Q250" s="242"/>
      <c r="R250" s="242"/>
      <c r="S250" s="242"/>
      <c r="T250" s="243"/>
      <c r="U250" s="13"/>
      <c r="V250" s="13"/>
      <c r="W250" s="13"/>
      <c r="X250" s="13"/>
      <c r="Y250" s="13"/>
      <c r="Z250" s="13"/>
      <c r="AA250" s="13"/>
      <c r="AB250" s="13"/>
      <c r="AC250" s="13"/>
      <c r="AD250" s="13"/>
      <c r="AE250" s="13"/>
      <c r="AT250" s="244" t="s">
        <v>258</v>
      </c>
      <c r="AU250" s="244" t="s">
        <v>89</v>
      </c>
      <c r="AV250" s="13" t="s">
        <v>89</v>
      </c>
      <c r="AW250" s="13" t="s">
        <v>39</v>
      </c>
      <c r="AX250" s="13" t="s">
        <v>78</v>
      </c>
      <c r="AY250" s="244" t="s">
        <v>133</v>
      </c>
    </row>
    <row r="251" s="13" customFormat="1">
      <c r="A251" s="13"/>
      <c r="B251" s="234"/>
      <c r="C251" s="235"/>
      <c r="D251" s="213" t="s">
        <v>258</v>
      </c>
      <c r="E251" s="236" t="s">
        <v>32</v>
      </c>
      <c r="F251" s="237" t="s">
        <v>325</v>
      </c>
      <c r="G251" s="235"/>
      <c r="H251" s="238">
        <v>0.83999999999999997</v>
      </c>
      <c r="I251" s="239"/>
      <c r="J251" s="235"/>
      <c r="K251" s="235"/>
      <c r="L251" s="240"/>
      <c r="M251" s="241"/>
      <c r="N251" s="242"/>
      <c r="O251" s="242"/>
      <c r="P251" s="242"/>
      <c r="Q251" s="242"/>
      <c r="R251" s="242"/>
      <c r="S251" s="242"/>
      <c r="T251" s="243"/>
      <c r="U251" s="13"/>
      <c r="V251" s="13"/>
      <c r="W251" s="13"/>
      <c r="X251" s="13"/>
      <c r="Y251" s="13"/>
      <c r="Z251" s="13"/>
      <c r="AA251" s="13"/>
      <c r="AB251" s="13"/>
      <c r="AC251" s="13"/>
      <c r="AD251" s="13"/>
      <c r="AE251" s="13"/>
      <c r="AT251" s="244" t="s">
        <v>258</v>
      </c>
      <c r="AU251" s="244" t="s">
        <v>89</v>
      </c>
      <c r="AV251" s="13" t="s">
        <v>89</v>
      </c>
      <c r="AW251" s="13" t="s">
        <v>39</v>
      </c>
      <c r="AX251" s="13" t="s">
        <v>78</v>
      </c>
      <c r="AY251" s="244" t="s">
        <v>133</v>
      </c>
    </row>
    <row r="252" s="15" customFormat="1">
      <c r="A252" s="15"/>
      <c r="B252" s="256"/>
      <c r="C252" s="257"/>
      <c r="D252" s="213" t="s">
        <v>258</v>
      </c>
      <c r="E252" s="258" t="s">
        <v>32</v>
      </c>
      <c r="F252" s="259" t="s">
        <v>330</v>
      </c>
      <c r="G252" s="257"/>
      <c r="H252" s="258" t="s">
        <v>32</v>
      </c>
      <c r="I252" s="260"/>
      <c r="J252" s="257"/>
      <c r="K252" s="257"/>
      <c r="L252" s="261"/>
      <c r="M252" s="262"/>
      <c r="N252" s="263"/>
      <c r="O252" s="263"/>
      <c r="P252" s="263"/>
      <c r="Q252" s="263"/>
      <c r="R252" s="263"/>
      <c r="S252" s="263"/>
      <c r="T252" s="264"/>
      <c r="U252" s="15"/>
      <c r="V252" s="15"/>
      <c r="W252" s="15"/>
      <c r="X252" s="15"/>
      <c r="Y252" s="15"/>
      <c r="Z252" s="15"/>
      <c r="AA252" s="15"/>
      <c r="AB252" s="15"/>
      <c r="AC252" s="15"/>
      <c r="AD252" s="15"/>
      <c r="AE252" s="15"/>
      <c r="AT252" s="265" t="s">
        <v>258</v>
      </c>
      <c r="AU252" s="265" t="s">
        <v>89</v>
      </c>
      <c r="AV252" s="15" t="s">
        <v>86</v>
      </c>
      <c r="AW252" s="15" t="s">
        <v>39</v>
      </c>
      <c r="AX252" s="15" t="s">
        <v>78</v>
      </c>
      <c r="AY252" s="265" t="s">
        <v>133</v>
      </c>
    </row>
    <row r="253" s="15" customFormat="1">
      <c r="A253" s="15"/>
      <c r="B253" s="256"/>
      <c r="C253" s="257"/>
      <c r="D253" s="213" t="s">
        <v>258</v>
      </c>
      <c r="E253" s="258" t="s">
        <v>32</v>
      </c>
      <c r="F253" s="259" t="s">
        <v>320</v>
      </c>
      <c r="G253" s="257"/>
      <c r="H253" s="258" t="s">
        <v>32</v>
      </c>
      <c r="I253" s="260"/>
      <c r="J253" s="257"/>
      <c r="K253" s="257"/>
      <c r="L253" s="261"/>
      <c r="M253" s="262"/>
      <c r="N253" s="263"/>
      <c r="O253" s="263"/>
      <c r="P253" s="263"/>
      <c r="Q253" s="263"/>
      <c r="R253" s="263"/>
      <c r="S253" s="263"/>
      <c r="T253" s="264"/>
      <c r="U253" s="15"/>
      <c r="V253" s="15"/>
      <c r="W253" s="15"/>
      <c r="X253" s="15"/>
      <c r="Y253" s="15"/>
      <c r="Z253" s="15"/>
      <c r="AA253" s="15"/>
      <c r="AB253" s="15"/>
      <c r="AC253" s="15"/>
      <c r="AD253" s="15"/>
      <c r="AE253" s="15"/>
      <c r="AT253" s="265" t="s">
        <v>258</v>
      </c>
      <c r="AU253" s="265" t="s">
        <v>89</v>
      </c>
      <c r="AV253" s="15" t="s">
        <v>86</v>
      </c>
      <c r="AW253" s="15" t="s">
        <v>39</v>
      </c>
      <c r="AX253" s="15" t="s">
        <v>78</v>
      </c>
      <c r="AY253" s="265" t="s">
        <v>133</v>
      </c>
    </row>
    <row r="254" s="13" customFormat="1">
      <c r="A254" s="13"/>
      <c r="B254" s="234"/>
      <c r="C254" s="235"/>
      <c r="D254" s="213" t="s">
        <v>258</v>
      </c>
      <c r="E254" s="236" t="s">
        <v>32</v>
      </c>
      <c r="F254" s="237" t="s">
        <v>331</v>
      </c>
      <c r="G254" s="235"/>
      <c r="H254" s="238">
        <v>20.803000000000001</v>
      </c>
      <c r="I254" s="239"/>
      <c r="J254" s="235"/>
      <c r="K254" s="235"/>
      <c r="L254" s="240"/>
      <c r="M254" s="241"/>
      <c r="N254" s="242"/>
      <c r="O254" s="242"/>
      <c r="P254" s="242"/>
      <c r="Q254" s="242"/>
      <c r="R254" s="242"/>
      <c r="S254" s="242"/>
      <c r="T254" s="243"/>
      <c r="U254" s="13"/>
      <c r="V254" s="13"/>
      <c r="W254" s="13"/>
      <c r="X254" s="13"/>
      <c r="Y254" s="13"/>
      <c r="Z254" s="13"/>
      <c r="AA254" s="13"/>
      <c r="AB254" s="13"/>
      <c r="AC254" s="13"/>
      <c r="AD254" s="13"/>
      <c r="AE254" s="13"/>
      <c r="AT254" s="244" t="s">
        <v>258</v>
      </c>
      <c r="AU254" s="244" t="s">
        <v>89</v>
      </c>
      <c r="AV254" s="13" t="s">
        <v>89</v>
      </c>
      <c r="AW254" s="13" t="s">
        <v>39</v>
      </c>
      <c r="AX254" s="13" t="s">
        <v>78</v>
      </c>
      <c r="AY254" s="244" t="s">
        <v>133</v>
      </c>
    </row>
    <row r="255" s="13" customFormat="1">
      <c r="A255" s="13"/>
      <c r="B255" s="234"/>
      <c r="C255" s="235"/>
      <c r="D255" s="213" t="s">
        <v>258</v>
      </c>
      <c r="E255" s="236" t="s">
        <v>32</v>
      </c>
      <c r="F255" s="237" t="s">
        <v>263</v>
      </c>
      <c r="G255" s="235"/>
      <c r="H255" s="238">
        <v>-1.8180000000000001</v>
      </c>
      <c r="I255" s="239"/>
      <c r="J255" s="235"/>
      <c r="K255" s="235"/>
      <c r="L255" s="240"/>
      <c r="M255" s="241"/>
      <c r="N255" s="242"/>
      <c r="O255" s="242"/>
      <c r="P255" s="242"/>
      <c r="Q255" s="242"/>
      <c r="R255" s="242"/>
      <c r="S255" s="242"/>
      <c r="T255" s="243"/>
      <c r="U255" s="13"/>
      <c r="V255" s="13"/>
      <c r="W255" s="13"/>
      <c r="X255" s="13"/>
      <c r="Y255" s="13"/>
      <c r="Z255" s="13"/>
      <c r="AA255" s="13"/>
      <c r="AB255" s="13"/>
      <c r="AC255" s="13"/>
      <c r="AD255" s="13"/>
      <c r="AE255" s="13"/>
      <c r="AT255" s="244" t="s">
        <v>258</v>
      </c>
      <c r="AU255" s="244" t="s">
        <v>89</v>
      </c>
      <c r="AV255" s="13" t="s">
        <v>89</v>
      </c>
      <c r="AW255" s="13" t="s">
        <v>39</v>
      </c>
      <c r="AX255" s="13" t="s">
        <v>78</v>
      </c>
      <c r="AY255" s="244" t="s">
        <v>133</v>
      </c>
    </row>
    <row r="256" s="13" customFormat="1">
      <c r="A256" s="13"/>
      <c r="B256" s="234"/>
      <c r="C256" s="235"/>
      <c r="D256" s="213" t="s">
        <v>258</v>
      </c>
      <c r="E256" s="236" t="s">
        <v>32</v>
      </c>
      <c r="F256" s="237" t="s">
        <v>328</v>
      </c>
      <c r="G256" s="235"/>
      <c r="H256" s="238">
        <v>-1.8180000000000001</v>
      </c>
      <c r="I256" s="239"/>
      <c r="J256" s="235"/>
      <c r="K256" s="235"/>
      <c r="L256" s="240"/>
      <c r="M256" s="241"/>
      <c r="N256" s="242"/>
      <c r="O256" s="242"/>
      <c r="P256" s="242"/>
      <c r="Q256" s="242"/>
      <c r="R256" s="242"/>
      <c r="S256" s="242"/>
      <c r="T256" s="243"/>
      <c r="U256" s="13"/>
      <c r="V256" s="13"/>
      <c r="W256" s="13"/>
      <c r="X256" s="13"/>
      <c r="Y256" s="13"/>
      <c r="Z256" s="13"/>
      <c r="AA256" s="13"/>
      <c r="AB256" s="13"/>
      <c r="AC256" s="13"/>
      <c r="AD256" s="13"/>
      <c r="AE256" s="13"/>
      <c r="AT256" s="244" t="s">
        <v>258</v>
      </c>
      <c r="AU256" s="244" t="s">
        <v>89</v>
      </c>
      <c r="AV256" s="13" t="s">
        <v>89</v>
      </c>
      <c r="AW256" s="13" t="s">
        <v>39</v>
      </c>
      <c r="AX256" s="13" t="s">
        <v>78</v>
      </c>
      <c r="AY256" s="244" t="s">
        <v>133</v>
      </c>
    </row>
    <row r="257" s="13" customFormat="1">
      <c r="A257" s="13"/>
      <c r="B257" s="234"/>
      <c r="C257" s="235"/>
      <c r="D257" s="213" t="s">
        <v>258</v>
      </c>
      <c r="E257" s="236" t="s">
        <v>32</v>
      </c>
      <c r="F257" s="237" t="s">
        <v>332</v>
      </c>
      <c r="G257" s="235"/>
      <c r="H257" s="238">
        <v>-3.2320000000000002</v>
      </c>
      <c r="I257" s="239"/>
      <c r="J257" s="235"/>
      <c r="K257" s="235"/>
      <c r="L257" s="240"/>
      <c r="M257" s="241"/>
      <c r="N257" s="242"/>
      <c r="O257" s="242"/>
      <c r="P257" s="242"/>
      <c r="Q257" s="242"/>
      <c r="R257" s="242"/>
      <c r="S257" s="242"/>
      <c r="T257" s="243"/>
      <c r="U257" s="13"/>
      <c r="V257" s="13"/>
      <c r="W257" s="13"/>
      <c r="X257" s="13"/>
      <c r="Y257" s="13"/>
      <c r="Z257" s="13"/>
      <c r="AA257" s="13"/>
      <c r="AB257" s="13"/>
      <c r="AC257" s="13"/>
      <c r="AD257" s="13"/>
      <c r="AE257" s="13"/>
      <c r="AT257" s="244" t="s">
        <v>258</v>
      </c>
      <c r="AU257" s="244" t="s">
        <v>89</v>
      </c>
      <c r="AV257" s="13" t="s">
        <v>89</v>
      </c>
      <c r="AW257" s="13" t="s">
        <v>39</v>
      </c>
      <c r="AX257" s="13" t="s">
        <v>78</v>
      </c>
      <c r="AY257" s="244" t="s">
        <v>133</v>
      </c>
    </row>
    <row r="258" s="13" customFormat="1">
      <c r="A258" s="13"/>
      <c r="B258" s="234"/>
      <c r="C258" s="235"/>
      <c r="D258" s="213" t="s">
        <v>258</v>
      </c>
      <c r="E258" s="236" t="s">
        <v>32</v>
      </c>
      <c r="F258" s="237" t="s">
        <v>262</v>
      </c>
      <c r="G258" s="235"/>
      <c r="H258" s="238">
        <v>3.472</v>
      </c>
      <c r="I258" s="239"/>
      <c r="J258" s="235"/>
      <c r="K258" s="235"/>
      <c r="L258" s="240"/>
      <c r="M258" s="241"/>
      <c r="N258" s="242"/>
      <c r="O258" s="242"/>
      <c r="P258" s="242"/>
      <c r="Q258" s="242"/>
      <c r="R258" s="242"/>
      <c r="S258" s="242"/>
      <c r="T258" s="243"/>
      <c r="U258" s="13"/>
      <c r="V258" s="13"/>
      <c r="W258" s="13"/>
      <c r="X258" s="13"/>
      <c r="Y258" s="13"/>
      <c r="Z258" s="13"/>
      <c r="AA258" s="13"/>
      <c r="AB258" s="13"/>
      <c r="AC258" s="13"/>
      <c r="AD258" s="13"/>
      <c r="AE258" s="13"/>
      <c r="AT258" s="244" t="s">
        <v>258</v>
      </c>
      <c r="AU258" s="244" t="s">
        <v>89</v>
      </c>
      <c r="AV258" s="13" t="s">
        <v>89</v>
      </c>
      <c r="AW258" s="13" t="s">
        <v>39</v>
      </c>
      <c r="AX258" s="13" t="s">
        <v>78</v>
      </c>
      <c r="AY258" s="244" t="s">
        <v>133</v>
      </c>
    </row>
    <row r="259" s="13" customFormat="1">
      <c r="A259" s="13"/>
      <c r="B259" s="234"/>
      <c r="C259" s="235"/>
      <c r="D259" s="213" t="s">
        <v>258</v>
      </c>
      <c r="E259" s="236" t="s">
        <v>32</v>
      </c>
      <c r="F259" s="237" t="s">
        <v>263</v>
      </c>
      <c r="G259" s="235"/>
      <c r="H259" s="238">
        <v>-1.8180000000000001</v>
      </c>
      <c r="I259" s="239"/>
      <c r="J259" s="235"/>
      <c r="K259" s="235"/>
      <c r="L259" s="240"/>
      <c r="M259" s="241"/>
      <c r="N259" s="242"/>
      <c r="O259" s="242"/>
      <c r="P259" s="242"/>
      <c r="Q259" s="242"/>
      <c r="R259" s="242"/>
      <c r="S259" s="242"/>
      <c r="T259" s="243"/>
      <c r="U259" s="13"/>
      <c r="V259" s="13"/>
      <c r="W259" s="13"/>
      <c r="X259" s="13"/>
      <c r="Y259" s="13"/>
      <c r="Z259" s="13"/>
      <c r="AA259" s="13"/>
      <c r="AB259" s="13"/>
      <c r="AC259" s="13"/>
      <c r="AD259" s="13"/>
      <c r="AE259" s="13"/>
      <c r="AT259" s="244" t="s">
        <v>258</v>
      </c>
      <c r="AU259" s="244" t="s">
        <v>89</v>
      </c>
      <c r="AV259" s="13" t="s">
        <v>89</v>
      </c>
      <c r="AW259" s="13" t="s">
        <v>39</v>
      </c>
      <c r="AX259" s="13" t="s">
        <v>78</v>
      </c>
      <c r="AY259" s="244" t="s">
        <v>133</v>
      </c>
    </row>
    <row r="260" s="15" customFormat="1">
      <c r="A260" s="15"/>
      <c r="B260" s="256"/>
      <c r="C260" s="257"/>
      <c r="D260" s="213" t="s">
        <v>258</v>
      </c>
      <c r="E260" s="258" t="s">
        <v>32</v>
      </c>
      <c r="F260" s="259" t="s">
        <v>322</v>
      </c>
      <c r="G260" s="257"/>
      <c r="H260" s="258" t="s">
        <v>32</v>
      </c>
      <c r="I260" s="260"/>
      <c r="J260" s="257"/>
      <c r="K260" s="257"/>
      <c r="L260" s="261"/>
      <c r="M260" s="262"/>
      <c r="N260" s="263"/>
      <c r="O260" s="263"/>
      <c r="P260" s="263"/>
      <c r="Q260" s="263"/>
      <c r="R260" s="263"/>
      <c r="S260" s="263"/>
      <c r="T260" s="264"/>
      <c r="U260" s="15"/>
      <c r="V260" s="15"/>
      <c r="W260" s="15"/>
      <c r="X260" s="15"/>
      <c r="Y260" s="15"/>
      <c r="Z260" s="15"/>
      <c r="AA260" s="15"/>
      <c r="AB260" s="15"/>
      <c r="AC260" s="15"/>
      <c r="AD260" s="15"/>
      <c r="AE260" s="15"/>
      <c r="AT260" s="265" t="s">
        <v>258</v>
      </c>
      <c r="AU260" s="265" t="s">
        <v>89</v>
      </c>
      <c r="AV260" s="15" t="s">
        <v>86</v>
      </c>
      <c r="AW260" s="15" t="s">
        <v>39</v>
      </c>
      <c r="AX260" s="15" t="s">
        <v>78</v>
      </c>
      <c r="AY260" s="265" t="s">
        <v>133</v>
      </c>
    </row>
    <row r="261" s="13" customFormat="1">
      <c r="A261" s="13"/>
      <c r="B261" s="234"/>
      <c r="C261" s="235"/>
      <c r="D261" s="213" t="s">
        <v>258</v>
      </c>
      <c r="E261" s="236" t="s">
        <v>32</v>
      </c>
      <c r="F261" s="237" t="s">
        <v>333</v>
      </c>
      <c r="G261" s="235"/>
      <c r="H261" s="238">
        <v>34.073999999999998</v>
      </c>
      <c r="I261" s="239"/>
      <c r="J261" s="235"/>
      <c r="K261" s="235"/>
      <c r="L261" s="240"/>
      <c r="M261" s="241"/>
      <c r="N261" s="242"/>
      <c r="O261" s="242"/>
      <c r="P261" s="242"/>
      <c r="Q261" s="242"/>
      <c r="R261" s="242"/>
      <c r="S261" s="242"/>
      <c r="T261" s="243"/>
      <c r="U261" s="13"/>
      <c r="V261" s="13"/>
      <c r="W261" s="13"/>
      <c r="X261" s="13"/>
      <c r="Y261" s="13"/>
      <c r="Z261" s="13"/>
      <c r="AA261" s="13"/>
      <c r="AB261" s="13"/>
      <c r="AC261" s="13"/>
      <c r="AD261" s="13"/>
      <c r="AE261" s="13"/>
      <c r="AT261" s="244" t="s">
        <v>258</v>
      </c>
      <c r="AU261" s="244" t="s">
        <v>89</v>
      </c>
      <c r="AV261" s="13" t="s">
        <v>89</v>
      </c>
      <c r="AW261" s="13" t="s">
        <v>39</v>
      </c>
      <c r="AX261" s="13" t="s">
        <v>78</v>
      </c>
      <c r="AY261" s="244" t="s">
        <v>133</v>
      </c>
    </row>
    <row r="262" s="13" customFormat="1">
      <c r="A262" s="13"/>
      <c r="B262" s="234"/>
      <c r="C262" s="235"/>
      <c r="D262" s="213" t="s">
        <v>258</v>
      </c>
      <c r="E262" s="236" t="s">
        <v>32</v>
      </c>
      <c r="F262" s="237" t="s">
        <v>334</v>
      </c>
      <c r="G262" s="235"/>
      <c r="H262" s="238">
        <v>-3.472</v>
      </c>
      <c r="I262" s="239"/>
      <c r="J262" s="235"/>
      <c r="K262" s="235"/>
      <c r="L262" s="240"/>
      <c r="M262" s="241"/>
      <c r="N262" s="242"/>
      <c r="O262" s="242"/>
      <c r="P262" s="242"/>
      <c r="Q262" s="242"/>
      <c r="R262" s="242"/>
      <c r="S262" s="242"/>
      <c r="T262" s="243"/>
      <c r="U262" s="13"/>
      <c r="V262" s="13"/>
      <c r="W262" s="13"/>
      <c r="X262" s="13"/>
      <c r="Y262" s="13"/>
      <c r="Z262" s="13"/>
      <c r="AA262" s="13"/>
      <c r="AB262" s="13"/>
      <c r="AC262" s="13"/>
      <c r="AD262" s="13"/>
      <c r="AE262" s="13"/>
      <c r="AT262" s="244" t="s">
        <v>258</v>
      </c>
      <c r="AU262" s="244" t="s">
        <v>89</v>
      </c>
      <c r="AV262" s="13" t="s">
        <v>89</v>
      </c>
      <c r="AW262" s="13" t="s">
        <v>39</v>
      </c>
      <c r="AX262" s="13" t="s">
        <v>78</v>
      </c>
      <c r="AY262" s="244" t="s">
        <v>133</v>
      </c>
    </row>
    <row r="263" s="13" customFormat="1">
      <c r="A263" s="13"/>
      <c r="B263" s="234"/>
      <c r="C263" s="235"/>
      <c r="D263" s="213" t="s">
        <v>258</v>
      </c>
      <c r="E263" s="236" t="s">
        <v>32</v>
      </c>
      <c r="F263" s="237" t="s">
        <v>335</v>
      </c>
      <c r="G263" s="235"/>
      <c r="H263" s="238">
        <v>0.79500000000000004</v>
      </c>
      <c r="I263" s="239"/>
      <c r="J263" s="235"/>
      <c r="K263" s="235"/>
      <c r="L263" s="240"/>
      <c r="M263" s="241"/>
      <c r="N263" s="242"/>
      <c r="O263" s="242"/>
      <c r="P263" s="242"/>
      <c r="Q263" s="242"/>
      <c r="R263" s="242"/>
      <c r="S263" s="242"/>
      <c r="T263" s="243"/>
      <c r="U263" s="13"/>
      <c r="V263" s="13"/>
      <c r="W263" s="13"/>
      <c r="X263" s="13"/>
      <c r="Y263" s="13"/>
      <c r="Z263" s="13"/>
      <c r="AA263" s="13"/>
      <c r="AB263" s="13"/>
      <c r="AC263" s="13"/>
      <c r="AD263" s="13"/>
      <c r="AE263" s="13"/>
      <c r="AT263" s="244" t="s">
        <v>258</v>
      </c>
      <c r="AU263" s="244" t="s">
        <v>89</v>
      </c>
      <c r="AV263" s="13" t="s">
        <v>89</v>
      </c>
      <c r="AW263" s="13" t="s">
        <v>39</v>
      </c>
      <c r="AX263" s="13" t="s">
        <v>78</v>
      </c>
      <c r="AY263" s="244" t="s">
        <v>133</v>
      </c>
    </row>
    <row r="264" s="15" customFormat="1">
      <c r="A264" s="15"/>
      <c r="B264" s="256"/>
      <c r="C264" s="257"/>
      <c r="D264" s="213" t="s">
        <v>258</v>
      </c>
      <c r="E264" s="258" t="s">
        <v>32</v>
      </c>
      <c r="F264" s="259" t="s">
        <v>336</v>
      </c>
      <c r="G264" s="257"/>
      <c r="H264" s="258" t="s">
        <v>32</v>
      </c>
      <c r="I264" s="260"/>
      <c r="J264" s="257"/>
      <c r="K264" s="257"/>
      <c r="L264" s="261"/>
      <c r="M264" s="262"/>
      <c r="N264" s="263"/>
      <c r="O264" s="263"/>
      <c r="P264" s="263"/>
      <c r="Q264" s="263"/>
      <c r="R264" s="263"/>
      <c r="S264" s="263"/>
      <c r="T264" s="264"/>
      <c r="U264" s="15"/>
      <c r="V264" s="15"/>
      <c r="W264" s="15"/>
      <c r="X264" s="15"/>
      <c r="Y264" s="15"/>
      <c r="Z264" s="15"/>
      <c r="AA264" s="15"/>
      <c r="AB264" s="15"/>
      <c r="AC264" s="15"/>
      <c r="AD264" s="15"/>
      <c r="AE264" s="15"/>
      <c r="AT264" s="265" t="s">
        <v>258</v>
      </c>
      <c r="AU264" s="265" t="s">
        <v>89</v>
      </c>
      <c r="AV264" s="15" t="s">
        <v>86</v>
      </c>
      <c r="AW264" s="15" t="s">
        <v>39</v>
      </c>
      <c r="AX264" s="15" t="s">
        <v>78</v>
      </c>
      <c r="AY264" s="265" t="s">
        <v>133</v>
      </c>
    </row>
    <row r="265" s="15" customFormat="1">
      <c r="A265" s="15"/>
      <c r="B265" s="256"/>
      <c r="C265" s="257"/>
      <c r="D265" s="213" t="s">
        <v>258</v>
      </c>
      <c r="E265" s="258" t="s">
        <v>32</v>
      </c>
      <c r="F265" s="259" t="s">
        <v>320</v>
      </c>
      <c r="G265" s="257"/>
      <c r="H265" s="258" t="s">
        <v>32</v>
      </c>
      <c r="I265" s="260"/>
      <c r="J265" s="257"/>
      <c r="K265" s="257"/>
      <c r="L265" s="261"/>
      <c r="M265" s="262"/>
      <c r="N265" s="263"/>
      <c r="O265" s="263"/>
      <c r="P265" s="263"/>
      <c r="Q265" s="263"/>
      <c r="R265" s="263"/>
      <c r="S265" s="263"/>
      <c r="T265" s="264"/>
      <c r="U265" s="15"/>
      <c r="V265" s="15"/>
      <c r="W265" s="15"/>
      <c r="X265" s="15"/>
      <c r="Y265" s="15"/>
      <c r="Z265" s="15"/>
      <c r="AA265" s="15"/>
      <c r="AB265" s="15"/>
      <c r="AC265" s="15"/>
      <c r="AD265" s="15"/>
      <c r="AE265" s="15"/>
      <c r="AT265" s="265" t="s">
        <v>258</v>
      </c>
      <c r="AU265" s="265" t="s">
        <v>89</v>
      </c>
      <c r="AV265" s="15" t="s">
        <v>86</v>
      </c>
      <c r="AW265" s="15" t="s">
        <v>39</v>
      </c>
      <c r="AX265" s="15" t="s">
        <v>78</v>
      </c>
      <c r="AY265" s="265" t="s">
        <v>133</v>
      </c>
    </row>
    <row r="266" s="13" customFormat="1">
      <c r="A266" s="13"/>
      <c r="B266" s="234"/>
      <c r="C266" s="235"/>
      <c r="D266" s="213" t="s">
        <v>258</v>
      </c>
      <c r="E266" s="236" t="s">
        <v>32</v>
      </c>
      <c r="F266" s="237" t="s">
        <v>262</v>
      </c>
      <c r="G266" s="235"/>
      <c r="H266" s="238">
        <v>3.472</v>
      </c>
      <c r="I266" s="239"/>
      <c r="J266" s="235"/>
      <c r="K266" s="235"/>
      <c r="L266" s="240"/>
      <c r="M266" s="241"/>
      <c r="N266" s="242"/>
      <c r="O266" s="242"/>
      <c r="P266" s="242"/>
      <c r="Q266" s="242"/>
      <c r="R266" s="242"/>
      <c r="S266" s="242"/>
      <c r="T266" s="243"/>
      <c r="U266" s="13"/>
      <c r="V266" s="13"/>
      <c r="W266" s="13"/>
      <c r="X266" s="13"/>
      <c r="Y266" s="13"/>
      <c r="Z266" s="13"/>
      <c r="AA266" s="13"/>
      <c r="AB266" s="13"/>
      <c r="AC266" s="13"/>
      <c r="AD266" s="13"/>
      <c r="AE266" s="13"/>
      <c r="AT266" s="244" t="s">
        <v>258</v>
      </c>
      <c r="AU266" s="244" t="s">
        <v>89</v>
      </c>
      <c r="AV266" s="13" t="s">
        <v>89</v>
      </c>
      <c r="AW266" s="13" t="s">
        <v>39</v>
      </c>
      <c r="AX266" s="13" t="s">
        <v>78</v>
      </c>
      <c r="AY266" s="244" t="s">
        <v>133</v>
      </c>
    </row>
    <row r="267" s="13" customFormat="1">
      <c r="A267" s="13"/>
      <c r="B267" s="234"/>
      <c r="C267" s="235"/>
      <c r="D267" s="213" t="s">
        <v>258</v>
      </c>
      <c r="E267" s="236" t="s">
        <v>32</v>
      </c>
      <c r="F267" s="237" t="s">
        <v>263</v>
      </c>
      <c r="G267" s="235"/>
      <c r="H267" s="238">
        <v>-1.8180000000000001</v>
      </c>
      <c r="I267" s="239"/>
      <c r="J267" s="235"/>
      <c r="K267" s="235"/>
      <c r="L267" s="240"/>
      <c r="M267" s="241"/>
      <c r="N267" s="242"/>
      <c r="O267" s="242"/>
      <c r="P267" s="242"/>
      <c r="Q267" s="242"/>
      <c r="R267" s="242"/>
      <c r="S267" s="242"/>
      <c r="T267" s="243"/>
      <c r="U267" s="13"/>
      <c r="V267" s="13"/>
      <c r="W267" s="13"/>
      <c r="X267" s="13"/>
      <c r="Y267" s="13"/>
      <c r="Z267" s="13"/>
      <c r="AA267" s="13"/>
      <c r="AB267" s="13"/>
      <c r="AC267" s="13"/>
      <c r="AD267" s="13"/>
      <c r="AE267" s="13"/>
      <c r="AT267" s="244" t="s">
        <v>258</v>
      </c>
      <c r="AU267" s="244" t="s">
        <v>89</v>
      </c>
      <c r="AV267" s="13" t="s">
        <v>89</v>
      </c>
      <c r="AW267" s="13" t="s">
        <v>39</v>
      </c>
      <c r="AX267" s="13" t="s">
        <v>78</v>
      </c>
      <c r="AY267" s="244" t="s">
        <v>133</v>
      </c>
    </row>
    <row r="268" s="15" customFormat="1">
      <c r="A268" s="15"/>
      <c r="B268" s="256"/>
      <c r="C268" s="257"/>
      <c r="D268" s="213" t="s">
        <v>258</v>
      </c>
      <c r="E268" s="258" t="s">
        <v>32</v>
      </c>
      <c r="F268" s="259" t="s">
        <v>322</v>
      </c>
      <c r="G268" s="257"/>
      <c r="H268" s="258" t="s">
        <v>32</v>
      </c>
      <c r="I268" s="260"/>
      <c r="J268" s="257"/>
      <c r="K268" s="257"/>
      <c r="L268" s="261"/>
      <c r="M268" s="262"/>
      <c r="N268" s="263"/>
      <c r="O268" s="263"/>
      <c r="P268" s="263"/>
      <c r="Q268" s="263"/>
      <c r="R268" s="263"/>
      <c r="S268" s="263"/>
      <c r="T268" s="264"/>
      <c r="U268" s="15"/>
      <c r="V268" s="15"/>
      <c r="W268" s="15"/>
      <c r="X268" s="15"/>
      <c r="Y268" s="15"/>
      <c r="Z268" s="15"/>
      <c r="AA268" s="15"/>
      <c r="AB268" s="15"/>
      <c r="AC268" s="15"/>
      <c r="AD268" s="15"/>
      <c r="AE268" s="15"/>
      <c r="AT268" s="265" t="s">
        <v>258</v>
      </c>
      <c r="AU268" s="265" t="s">
        <v>89</v>
      </c>
      <c r="AV268" s="15" t="s">
        <v>86</v>
      </c>
      <c r="AW268" s="15" t="s">
        <v>39</v>
      </c>
      <c r="AX268" s="15" t="s">
        <v>78</v>
      </c>
      <c r="AY268" s="265" t="s">
        <v>133</v>
      </c>
    </row>
    <row r="269" s="13" customFormat="1">
      <c r="A269" s="13"/>
      <c r="B269" s="234"/>
      <c r="C269" s="235"/>
      <c r="D269" s="213" t="s">
        <v>258</v>
      </c>
      <c r="E269" s="236" t="s">
        <v>32</v>
      </c>
      <c r="F269" s="237" t="s">
        <v>337</v>
      </c>
      <c r="G269" s="235"/>
      <c r="H269" s="238">
        <v>62.631999999999998</v>
      </c>
      <c r="I269" s="239"/>
      <c r="J269" s="235"/>
      <c r="K269" s="235"/>
      <c r="L269" s="240"/>
      <c r="M269" s="241"/>
      <c r="N269" s="242"/>
      <c r="O269" s="242"/>
      <c r="P269" s="242"/>
      <c r="Q269" s="242"/>
      <c r="R269" s="242"/>
      <c r="S269" s="242"/>
      <c r="T269" s="243"/>
      <c r="U269" s="13"/>
      <c r="V269" s="13"/>
      <c r="W269" s="13"/>
      <c r="X269" s="13"/>
      <c r="Y269" s="13"/>
      <c r="Z269" s="13"/>
      <c r="AA269" s="13"/>
      <c r="AB269" s="13"/>
      <c r="AC269" s="13"/>
      <c r="AD269" s="13"/>
      <c r="AE269" s="13"/>
      <c r="AT269" s="244" t="s">
        <v>258</v>
      </c>
      <c r="AU269" s="244" t="s">
        <v>89</v>
      </c>
      <c r="AV269" s="13" t="s">
        <v>89</v>
      </c>
      <c r="AW269" s="13" t="s">
        <v>39</v>
      </c>
      <c r="AX269" s="13" t="s">
        <v>78</v>
      </c>
      <c r="AY269" s="244" t="s">
        <v>133</v>
      </c>
    </row>
    <row r="270" s="13" customFormat="1">
      <c r="A270" s="13"/>
      <c r="B270" s="234"/>
      <c r="C270" s="235"/>
      <c r="D270" s="213" t="s">
        <v>258</v>
      </c>
      <c r="E270" s="236" t="s">
        <v>32</v>
      </c>
      <c r="F270" s="237" t="s">
        <v>338</v>
      </c>
      <c r="G270" s="235"/>
      <c r="H270" s="238">
        <v>-3.472</v>
      </c>
      <c r="I270" s="239"/>
      <c r="J270" s="235"/>
      <c r="K270" s="235"/>
      <c r="L270" s="240"/>
      <c r="M270" s="241"/>
      <c r="N270" s="242"/>
      <c r="O270" s="242"/>
      <c r="P270" s="242"/>
      <c r="Q270" s="242"/>
      <c r="R270" s="242"/>
      <c r="S270" s="242"/>
      <c r="T270" s="243"/>
      <c r="U270" s="13"/>
      <c r="V270" s="13"/>
      <c r="W270" s="13"/>
      <c r="X270" s="13"/>
      <c r="Y270" s="13"/>
      <c r="Z270" s="13"/>
      <c r="AA270" s="13"/>
      <c r="AB270" s="13"/>
      <c r="AC270" s="13"/>
      <c r="AD270" s="13"/>
      <c r="AE270" s="13"/>
      <c r="AT270" s="244" t="s">
        <v>258</v>
      </c>
      <c r="AU270" s="244" t="s">
        <v>89</v>
      </c>
      <c r="AV270" s="13" t="s">
        <v>89</v>
      </c>
      <c r="AW270" s="13" t="s">
        <v>39</v>
      </c>
      <c r="AX270" s="13" t="s">
        <v>78</v>
      </c>
      <c r="AY270" s="244" t="s">
        <v>133</v>
      </c>
    </row>
    <row r="271" s="13" customFormat="1">
      <c r="A271" s="13"/>
      <c r="B271" s="234"/>
      <c r="C271" s="235"/>
      <c r="D271" s="213" t="s">
        <v>258</v>
      </c>
      <c r="E271" s="236" t="s">
        <v>32</v>
      </c>
      <c r="F271" s="237" t="s">
        <v>339</v>
      </c>
      <c r="G271" s="235"/>
      <c r="H271" s="238">
        <v>-2.5</v>
      </c>
      <c r="I271" s="239"/>
      <c r="J271" s="235"/>
      <c r="K271" s="235"/>
      <c r="L271" s="240"/>
      <c r="M271" s="241"/>
      <c r="N271" s="242"/>
      <c r="O271" s="242"/>
      <c r="P271" s="242"/>
      <c r="Q271" s="242"/>
      <c r="R271" s="242"/>
      <c r="S271" s="242"/>
      <c r="T271" s="243"/>
      <c r="U271" s="13"/>
      <c r="V271" s="13"/>
      <c r="W271" s="13"/>
      <c r="X271" s="13"/>
      <c r="Y271" s="13"/>
      <c r="Z271" s="13"/>
      <c r="AA271" s="13"/>
      <c r="AB271" s="13"/>
      <c r="AC271" s="13"/>
      <c r="AD271" s="13"/>
      <c r="AE271" s="13"/>
      <c r="AT271" s="244" t="s">
        <v>258</v>
      </c>
      <c r="AU271" s="244" t="s">
        <v>89</v>
      </c>
      <c r="AV271" s="13" t="s">
        <v>89</v>
      </c>
      <c r="AW271" s="13" t="s">
        <v>39</v>
      </c>
      <c r="AX271" s="13" t="s">
        <v>78</v>
      </c>
      <c r="AY271" s="244" t="s">
        <v>133</v>
      </c>
    </row>
    <row r="272" s="13" customFormat="1">
      <c r="A272" s="13"/>
      <c r="B272" s="234"/>
      <c r="C272" s="235"/>
      <c r="D272" s="213" t="s">
        <v>258</v>
      </c>
      <c r="E272" s="236" t="s">
        <v>32</v>
      </c>
      <c r="F272" s="237" t="s">
        <v>340</v>
      </c>
      <c r="G272" s="235"/>
      <c r="H272" s="238">
        <v>1.6799999999999999</v>
      </c>
      <c r="I272" s="239"/>
      <c r="J272" s="235"/>
      <c r="K272" s="235"/>
      <c r="L272" s="240"/>
      <c r="M272" s="241"/>
      <c r="N272" s="242"/>
      <c r="O272" s="242"/>
      <c r="P272" s="242"/>
      <c r="Q272" s="242"/>
      <c r="R272" s="242"/>
      <c r="S272" s="242"/>
      <c r="T272" s="243"/>
      <c r="U272" s="13"/>
      <c r="V272" s="13"/>
      <c r="W272" s="13"/>
      <c r="X272" s="13"/>
      <c r="Y272" s="13"/>
      <c r="Z272" s="13"/>
      <c r="AA272" s="13"/>
      <c r="AB272" s="13"/>
      <c r="AC272" s="13"/>
      <c r="AD272" s="13"/>
      <c r="AE272" s="13"/>
      <c r="AT272" s="244" t="s">
        <v>258</v>
      </c>
      <c r="AU272" s="244" t="s">
        <v>89</v>
      </c>
      <c r="AV272" s="13" t="s">
        <v>89</v>
      </c>
      <c r="AW272" s="13" t="s">
        <v>39</v>
      </c>
      <c r="AX272" s="13" t="s">
        <v>78</v>
      </c>
      <c r="AY272" s="244" t="s">
        <v>133</v>
      </c>
    </row>
    <row r="273" s="13" customFormat="1">
      <c r="A273" s="13"/>
      <c r="B273" s="234"/>
      <c r="C273" s="235"/>
      <c r="D273" s="213" t="s">
        <v>258</v>
      </c>
      <c r="E273" s="236" t="s">
        <v>32</v>
      </c>
      <c r="F273" s="237" t="s">
        <v>367</v>
      </c>
      <c r="G273" s="235"/>
      <c r="H273" s="238">
        <v>18.239000000000001</v>
      </c>
      <c r="I273" s="239"/>
      <c r="J273" s="235"/>
      <c r="K273" s="235"/>
      <c r="L273" s="240"/>
      <c r="M273" s="241"/>
      <c r="N273" s="242"/>
      <c r="O273" s="242"/>
      <c r="P273" s="242"/>
      <c r="Q273" s="242"/>
      <c r="R273" s="242"/>
      <c r="S273" s="242"/>
      <c r="T273" s="243"/>
      <c r="U273" s="13"/>
      <c r="V273" s="13"/>
      <c r="W273" s="13"/>
      <c r="X273" s="13"/>
      <c r="Y273" s="13"/>
      <c r="Z273" s="13"/>
      <c r="AA273" s="13"/>
      <c r="AB273" s="13"/>
      <c r="AC273" s="13"/>
      <c r="AD273" s="13"/>
      <c r="AE273" s="13"/>
      <c r="AT273" s="244" t="s">
        <v>258</v>
      </c>
      <c r="AU273" s="244" t="s">
        <v>89</v>
      </c>
      <c r="AV273" s="13" t="s">
        <v>89</v>
      </c>
      <c r="AW273" s="13" t="s">
        <v>39</v>
      </c>
      <c r="AX273" s="13" t="s">
        <v>78</v>
      </c>
      <c r="AY273" s="244" t="s">
        <v>133</v>
      </c>
    </row>
    <row r="274" s="14" customFormat="1">
      <c r="A274" s="14"/>
      <c r="B274" s="245"/>
      <c r="C274" s="246"/>
      <c r="D274" s="213" t="s">
        <v>258</v>
      </c>
      <c r="E274" s="247" t="s">
        <v>32</v>
      </c>
      <c r="F274" s="248" t="s">
        <v>265</v>
      </c>
      <c r="G274" s="246"/>
      <c r="H274" s="249">
        <v>200.62900000000002</v>
      </c>
      <c r="I274" s="250"/>
      <c r="J274" s="246"/>
      <c r="K274" s="246"/>
      <c r="L274" s="251"/>
      <c r="M274" s="252"/>
      <c r="N274" s="253"/>
      <c r="O274" s="253"/>
      <c r="P274" s="253"/>
      <c r="Q274" s="253"/>
      <c r="R274" s="253"/>
      <c r="S274" s="253"/>
      <c r="T274" s="254"/>
      <c r="U274" s="14"/>
      <c r="V274" s="14"/>
      <c r="W274" s="14"/>
      <c r="X274" s="14"/>
      <c r="Y274" s="14"/>
      <c r="Z274" s="14"/>
      <c r="AA274" s="14"/>
      <c r="AB274" s="14"/>
      <c r="AC274" s="14"/>
      <c r="AD274" s="14"/>
      <c r="AE274" s="14"/>
      <c r="AT274" s="255" t="s">
        <v>258</v>
      </c>
      <c r="AU274" s="255" t="s">
        <v>89</v>
      </c>
      <c r="AV274" s="14" t="s">
        <v>132</v>
      </c>
      <c r="AW274" s="14" t="s">
        <v>39</v>
      </c>
      <c r="AX274" s="14" t="s">
        <v>86</v>
      </c>
      <c r="AY274" s="255" t="s">
        <v>133</v>
      </c>
    </row>
    <row r="275" s="2" customFormat="1" ht="33" customHeight="1">
      <c r="A275" s="42"/>
      <c r="B275" s="43"/>
      <c r="C275" s="200" t="s">
        <v>368</v>
      </c>
      <c r="D275" s="200" t="s">
        <v>134</v>
      </c>
      <c r="E275" s="201" t="s">
        <v>369</v>
      </c>
      <c r="F275" s="202" t="s">
        <v>370</v>
      </c>
      <c r="G275" s="203" t="s">
        <v>253</v>
      </c>
      <c r="H275" s="204">
        <v>20</v>
      </c>
      <c r="I275" s="205"/>
      <c r="J275" s="206">
        <f>ROUND(I275*H275,2)</f>
        <v>0</v>
      </c>
      <c r="K275" s="202" t="s">
        <v>235</v>
      </c>
      <c r="L275" s="48"/>
      <c r="M275" s="207" t="s">
        <v>32</v>
      </c>
      <c r="N275" s="208" t="s">
        <v>49</v>
      </c>
      <c r="O275" s="88"/>
      <c r="P275" s="209">
        <f>O275*H275</f>
        <v>0</v>
      </c>
      <c r="Q275" s="209">
        <v>0.00046999999999999999</v>
      </c>
      <c r="R275" s="209">
        <f>Q275*H275</f>
        <v>0.0094000000000000004</v>
      </c>
      <c r="S275" s="209">
        <v>0</v>
      </c>
      <c r="T275" s="210">
        <f>S275*H275</f>
        <v>0</v>
      </c>
      <c r="U275" s="42"/>
      <c r="V275" s="42"/>
      <c r="W275" s="42"/>
      <c r="X275" s="42"/>
      <c r="Y275" s="42"/>
      <c r="Z275" s="42"/>
      <c r="AA275" s="42"/>
      <c r="AB275" s="42"/>
      <c r="AC275" s="42"/>
      <c r="AD275" s="42"/>
      <c r="AE275" s="42"/>
      <c r="AR275" s="211" t="s">
        <v>132</v>
      </c>
      <c r="AT275" s="211" t="s">
        <v>134</v>
      </c>
      <c r="AU275" s="211" t="s">
        <v>89</v>
      </c>
      <c r="AY275" s="20" t="s">
        <v>133</v>
      </c>
      <c r="BE275" s="212">
        <f>IF(N275="základní",J275,0)</f>
        <v>0</v>
      </c>
      <c r="BF275" s="212">
        <f>IF(N275="snížená",J275,0)</f>
        <v>0</v>
      </c>
      <c r="BG275" s="212">
        <f>IF(N275="zákl. přenesená",J275,0)</f>
        <v>0</v>
      </c>
      <c r="BH275" s="212">
        <f>IF(N275="sníž. přenesená",J275,0)</f>
        <v>0</v>
      </c>
      <c r="BI275" s="212">
        <f>IF(N275="nulová",J275,0)</f>
        <v>0</v>
      </c>
      <c r="BJ275" s="20" t="s">
        <v>86</v>
      </c>
      <c r="BK275" s="212">
        <f>ROUND(I275*H275,2)</f>
        <v>0</v>
      </c>
      <c r="BL275" s="20" t="s">
        <v>132</v>
      </c>
      <c r="BM275" s="211" t="s">
        <v>371</v>
      </c>
    </row>
    <row r="276" s="2" customFormat="1">
      <c r="A276" s="42"/>
      <c r="B276" s="43"/>
      <c r="C276" s="44"/>
      <c r="D276" s="213" t="s">
        <v>139</v>
      </c>
      <c r="E276" s="44"/>
      <c r="F276" s="214" t="s">
        <v>372</v>
      </c>
      <c r="G276" s="44"/>
      <c r="H276" s="44"/>
      <c r="I276" s="215"/>
      <c r="J276" s="44"/>
      <c r="K276" s="44"/>
      <c r="L276" s="48"/>
      <c r="M276" s="216"/>
      <c r="N276" s="217"/>
      <c r="O276" s="88"/>
      <c r="P276" s="88"/>
      <c r="Q276" s="88"/>
      <c r="R276" s="88"/>
      <c r="S276" s="88"/>
      <c r="T276" s="89"/>
      <c r="U276" s="42"/>
      <c r="V276" s="42"/>
      <c r="W276" s="42"/>
      <c r="X276" s="42"/>
      <c r="Y276" s="42"/>
      <c r="Z276" s="42"/>
      <c r="AA276" s="42"/>
      <c r="AB276" s="42"/>
      <c r="AC276" s="42"/>
      <c r="AD276" s="42"/>
      <c r="AE276" s="42"/>
      <c r="AT276" s="20" t="s">
        <v>139</v>
      </c>
      <c r="AU276" s="20" t="s">
        <v>89</v>
      </c>
    </row>
    <row r="277" s="2" customFormat="1">
      <c r="A277" s="42"/>
      <c r="B277" s="43"/>
      <c r="C277" s="44"/>
      <c r="D277" s="231" t="s">
        <v>184</v>
      </c>
      <c r="E277" s="44"/>
      <c r="F277" s="232" t="s">
        <v>373</v>
      </c>
      <c r="G277" s="44"/>
      <c r="H277" s="44"/>
      <c r="I277" s="215"/>
      <c r="J277" s="44"/>
      <c r="K277" s="44"/>
      <c r="L277" s="48"/>
      <c r="M277" s="216"/>
      <c r="N277" s="217"/>
      <c r="O277" s="88"/>
      <c r="P277" s="88"/>
      <c r="Q277" s="88"/>
      <c r="R277" s="88"/>
      <c r="S277" s="88"/>
      <c r="T277" s="89"/>
      <c r="U277" s="42"/>
      <c r="V277" s="42"/>
      <c r="W277" s="42"/>
      <c r="X277" s="42"/>
      <c r="Y277" s="42"/>
      <c r="Z277" s="42"/>
      <c r="AA277" s="42"/>
      <c r="AB277" s="42"/>
      <c r="AC277" s="42"/>
      <c r="AD277" s="42"/>
      <c r="AE277" s="42"/>
      <c r="AT277" s="20" t="s">
        <v>184</v>
      </c>
      <c r="AU277" s="20" t="s">
        <v>89</v>
      </c>
    </row>
    <row r="278" s="2" customFormat="1">
      <c r="A278" s="42"/>
      <c r="B278" s="43"/>
      <c r="C278" s="44"/>
      <c r="D278" s="213" t="s">
        <v>239</v>
      </c>
      <c r="E278" s="44"/>
      <c r="F278" s="218" t="s">
        <v>374</v>
      </c>
      <c r="G278" s="44"/>
      <c r="H278" s="44"/>
      <c r="I278" s="215"/>
      <c r="J278" s="44"/>
      <c r="K278" s="44"/>
      <c r="L278" s="48"/>
      <c r="M278" s="216"/>
      <c r="N278" s="217"/>
      <c r="O278" s="88"/>
      <c r="P278" s="88"/>
      <c r="Q278" s="88"/>
      <c r="R278" s="88"/>
      <c r="S278" s="88"/>
      <c r="T278" s="89"/>
      <c r="U278" s="42"/>
      <c r="V278" s="42"/>
      <c r="W278" s="42"/>
      <c r="X278" s="42"/>
      <c r="Y278" s="42"/>
      <c r="Z278" s="42"/>
      <c r="AA278" s="42"/>
      <c r="AB278" s="42"/>
      <c r="AC278" s="42"/>
      <c r="AD278" s="42"/>
      <c r="AE278" s="42"/>
      <c r="AT278" s="20" t="s">
        <v>239</v>
      </c>
      <c r="AU278" s="20" t="s">
        <v>89</v>
      </c>
    </row>
    <row r="279" s="15" customFormat="1">
      <c r="A279" s="15"/>
      <c r="B279" s="256"/>
      <c r="C279" s="257"/>
      <c r="D279" s="213" t="s">
        <v>258</v>
      </c>
      <c r="E279" s="258" t="s">
        <v>32</v>
      </c>
      <c r="F279" s="259" t="s">
        <v>375</v>
      </c>
      <c r="G279" s="257"/>
      <c r="H279" s="258" t="s">
        <v>32</v>
      </c>
      <c r="I279" s="260"/>
      <c r="J279" s="257"/>
      <c r="K279" s="257"/>
      <c r="L279" s="261"/>
      <c r="M279" s="262"/>
      <c r="N279" s="263"/>
      <c r="O279" s="263"/>
      <c r="P279" s="263"/>
      <c r="Q279" s="263"/>
      <c r="R279" s="263"/>
      <c r="S279" s="263"/>
      <c r="T279" s="264"/>
      <c r="U279" s="15"/>
      <c r="V279" s="15"/>
      <c r="W279" s="15"/>
      <c r="X279" s="15"/>
      <c r="Y279" s="15"/>
      <c r="Z279" s="15"/>
      <c r="AA279" s="15"/>
      <c r="AB279" s="15"/>
      <c r="AC279" s="15"/>
      <c r="AD279" s="15"/>
      <c r="AE279" s="15"/>
      <c r="AT279" s="265" t="s">
        <v>258</v>
      </c>
      <c r="AU279" s="265" t="s">
        <v>89</v>
      </c>
      <c r="AV279" s="15" t="s">
        <v>86</v>
      </c>
      <c r="AW279" s="15" t="s">
        <v>39</v>
      </c>
      <c r="AX279" s="15" t="s">
        <v>78</v>
      </c>
      <c r="AY279" s="265" t="s">
        <v>133</v>
      </c>
    </row>
    <row r="280" s="13" customFormat="1">
      <c r="A280" s="13"/>
      <c r="B280" s="234"/>
      <c r="C280" s="235"/>
      <c r="D280" s="213" t="s">
        <v>258</v>
      </c>
      <c r="E280" s="236" t="s">
        <v>32</v>
      </c>
      <c r="F280" s="237" t="s">
        <v>376</v>
      </c>
      <c r="G280" s="235"/>
      <c r="H280" s="238">
        <v>20</v>
      </c>
      <c r="I280" s="239"/>
      <c r="J280" s="235"/>
      <c r="K280" s="235"/>
      <c r="L280" s="240"/>
      <c r="M280" s="241"/>
      <c r="N280" s="242"/>
      <c r="O280" s="242"/>
      <c r="P280" s="242"/>
      <c r="Q280" s="242"/>
      <c r="R280" s="242"/>
      <c r="S280" s="242"/>
      <c r="T280" s="243"/>
      <c r="U280" s="13"/>
      <c r="V280" s="13"/>
      <c r="W280" s="13"/>
      <c r="X280" s="13"/>
      <c r="Y280" s="13"/>
      <c r="Z280" s="13"/>
      <c r="AA280" s="13"/>
      <c r="AB280" s="13"/>
      <c r="AC280" s="13"/>
      <c r="AD280" s="13"/>
      <c r="AE280" s="13"/>
      <c r="AT280" s="244" t="s">
        <v>258</v>
      </c>
      <c r="AU280" s="244" t="s">
        <v>89</v>
      </c>
      <c r="AV280" s="13" t="s">
        <v>89</v>
      </c>
      <c r="AW280" s="13" t="s">
        <v>39</v>
      </c>
      <c r="AX280" s="13" t="s">
        <v>86</v>
      </c>
      <c r="AY280" s="244" t="s">
        <v>133</v>
      </c>
    </row>
    <row r="281" s="2" customFormat="1" ht="24.15" customHeight="1">
      <c r="A281" s="42"/>
      <c r="B281" s="43"/>
      <c r="C281" s="200" t="s">
        <v>377</v>
      </c>
      <c r="D281" s="200" t="s">
        <v>134</v>
      </c>
      <c r="E281" s="201" t="s">
        <v>378</v>
      </c>
      <c r="F281" s="202" t="s">
        <v>379</v>
      </c>
      <c r="G281" s="203" t="s">
        <v>380</v>
      </c>
      <c r="H281" s="204">
        <v>23.600000000000001</v>
      </c>
      <c r="I281" s="205"/>
      <c r="J281" s="206">
        <f>ROUND(I281*H281,2)</f>
        <v>0</v>
      </c>
      <c r="K281" s="202" t="s">
        <v>235</v>
      </c>
      <c r="L281" s="48"/>
      <c r="M281" s="207" t="s">
        <v>32</v>
      </c>
      <c r="N281" s="208" t="s">
        <v>49</v>
      </c>
      <c r="O281" s="88"/>
      <c r="P281" s="209">
        <f>O281*H281</f>
        <v>0</v>
      </c>
      <c r="Q281" s="209">
        <v>0.0015</v>
      </c>
      <c r="R281" s="209">
        <f>Q281*H281</f>
        <v>0.035400000000000001</v>
      </c>
      <c r="S281" s="209">
        <v>0</v>
      </c>
      <c r="T281" s="210">
        <f>S281*H281</f>
        <v>0</v>
      </c>
      <c r="U281" s="42"/>
      <c r="V281" s="42"/>
      <c r="W281" s="42"/>
      <c r="X281" s="42"/>
      <c r="Y281" s="42"/>
      <c r="Z281" s="42"/>
      <c r="AA281" s="42"/>
      <c r="AB281" s="42"/>
      <c r="AC281" s="42"/>
      <c r="AD281" s="42"/>
      <c r="AE281" s="42"/>
      <c r="AR281" s="211" t="s">
        <v>132</v>
      </c>
      <c r="AT281" s="211" t="s">
        <v>134</v>
      </c>
      <c r="AU281" s="211" t="s">
        <v>89</v>
      </c>
      <c r="AY281" s="20" t="s">
        <v>133</v>
      </c>
      <c r="BE281" s="212">
        <f>IF(N281="základní",J281,0)</f>
        <v>0</v>
      </c>
      <c r="BF281" s="212">
        <f>IF(N281="snížená",J281,0)</f>
        <v>0</v>
      </c>
      <c r="BG281" s="212">
        <f>IF(N281="zákl. přenesená",J281,0)</f>
        <v>0</v>
      </c>
      <c r="BH281" s="212">
        <f>IF(N281="sníž. přenesená",J281,0)</f>
        <v>0</v>
      </c>
      <c r="BI281" s="212">
        <f>IF(N281="nulová",J281,0)</f>
        <v>0</v>
      </c>
      <c r="BJ281" s="20" t="s">
        <v>86</v>
      </c>
      <c r="BK281" s="212">
        <f>ROUND(I281*H281,2)</f>
        <v>0</v>
      </c>
      <c r="BL281" s="20" t="s">
        <v>132</v>
      </c>
      <c r="BM281" s="211" t="s">
        <v>381</v>
      </c>
    </row>
    <row r="282" s="2" customFormat="1">
      <c r="A282" s="42"/>
      <c r="B282" s="43"/>
      <c r="C282" s="44"/>
      <c r="D282" s="213" t="s">
        <v>139</v>
      </c>
      <c r="E282" s="44"/>
      <c r="F282" s="214" t="s">
        <v>382</v>
      </c>
      <c r="G282" s="44"/>
      <c r="H282" s="44"/>
      <c r="I282" s="215"/>
      <c r="J282" s="44"/>
      <c r="K282" s="44"/>
      <c r="L282" s="48"/>
      <c r="M282" s="216"/>
      <c r="N282" s="217"/>
      <c r="O282" s="88"/>
      <c r="P282" s="88"/>
      <c r="Q282" s="88"/>
      <c r="R282" s="88"/>
      <c r="S282" s="88"/>
      <c r="T282" s="89"/>
      <c r="U282" s="42"/>
      <c r="V282" s="42"/>
      <c r="W282" s="42"/>
      <c r="X282" s="42"/>
      <c r="Y282" s="42"/>
      <c r="Z282" s="42"/>
      <c r="AA282" s="42"/>
      <c r="AB282" s="42"/>
      <c r="AC282" s="42"/>
      <c r="AD282" s="42"/>
      <c r="AE282" s="42"/>
      <c r="AT282" s="20" t="s">
        <v>139</v>
      </c>
      <c r="AU282" s="20" t="s">
        <v>89</v>
      </c>
    </row>
    <row r="283" s="2" customFormat="1">
      <c r="A283" s="42"/>
      <c r="B283" s="43"/>
      <c r="C283" s="44"/>
      <c r="D283" s="231" t="s">
        <v>184</v>
      </c>
      <c r="E283" s="44"/>
      <c r="F283" s="232" t="s">
        <v>383</v>
      </c>
      <c r="G283" s="44"/>
      <c r="H283" s="44"/>
      <c r="I283" s="215"/>
      <c r="J283" s="44"/>
      <c r="K283" s="44"/>
      <c r="L283" s="48"/>
      <c r="M283" s="216"/>
      <c r="N283" s="217"/>
      <c r="O283" s="88"/>
      <c r="P283" s="88"/>
      <c r="Q283" s="88"/>
      <c r="R283" s="88"/>
      <c r="S283" s="88"/>
      <c r="T283" s="89"/>
      <c r="U283" s="42"/>
      <c r="V283" s="42"/>
      <c r="W283" s="42"/>
      <c r="X283" s="42"/>
      <c r="Y283" s="42"/>
      <c r="Z283" s="42"/>
      <c r="AA283" s="42"/>
      <c r="AB283" s="42"/>
      <c r="AC283" s="42"/>
      <c r="AD283" s="42"/>
      <c r="AE283" s="42"/>
      <c r="AT283" s="20" t="s">
        <v>184</v>
      </c>
      <c r="AU283" s="20" t="s">
        <v>89</v>
      </c>
    </row>
    <row r="284" s="2" customFormat="1">
      <c r="A284" s="42"/>
      <c r="B284" s="43"/>
      <c r="C284" s="44"/>
      <c r="D284" s="213" t="s">
        <v>239</v>
      </c>
      <c r="E284" s="44"/>
      <c r="F284" s="218" t="s">
        <v>384</v>
      </c>
      <c r="G284" s="44"/>
      <c r="H284" s="44"/>
      <c r="I284" s="215"/>
      <c r="J284" s="44"/>
      <c r="K284" s="44"/>
      <c r="L284" s="48"/>
      <c r="M284" s="216"/>
      <c r="N284" s="217"/>
      <c r="O284" s="88"/>
      <c r="P284" s="88"/>
      <c r="Q284" s="88"/>
      <c r="R284" s="88"/>
      <c r="S284" s="88"/>
      <c r="T284" s="89"/>
      <c r="U284" s="42"/>
      <c r="V284" s="42"/>
      <c r="W284" s="42"/>
      <c r="X284" s="42"/>
      <c r="Y284" s="42"/>
      <c r="Z284" s="42"/>
      <c r="AA284" s="42"/>
      <c r="AB284" s="42"/>
      <c r="AC284" s="42"/>
      <c r="AD284" s="42"/>
      <c r="AE284" s="42"/>
      <c r="AT284" s="20" t="s">
        <v>239</v>
      </c>
      <c r="AU284" s="20" t="s">
        <v>89</v>
      </c>
    </row>
    <row r="285" s="15" customFormat="1">
      <c r="A285" s="15"/>
      <c r="B285" s="256"/>
      <c r="C285" s="257"/>
      <c r="D285" s="213" t="s">
        <v>258</v>
      </c>
      <c r="E285" s="258" t="s">
        <v>32</v>
      </c>
      <c r="F285" s="259" t="s">
        <v>385</v>
      </c>
      <c r="G285" s="257"/>
      <c r="H285" s="258" t="s">
        <v>32</v>
      </c>
      <c r="I285" s="260"/>
      <c r="J285" s="257"/>
      <c r="K285" s="257"/>
      <c r="L285" s="261"/>
      <c r="M285" s="262"/>
      <c r="N285" s="263"/>
      <c r="O285" s="263"/>
      <c r="P285" s="263"/>
      <c r="Q285" s="263"/>
      <c r="R285" s="263"/>
      <c r="S285" s="263"/>
      <c r="T285" s="264"/>
      <c r="U285" s="15"/>
      <c r="V285" s="15"/>
      <c r="W285" s="15"/>
      <c r="X285" s="15"/>
      <c r="Y285" s="15"/>
      <c r="Z285" s="15"/>
      <c r="AA285" s="15"/>
      <c r="AB285" s="15"/>
      <c r="AC285" s="15"/>
      <c r="AD285" s="15"/>
      <c r="AE285" s="15"/>
      <c r="AT285" s="265" t="s">
        <v>258</v>
      </c>
      <c r="AU285" s="265" t="s">
        <v>89</v>
      </c>
      <c r="AV285" s="15" t="s">
        <v>86</v>
      </c>
      <c r="AW285" s="15" t="s">
        <v>39</v>
      </c>
      <c r="AX285" s="15" t="s">
        <v>78</v>
      </c>
      <c r="AY285" s="265" t="s">
        <v>133</v>
      </c>
    </row>
    <row r="286" s="13" customFormat="1">
      <c r="A286" s="13"/>
      <c r="B286" s="234"/>
      <c r="C286" s="235"/>
      <c r="D286" s="213" t="s">
        <v>258</v>
      </c>
      <c r="E286" s="236" t="s">
        <v>32</v>
      </c>
      <c r="F286" s="237" t="s">
        <v>386</v>
      </c>
      <c r="G286" s="235"/>
      <c r="H286" s="238">
        <v>23.600000000000001</v>
      </c>
      <c r="I286" s="239"/>
      <c r="J286" s="235"/>
      <c r="K286" s="235"/>
      <c r="L286" s="240"/>
      <c r="M286" s="241"/>
      <c r="N286" s="242"/>
      <c r="O286" s="242"/>
      <c r="P286" s="242"/>
      <c r="Q286" s="242"/>
      <c r="R286" s="242"/>
      <c r="S286" s="242"/>
      <c r="T286" s="243"/>
      <c r="U286" s="13"/>
      <c r="V286" s="13"/>
      <c r="W286" s="13"/>
      <c r="X286" s="13"/>
      <c r="Y286" s="13"/>
      <c r="Z286" s="13"/>
      <c r="AA286" s="13"/>
      <c r="AB286" s="13"/>
      <c r="AC286" s="13"/>
      <c r="AD286" s="13"/>
      <c r="AE286" s="13"/>
      <c r="AT286" s="244" t="s">
        <v>258</v>
      </c>
      <c r="AU286" s="244" t="s">
        <v>89</v>
      </c>
      <c r="AV286" s="13" t="s">
        <v>89</v>
      </c>
      <c r="AW286" s="13" t="s">
        <v>39</v>
      </c>
      <c r="AX286" s="13" t="s">
        <v>86</v>
      </c>
      <c r="AY286" s="244" t="s">
        <v>133</v>
      </c>
    </row>
    <row r="287" s="2" customFormat="1" ht="24.15" customHeight="1">
      <c r="A287" s="42"/>
      <c r="B287" s="43"/>
      <c r="C287" s="200" t="s">
        <v>387</v>
      </c>
      <c r="D287" s="200" t="s">
        <v>134</v>
      </c>
      <c r="E287" s="201" t="s">
        <v>388</v>
      </c>
      <c r="F287" s="202" t="s">
        <v>389</v>
      </c>
      <c r="G287" s="203" t="s">
        <v>253</v>
      </c>
      <c r="H287" s="204">
        <v>60.840000000000003</v>
      </c>
      <c r="I287" s="205"/>
      <c r="J287" s="206">
        <f>ROUND(I287*H287,2)</f>
        <v>0</v>
      </c>
      <c r="K287" s="202" t="s">
        <v>235</v>
      </c>
      <c r="L287" s="48"/>
      <c r="M287" s="207" t="s">
        <v>32</v>
      </c>
      <c r="N287" s="208" t="s">
        <v>49</v>
      </c>
      <c r="O287" s="88"/>
      <c r="P287" s="209">
        <f>O287*H287</f>
        <v>0</v>
      </c>
      <c r="Q287" s="209">
        <v>0.078539999999999999</v>
      </c>
      <c r="R287" s="209">
        <f>Q287*H287</f>
        <v>4.7783736000000001</v>
      </c>
      <c r="S287" s="209">
        <v>0</v>
      </c>
      <c r="T287" s="210">
        <f>S287*H287</f>
        <v>0</v>
      </c>
      <c r="U287" s="42"/>
      <c r="V287" s="42"/>
      <c r="W287" s="42"/>
      <c r="X287" s="42"/>
      <c r="Y287" s="42"/>
      <c r="Z287" s="42"/>
      <c r="AA287" s="42"/>
      <c r="AB287" s="42"/>
      <c r="AC287" s="42"/>
      <c r="AD287" s="42"/>
      <c r="AE287" s="42"/>
      <c r="AR287" s="211" t="s">
        <v>132</v>
      </c>
      <c r="AT287" s="211" t="s">
        <v>134</v>
      </c>
      <c r="AU287" s="211" t="s">
        <v>89</v>
      </c>
      <c r="AY287" s="20" t="s">
        <v>133</v>
      </c>
      <c r="BE287" s="212">
        <f>IF(N287="základní",J287,0)</f>
        <v>0</v>
      </c>
      <c r="BF287" s="212">
        <f>IF(N287="snížená",J287,0)</f>
        <v>0</v>
      </c>
      <c r="BG287" s="212">
        <f>IF(N287="zákl. přenesená",J287,0)</f>
        <v>0</v>
      </c>
      <c r="BH287" s="212">
        <f>IF(N287="sníž. přenesená",J287,0)</f>
        <v>0</v>
      </c>
      <c r="BI287" s="212">
        <f>IF(N287="nulová",J287,0)</f>
        <v>0</v>
      </c>
      <c r="BJ287" s="20" t="s">
        <v>86</v>
      </c>
      <c r="BK287" s="212">
        <f>ROUND(I287*H287,2)</f>
        <v>0</v>
      </c>
      <c r="BL287" s="20" t="s">
        <v>132</v>
      </c>
      <c r="BM287" s="211" t="s">
        <v>390</v>
      </c>
    </row>
    <row r="288" s="2" customFormat="1">
      <c r="A288" s="42"/>
      <c r="B288" s="43"/>
      <c r="C288" s="44"/>
      <c r="D288" s="213" t="s">
        <v>139</v>
      </c>
      <c r="E288" s="44"/>
      <c r="F288" s="214" t="s">
        <v>391</v>
      </c>
      <c r="G288" s="44"/>
      <c r="H288" s="44"/>
      <c r="I288" s="215"/>
      <c r="J288" s="44"/>
      <c r="K288" s="44"/>
      <c r="L288" s="48"/>
      <c r="M288" s="216"/>
      <c r="N288" s="217"/>
      <c r="O288" s="88"/>
      <c r="P288" s="88"/>
      <c r="Q288" s="88"/>
      <c r="R288" s="88"/>
      <c r="S288" s="88"/>
      <c r="T288" s="89"/>
      <c r="U288" s="42"/>
      <c r="V288" s="42"/>
      <c r="W288" s="42"/>
      <c r="X288" s="42"/>
      <c r="Y288" s="42"/>
      <c r="Z288" s="42"/>
      <c r="AA288" s="42"/>
      <c r="AB288" s="42"/>
      <c r="AC288" s="42"/>
      <c r="AD288" s="42"/>
      <c r="AE288" s="42"/>
      <c r="AT288" s="20" t="s">
        <v>139</v>
      </c>
      <c r="AU288" s="20" t="s">
        <v>89</v>
      </c>
    </row>
    <row r="289" s="2" customFormat="1">
      <c r="A289" s="42"/>
      <c r="B289" s="43"/>
      <c r="C289" s="44"/>
      <c r="D289" s="231" t="s">
        <v>184</v>
      </c>
      <c r="E289" s="44"/>
      <c r="F289" s="232" t="s">
        <v>392</v>
      </c>
      <c r="G289" s="44"/>
      <c r="H289" s="44"/>
      <c r="I289" s="215"/>
      <c r="J289" s="44"/>
      <c r="K289" s="44"/>
      <c r="L289" s="48"/>
      <c r="M289" s="216"/>
      <c r="N289" s="217"/>
      <c r="O289" s="88"/>
      <c r="P289" s="88"/>
      <c r="Q289" s="88"/>
      <c r="R289" s="88"/>
      <c r="S289" s="88"/>
      <c r="T289" s="89"/>
      <c r="U289" s="42"/>
      <c r="V289" s="42"/>
      <c r="W289" s="42"/>
      <c r="X289" s="42"/>
      <c r="Y289" s="42"/>
      <c r="Z289" s="42"/>
      <c r="AA289" s="42"/>
      <c r="AB289" s="42"/>
      <c r="AC289" s="42"/>
      <c r="AD289" s="42"/>
      <c r="AE289" s="42"/>
      <c r="AT289" s="20" t="s">
        <v>184</v>
      </c>
      <c r="AU289" s="20" t="s">
        <v>89</v>
      </c>
    </row>
    <row r="290" s="2" customFormat="1">
      <c r="A290" s="42"/>
      <c r="B290" s="43"/>
      <c r="C290" s="44"/>
      <c r="D290" s="213" t="s">
        <v>239</v>
      </c>
      <c r="E290" s="44"/>
      <c r="F290" s="218" t="s">
        <v>393</v>
      </c>
      <c r="G290" s="44"/>
      <c r="H290" s="44"/>
      <c r="I290" s="215"/>
      <c r="J290" s="44"/>
      <c r="K290" s="44"/>
      <c r="L290" s="48"/>
      <c r="M290" s="216"/>
      <c r="N290" s="217"/>
      <c r="O290" s="88"/>
      <c r="P290" s="88"/>
      <c r="Q290" s="88"/>
      <c r="R290" s="88"/>
      <c r="S290" s="88"/>
      <c r="T290" s="89"/>
      <c r="U290" s="42"/>
      <c r="V290" s="42"/>
      <c r="W290" s="42"/>
      <c r="X290" s="42"/>
      <c r="Y290" s="42"/>
      <c r="Z290" s="42"/>
      <c r="AA290" s="42"/>
      <c r="AB290" s="42"/>
      <c r="AC290" s="42"/>
      <c r="AD290" s="42"/>
      <c r="AE290" s="42"/>
      <c r="AT290" s="20" t="s">
        <v>239</v>
      </c>
      <c r="AU290" s="20" t="s">
        <v>89</v>
      </c>
    </row>
    <row r="291" s="15" customFormat="1">
      <c r="A291" s="15"/>
      <c r="B291" s="256"/>
      <c r="C291" s="257"/>
      <c r="D291" s="213" t="s">
        <v>258</v>
      </c>
      <c r="E291" s="258" t="s">
        <v>32</v>
      </c>
      <c r="F291" s="259" t="s">
        <v>394</v>
      </c>
      <c r="G291" s="257"/>
      <c r="H291" s="258" t="s">
        <v>32</v>
      </c>
      <c r="I291" s="260"/>
      <c r="J291" s="257"/>
      <c r="K291" s="257"/>
      <c r="L291" s="261"/>
      <c r="M291" s="262"/>
      <c r="N291" s="263"/>
      <c r="O291" s="263"/>
      <c r="P291" s="263"/>
      <c r="Q291" s="263"/>
      <c r="R291" s="263"/>
      <c r="S291" s="263"/>
      <c r="T291" s="264"/>
      <c r="U291" s="15"/>
      <c r="V291" s="15"/>
      <c r="W291" s="15"/>
      <c r="X291" s="15"/>
      <c r="Y291" s="15"/>
      <c r="Z291" s="15"/>
      <c r="AA291" s="15"/>
      <c r="AB291" s="15"/>
      <c r="AC291" s="15"/>
      <c r="AD291" s="15"/>
      <c r="AE291" s="15"/>
      <c r="AT291" s="265" t="s">
        <v>258</v>
      </c>
      <c r="AU291" s="265" t="s">
        <v>89</v>
      </c>
      <c r="AV291" s="15" t="s">
        <v>86</v>
      </c>
      <c r="AW291" s="15" t="s">
        <v>39</v>
      </c>
      <c r="AX291" s="15" t="s">
        <v>78</v>
      </c>
      <c r="AY291" s="265" t="s">
        <v>133</v>
      </c>
    </row>
    <row r="292" s="13" customFormat="1">
      <c r="A292" s="13"/>
      <c r="B292" s="234"/>
      <c r="C292" s="235"/>
      <c r="D292" s="213" t="s">
        <v>258</v>
      </c>
      <c r="E292" s="236" t="s">
        <v>32</v>
      </c>
      <c r="F292" s="237" t="s">
        <v>395</v>
      </c>
      <c r="G292" s="235"/>
      <c r="H292" s="238">
        <v>32.479999999999997</v>
      </c>
      <c r="I292" s="239"/>
      <c r="J292" s="235"/>
      <c r="K292" s="235"/>
      <c r="L292" s="240"/>
      <c r="M292" s="241"/>
      <c r="N292" s="242"/>
      <c r="O292" s="242"/>
      <c r="P292" s="242"/>
      <c r="Q292" s="242"/>
      <c r="R292" s="242"/>
      <c r="S292" s="242"/>
      <c r="T292" s="243"/>
      <c r="U292" s="13"/>
      <c r="V292" s="13"/>
      <c r="W292" s="13"/>
      <c r="X292" s="13"/>
      <c r="Y292" s="13"/>
      <c r="Z292" s="13"/>
      <c r="AA292" s="13"/>
      <c r="AB292" s="13"/>
      <c r="AC292" s="13"/>
      <c r="AD292" s="13"/>
      <c r="AE292" s="13"/>
      <c r="AT292" s="244" t="s">
        <v>258</v>
      </c>
      <c r="AU292" s="244" t="s">
        <v>89</v>
      </c>
      <c r="AV292" s="13" t="s">
        <v>89</v>
      </c>
      <c r="AW292" s="13" t="s">
        <v>39</v>
      </c>
      <c r="AX292" s="13" t="s">
        <v>78</v>
      </c>
      <c r="AY292" s="244" t="s">
        <v>133</v>
      </c>
    </row>
    <row r="293" s="13" customFormat="1">
      <c r="A293" s="13"/>
      <c r="B293" s="234"/>
      <c r="C293" s="235"/>
      <c r="D293" s="213" t="s">
        <v>258</v>
      </c>
      <c r="E293" s="236" t="s">
        <v>32</v>
      </c>
      <c r="F293" s="237" t="s">
        <v>396</v>
      </c>
      <c r="G293" s="235"/>
      <c r="H293" s="238">
        <v>17.699999999999999</v>
      </c>
      <c r="I293" s="239"/>
      <c r="J293" s="235"/>
      <c r="K293" s="235"/>
      <c r="L293" s="240"/>
      <c r="M293" s="241"/>
      <c r="N293" s="242"/>
      <c r="O293" s="242"/>
      <c r="P293" s="242"/>
      <c r="Q293" s="242"/>
      <c r="R293" s="242"/>
      <c r="S293" s="242"/>
      <c r="T293" s="243"/>
      <c r="U293" s="13"/>
      <c r="V293" s="13"/>
      <c r="W293" s="13"/>
      <c r="X293" s="13"/>
      <c r="Y293" s="13"/>
      <c r="Z293" s="13"/>
      <c r="AA293" s="13"/>
      <c r="AB293" s="13"/>
      <c r="AC293" s="13"/>
      <c r="AD293" s="13"/>
      <c r="AE293" s="13"/>
      <c r="AT293" s="244" t="s">
        <v>258</v>
      </c>
      <c r="AU293" s="244" t="s">
        <v>89</v>
      </c>
      <c r="AV293" s="13" t="s">
        <v>89</v>
      </c>
      <c r="AW293" s="13" t="s">
        <v>39</v>
      </c>
      <c r="AX293" s="13" t="s">
        <v>78</v>
      </c>
      <c r="AY293" s="244" t="s">
        <v>133</v>
      </c>
    </row>
    <row r="294" s="13" customFormat="1">
      <c r="A294" s="13"/>
      <c r="B294" s="234"/>
      <c r="C294" s="235"/>
      <c r="D294" s="213" t="s">
        <v>258</v>
      </c>
      <c r="E294" s="236" t="s">
        <v>32</v>
      </c>
      <c r="F294" s="237" t="s">
        <v>397</v>
      </c>
      <c r="G294" s="235"/>
      <c r="H294" s="238">
        <v>5.0899999999999999</v>
      </c>
      <c r="I294" s="239"/>
      <c r="J294" s="235"/>
      <c r="K294" s="235"/>
      <c r="L294" s="240"/>
      <c r="M294" s="241"/>
      <c r="N294" s="242"/>
      <c r="O294" s="242"/>
      <c r="P294" s="242"/>
      <c r="Q294" s="242"/>
      <c r="R294" s="242"/>
      <c r="S294" s="242"/>
      <c r="T294" s="243"/>
      <c r="U294" s="13"/>
      <c r="V294" s="13"/>
      <c r="W294" s="13"/>
      <c r="X294" s="13"/>
      <c r="Y294" s="13"/>
      <c r="Z294" s="13"/>
      <c r="AA294" s="13"/>
      <c r="AB294" s="13"/>
      <c r="AC294" s="13"/>
      <c r="AD294" s="13"/>
      <c r="AE294" s="13"/>
      <c r="AT294" s="244" t="s">
        <v>258</v>
      </c>
      <c r="AU294" s="244" t="s">
        <v>89</v>
      </c>
      <c r="AV294" s="13" t="s">
        <v>89</v>
      </c>
      <c r="AW294" s="13" t="s">
        <v>39</v>
      </c>
      <c r="AX294" s="13" t="s">
        <v>78</v>
      </c>
      <c r="AY294" s="244" t="s">
        <v>133</v>
      </c>
    </row>
    <row r="295" s="13" customFormat="1">
      <c r="A295" s="13"/>
      <c r="B295" s="234"/>
      <c r="C295" s="235"/>
      <c r="D295" s="213" t="s">
        <v>258</v>
      </c>
      <c r="E295" s="236" t="s">
        <v>32</v>
      </c>
      <c r="F295" s="237" t="s">
        <v>398</v>
      </c>
      <c r="G295" s="235"/>
      <c r="H295" s="238">
        <v>3.75</v>
      </c>
      <c r="I295" s="239"/>
      <c r="J295" s="235"/>
      <c r="K295" s="235"/>
      <c r="L295" s="240"/>
      <c r="M295" s="241"/>
      <c r="N295" s="242"/>
      <c r="O295" s="242"/>
      <c r="P295" s="242"/>
      <c r="Q295" s="242"/>
      <c r="R295" s="242"/>
      <c r="S295" s="242"/>
      <c r="T295" s="243"/>
      <c r="U295" s="13"/>
      <c r="V295" s="13"/>
      <c r="W295" s="13"/>
      <c r="X295" s="13"/>
      <c r="Y295" s="13"/>
      <c r="Z295" s="13"/>
      <c r="AA295" s="13"/>
      <c r="AB295" s="13"/>
      <c r="AC295" s="13"/>
      <c r="AD295" s="13"/>
      <c r="AE295" s="13"/>
      <c r="AT295" s="244" t="s">
        <v>258</v>
      </c>
      <c r="AU295" s="244" t="s">
        <v>89</v>
      </c>
      <c r="AV295" s="13" t="s">
        <v>89</v>
      </c>
      <c r="AW295" s="13" t="s">
        <v>39</v>
      </c>
      <c r="AX295" s="13" t="s">
        <v>78</v>
      </c>
      <c r="AY295" s="244" t="s">
        <v>133</v>
      </c>
    </row>
    <row r="296" s="13" customFormat="1">
      <c r="A296" s="13"/>
      <c r="B296" s="234"/>
      <c r="C296" s="235"/>
      <c r="D296" s="213" t="s">
        <v>258</v>
      </c>
      <c r="E296" s="236" t="s">
        <v>32</v>
      </c>
      <c r="F296" s="237" t="s">
        <v>399</v>
      </c>
      <c r="G296" s="235"/>
      <c r="H296" s="238">
        <v>1.8200000000000001</v>
      </c>
      <c r="I296" s="239"/>
      <c r="J296" s="235"/>
      <c r="K296" s="235"/>
      <c r="L296" s="240"/>
      <c r="M296" s="241"/>
      <c r="N296" s="242"/>
      <c r="O296" s="242"/>
      <c r="P296" s="242"/>
      <c r="Q296" s="242"/>
      <c r="R296" s="242"/>
      <c r="S296" s="242"/>
      <c r="T296" s="243"/>
      <c r="U296" s="13"/>
      <c r="V296" s="13"/>
      <c r="W296" s="13"/>
      <c r="X296" s="13"/>
      <c r="Y296" s="13"/>
      <c r="Z296" s="13"/>
      <c r="AA296" s="13"/>
      <c r="AB296" s="13"/>
      <c r="AC296" s="13"/>
      <c r="AD296" s="13"/>
      <c r="AE296" s="13"/>
      <c r="AT296" s="244" t="s">
        <v>258</v>
      </c>
      <c r="AU296" s="244" t="s">
        <v>89</v>
      </c>
      <c r="AV296" s="13" t="s">
        <v>89</v>
      </c>
      <c r="AW296" s="13" t="s">
        <v>39</v>
      </c>
      <c r="AX296" s="13" t="s">
        <v>78</v>
      </c>
      <c r="AY296" s="244" t="s">
        <v>133</v>
      </c>
    </row>
    <row r="297" s="14" customFormat="1">
      <c r="A297" s="14"/>
      <c r="B297" s="245"/>
      <c r="C297" s="246"/>
      <c r="D297" s="213" t="s">
        <v>258</v>
      </c>
      <c r="E297" s="247" t="s">
        <v>32</v>
      </c>
      <c r="F297" s="248" t="s">
        <v>265</v>
      </c>
      <c r="G297" s="246"/>
      <c r="H297" s="249">
        <v>60.839999999999996</v>
      </c>
      <c r="I297" s="250"/>
      <c r="J297" s="246"/>
      <c r="K297" s="246"/>
      <c r="L297" s="251"/>
      <c r="M297" s="252"/>
      <c r="N297" s="253"/>
      <c r="O297" s="253"/>
      <c r="P297" s="253"/>
      <c r="Q297" s="253"/>
      <c r="R297" s="253"/>
      <c r="S297" s="253"/>
      <c r="T297" s="254"/>
      <c r="U297" s="14"/>
      <c r="V297" s="14"/>
      <c r="W297" s="14"/>
      <c r="X297" s="14"/>
      <c r="Y297" s="14"/>
      <c r="Z297" s="14"/>
      <c r="AA297" s="14"/>
      <c r="AB297" s="14"/>
      <c r="AC297" s="14"/>
      <c r="AD297" s="14"/>
      <c r="AE297" s="14"/>
      <c r="AT297" s="255" t="s">
        <v>258</v>
      </c>
      <c r="AU297" s="255" t="s">
        <v>89</v>
      </c>
      <c r="AV297" s="14" t="s">
        <v>132</v>
      </c>
      <c r="AW297" s="14" t="s">
        <v>39</v>
      </c>
      <c r="AX297" s="14" t="s">
        <v>86</v>
      </c>
      <c r="AY297" s="255" t="s">
        <v>133</v>
      </c>
    </row>
    <row r="298" s="2" customFormat="1" ht="16.5" customHeight="1">
      <c r="A298" s="42"/>
      <c r="B298" s="43"/>
      <c r="C298" s="200" t="s">
        <v>400</v>
      </c>
      <c r="D298" s="200" t="s">
        <v>134</v>
      </c>
      <c r="E298" s="201" t="s">
        <v>401</v>
      </c>
      <c r="F298" s="202" t="s">
        <v>402</v>
      </c>
      <c r="G298" s="203" t="s">
        <v>253</v>
      </c>
      <c r="H298" s="204">
        <v>60.840000000000003</v>
      </c>
      <c r="I298" s="205"/>
      <c r="J298" s="206">
        <f>ROUND(I298*H298,2)</f>
        <v>0</v>
      </c>
      <c r="K298" s="202" t="s">
        <v>235</v>
      </c>
      <c r="L298" s="48"/>
      <c r="M298" s="207" t="s">
        <v>32</v>
      </c>
      <c r="N298" s="208" t="s">
        <v>49</v>
      </c>
      <c r="O298" s="88"/>
      <c r="P298" s="209">
        <f>O298*H298</f>
        <v>0</v>
      </c>
      <c r="Q298" s="209">
        <v>0.00012999999999999999</v>
      </c>
      <c r="R298" s="209">
        <f>Q298*H298</f>
        <v>0.0079091999999999999</v>
      </c>
      <c r="S298" s="209">
        <v>0</v>
      </c>
      <c r="T298" s="210">
        <f>S298*H298</f>
        <v>0</v>
      </c>
      <c r="U298" s="42"/>
      <c r="V298" s="42"/>
      <c r="W298" s="42"/>
      <c r="X298" s="42"/>
      <c r="Y298" s="42"/>
      <c r="Z298" s="42"/>
      <c r="AA298" s="42"/>
      <c r="AB298" s="42"/>
      <c r="AC298" s="42"/>
      <c r="AD298" s="42"/>
      <c r="AE298" s="42"/>
      <c r="AR298" s="211" t="s">
        <v>132</v>
      </c>
      <c r="AT298" s="211" t="s">
        <v>134</v>
      </c>
      <c r="AU298" s="211" t="s">
        <v>89</v>
      </c>
      <c r="AY298" s="20" t="s">
        <v>133</v>
      </c>
      <c r="BE298" s="212">
        <f>IF(N298="základní",J298,0)</f>
        <v>0</v>
      </c>
      <c r="BF298" s="212">
        <f>IF(N298="snížená",J298,0)</f>
        <v>0</v>
      </c>
      <c r="BG298" s="212">
        <f>IF(N298="zákl. přenesená",J298,0)</f>
        <v>0</v>
      </c>
      <c r="BH298" s="212">
        <f>IF(N298="sníž. přenesená",J298,0)</f>
        <v>0</v>
      </c>
      <c r="BI298" s="212">
        <f>IF(N298="nulová",J298,0)</f>
        <v>0</v>
      </c>
      <c r="BJ298" s="20" t="s">
        <v>86</v>
      </c>
      <c r="BK298" s="212">
        <f>ROUND(I298*H298,2)</f>
        <v>0</v>
      </c>
      <c r="BL298" s="20" t="s">
        <v>132</v>
      </c>
      <c r="BM298" s="211" t="s">
        <v>403</v>
      </c>
    </row>
    <row r="299" s="2" customFormat="1">
      <c r="A299" s="42"/>
      <c r="B299" s="43"/>
      <c r="C299" s="44"/>
      <c r="D299" s="213" t="s">
        <v>139</v>
      </c>
      <c r="E299" s="44"/>
      <c r="F299" s="214" t="s">
        <v>404</v>
      </c>
      <c r="G299" s="44"/>
      <c r="H299" s="44"/>
      <c r="I299" s="215"/>
      <c r="J299" s="44"/>
      <c r="K299" s="44"/>
      <c r="L299" s="48"/>
      <c r="M299" s="216"/>
      <c r="N299" s="217"/>
      <c r="O299" s="88"/>
      <c r="P299" s="88"/>
      <c r="Q299" s="88"/>
      <c r="R299" s="88"/>
      <c r="S299" s="88"/>
      <c r="T299" s="89"/>
      <c r="U299" s="42"/>
      <c r="V299" s="42"/>
      <c r="W299" s="42"/>
      <c r="X299" s="42"/>
      <c r="Y299" s="42"/>
      <c r="Z299" s="42"/>
      <c r="AA299" s="42"/>
      <c r="AB299" s="42"/>
      <c r="AC299" s="42"/>
      <c r="AD299" s="42"/>
      <c r="AE299" s="42"/>
      <c r="AT299" s="20" t="s">
        <v>139</v>
      </c>
      <c r="AU299" s="20" t="s">
        <v>89</v>
      </c>
    </row>
    <row r="300" s="2" customFormat="1">
      <c r="A300" s="42"/>
      <c r="B300" s="43"/>
      <c r="C300" s="44"/>
      <c r="D300" s="231" t="s">
        <v>184</v>
      </c>
      <c r="E300" s="44"/>
      <c r="F300" s="232" t="s">
        <v>405</v>
      </c>
      <c r="G300" s="44"/>
      <c r="H300" s="44"/>
      <c r="I300" s="215"/>
      <c r="J300" s="44"/>
      <c r="K300" s="44"/>
      <c r="L300" s="48"/>
      <c r="M300" s="216"/>
      <c r="N300" s="217"/>
      <c r="O300" s="88"/>
      <c r="P300" s="88"/>
      <c r="Q300" s="88"/>
      <c r="R300" s="88"/>
      <c r="S300" s="88"/>
      <c r="T300" s="89"/>
      <c r="U300" s="42"/>
      <c r="V300" s="42"/>
      <c r="W300" s="42"/>
      <c r="X300" s="42"/>
      <c r="Y300" s="42"/>
      <c r="Z300" s="42"/>
      <c r="AA300" s="42"/>
      <c r="AB300" s="42"/>
      <c r="AC300" s="42"/>
      <c r="AD300" s="42"/>
      <c r="AE300" s="42"/>
      <c r="AT300" s="20" t="s">
        <v>184</v>
      </c>
      <c r="AU300" s="20" t="s">
        <v>89</v>
      </c>
    </row>
    <row r="301" s="15" customFormat="1">
      <c r="A301" s="15"/>
      <c r="B301" s="256"/>
      <c r="C301" s="257"/>
      <c r="D301" s="213" t="s">
        <v>258</v>
      </c>
      <c r="E301" s="258" t="s">
        <v>32</v>
      </c>
      <c r="F301" s="259" t="s">
        <v>394</v>
      </c>
      <c r="G301" s="257"/>
      <c r="H301" s="258" t="s">
        <v>32</v>
      </c>
      <c r="I301" s="260"/>
      <c r="J301" s="257"/>
      <c r="K301" s="257"/>
      <c r="L301" s="261"/>
      <c r="M301" s="262"/>
      <c r="N301" s="263"/>
      <c r="O301" s="263"/>
      <c r="P301" s="263"/>
      <c r="Q301" s="263"/>
      <c r="R301" s="263"/>
      <c r="S301" s="263"/>
      <c r="T301" s="264"/>
      <c r="U301" s="15"/>
      <c r="V301" s="15"/>
      <c r="W301" s="15"/>
      <c r="X301" s="15"/>
      <c r="Y301" s="15"/>
      <c r="Z301" s="15"/>
      <c r="AA301" s="15"/>
      <c r="AB301" s="15"/>
      <c r="AC301" s="15"/>
      <c r="AD301" s="15"/>
      <c r="AE301" s="15"/>
      <c r="AT301" s="265" t="s">
        <v>258</v>
      </c>
      <c r="AU301" s="265" t="s">
        <v>89</v>
      </c>
      <c r="AV301" s="15" t="s">
        <v>86</v>
      </c>
      <c r="AW301" s="15" t="s">
        <v>39</v>
      </c>
      <c r="AX301" s="15" t="s">
        <v>78</v>
      </c>
      <c r="AY301" s="265" t="s">
        <v>133</v>
      </c>
    </row>
    <row r="302" s="13" customFormat="1">
      <c r="A302" s="13"/>
      <c r="B302" s="234"/>
      <c r="C302" s="235"/>
      <c r="D302" s="213" t="s">
        <v>258</v>
      </c>
      <c r="E302" s="236" t="s">
        <v>32</v>
      </c>
      <c r="F302" s="237" t="s">
        <v>395</v>
      </c>
      <c r="G302" s="235"/>
      <c r="H302" s="238">
        <v>32.479999999999997</v>
      </c>
      <c r="I302" s="239"/>
      <c r="J302" s="235"/>
      <c r="K302" s="235"/>
      <c r="L302" s="240"/>
      <c r="M302" s="241"/>
      <c r="N302" s="242"/>
      <c r="O302" s="242"/>
      <c r="P302" s="242"/>
      <c r="Q302" s="242"/>
      <c r="R302" s="242"/>
      <c r="S302" s="242"/>
      <c r="T302" s="243"/>
      <c r="U302" s="13"/>
      <c r="V302" s="13"/>
      <c r="W302" s="13"/>
      <c r="X302" s="13"/>
      <c r="Y302" s="13"/>
      <c r="Z302" s="13"/>
      <c r="AA302" s="13"/>
      <c r="AB302" s="13"/>
      <c r="AC302" s="13"/>
      <c r="AD302" s="13"/>
      <c r="AE302" s="13"/>
      <c r="AT302" s="244" t="s">
        <v>258</v>
      </c>
      <c r="AU302" s="244" t="s">
        <v>89</v>
      </c>
      <c r="AV302" s="13" t="s">
        <v>89</v>
      </c>
      <c r="AW302" s="13" t="s">
        <v>39</v>
      </c>
      <c r="AX302" s="13" t="s">
        <v>78</v>
      </c>
      <c r="AY302" s="244" t="s">
        <v>133</v>
      </c>
    </row>
    <row r="303" s="13" customFormat="1">
      <c r="A303" s="13"/>
      <c r="B303" s="234"/>
      <c r="C303" s="235"/>
      <c r="D303" s="213" t="s">
        <v>258</v>
      </c>
      <c r="E303" s="236" t="s">
        <v>32</v>
      </c>
      <c r="F303" s="237" t="s">
        <v>396</v>
      </c>
      <c r="G303" s="235"/>
      <c r="H303" s="238">
        <v>17.699999999999999</v>
      </c>
      <c r="I303" s="239"/>
      <c r="J303" s="235"/>
      <c r="K303" s="235"/>
      <c r="L303" s="240"/>
      <c r="M303" s="241"/>
      <c r="N303" s="242"/>
      <c r="O303" s="242"/>
      <c r="P303" s="242"/>
      <c r="Q303" s="242"/>
      <c r="R303" s="242"/>
      <c r="S303" s="242"/>
      <c r="T303" s="243"/>
      <c r="U303" s="13"/>
      <c r="V303" s="13"/>
      <c r="W303" s="13"/>
      <c r="X303" s="13"/>
      <c r="Y303" s="13"/>
      <c r="Z303" s="13"/>
      <c r="AA303" s="13"/>
      <c r="AB303" s="13"/>
      <c r="AC303" s="13"/>
      <c r="AD303" s="13"/>
      <c r="AE303" s="13"/>
      <c r="AT303" s="244" t="s">
        <v>258</v>
      </c>
      <c r="AU303" s="244" t="s">
        <v>89</v>
      </c>
      <c r="AV303" s="13" t="s">
        <v>89</v>
      </c>
      <c r="AW303" s="13" t="s">
        <v>39</v>
      </c>
      <c r="AX303" s="13" t="s">
        <v>78</v>
      </c>
      <c r="AY303" s="244" t="s">
        <v>133</v>
      </c>
    </row>
    <row r="304" s="13" customFormat="1">
      <c r="A304" s="13"/>
      <c r="B304" s="234"/>
      <c r="C304" s="235"/>
      <c r="D304" s="213" t="s">
        <v>258</v>
      </c>
      <c r="E304" s="236" t="s">
        <v>32</v>
      </c>
      <c r="F304" s="237" t="s">
        <v>397</v>
      </c>
      <c r="G304" s="235"/>
      <c r="H304" s="238">
        <v>5.0899999999999999</v>
      </c>
      <c r="I304" s="239"/>
      <c r="J304" s="235"/>
      <c r="K304" s="235"/>
      <c r="L304" s="240"/>
      <c r="M304" s="241"/>
      <c r="N304" s="242"/>
      <c r="O304" s="242"/>
      <c r="P304" s="242"/>
      <c r="Q304" s="242"/>
      <c r="R304" s="242"/>
      <c r="S304" s="242"/>
      <c r="T304" s="243"/>
      <c r="U304" s="13"/>
      <c r="V304" s="13"/>
      <c r="W304" s="13"/>
      <c r="X304" s="13"/>
      <c r="Y304" s="13"/>
      <c r="Z304" s="13"/>
      <c r="AA304" s="13"/>
      <c r="AB304" s="13"/>
      <c r="AC304" s="13"/>
      <c r="AD304" s="13"/>
      <c r="AE304" s="13"/>
      <c r="AT304" s="244" t="s">
        <v>258</v>
      </c>
      <c r="AU304" s="244" t="s">
        <v>89</v>
      </c>
      <c r="AV304" s="13" t="s">
        <v>89</v>
      </c>
      <c r="AW304" s="13" t="s">
        <v>39</v>
      </c>
      <c r="AX304" s="13" t="s">
        <v>78</v>
      </c>
      <c r="AY304" s="244" t="s">
        <v>133</v>
      </c>
    </row>
    <row r="305" s="13" customFormat="1">
      <c r="A305" s="13"/>
      <c r="B305" s="234"/>
      <c r="C305" s="235"/>
      <c r="D305" s="213" t="s">
        <v>258</v>
      </c>
      <c r="E305" s="236" t="s">
        <v>32</v>
      </c>
      <c r="F305" s="237" t="s">
        <v>398</v>
      </c>
      <c r="G305" s="235"/>
      <c r="H305" s="238">
        <v>3.75</v>
      </c>
      <c r="I305" s="239"/>
      <c r="J305" s="235"/>
      <c r="K305" s="235"/>
      <c r="L305" s="240"/>
      <c r="M305" s="241"/>
      <c r="N305" s="242"/>
      <c r="O305" s="242"/>
      <c r="P305" s="242"/>
      <c r="Q305" s="242"/>
      <c r="R305" s="242"/>
      <c r="S305" s="242"/>
      <c r="T305" s="243"/>
      <c r="U305" s="13"/>
      <c r="V305" s="13"/>
      <c r="W305" s="13"/>
      <c r="X305" s="13"/>
      <c r="Y305" s="13"/>
      <c r="Z305" s="13"/>
      <c r="AA305" s="13"/>
      <c r="AB305" s="13"/>
      <c r="AC305" s="13"/>
      <c r="AD305" s="13"/>
      <c r="AE305" s="13"/>
      <c r="AT305" s="244" t="s">
        <v>258</v>
      </c>
      <c r="AU305" s="244" t="s">
        <v>89</v>
      </c>
      <c r="AV305" s="13" t="s">
        <v>89</v>
      </c>
      <c r="AW305" s="13" t="s">
        <v>39</v>
      </c>
      <c r="AX305" s="13" t="s">
        <v>78</v>
      </c>
      <c r="AY305" s="244" t="s">
        <v>133</v>
      </c>
    </row>
    <row r="306" s="13" customFormat="1">
      <c r="A306" s="13"/>
      <c r="B306" s="234"/>
      <c r="C306" s="235"/>
      <c r="D306" s="213" t="s">
        <v>258</v>
      </c>
      <c r="E306" s="236" t="s">
        <v>32</v>
      </c>
      <c r="F306" s="237" t="s">
        <v>399</v>
      </c>
      <c r="G306" s="235"/>
      <c r="H306" s="238">
        <v>1.8200000000000001</v>
      </c>
      <c r="I306" s="239"/>
      <c r="J306" s="235"/>
      <c r="K306" s="235"/>
      <c r="L306" s="240"/>
      <c r="M306" s="241"/>
      <c r="N306" s="242"/>
      <c r="O306" s="242"/>
      <c r="P306" s="242"/>
      <c r="Q306" s="242"/>
      <c r="R306" s="242"/>
      <c r="S306" s="242"/>
      <c r="T306" s="243"/>
      <c r="U306" s="13"/>
      <c r="V306" s="13"/>
      <c r="W306" s="13"/>
      <c r="X306" s="13"/>
      <c r="Y306" s="13"/>
      <c r="Z306" s="13"/>
      <c r="AA306" s="13"/>
      <c r="AB306" s="13"/>
      <c r="AC306" s="13"/>
      <c r="AD306" s="13"/>
      <c r="AE306" s="13"/>
      <c r="AT306" s="244" t="s">
        <v>258</v>
      </c>
      <c r="AU306" s="244" t="s">
        <v>89</v>
      </c>
      <c r="AV306" s="13" t="s">
        <v>89</v>
      </c>
      <c r="AW306" s="13" t="s">
        <v>39</v>
      </c>
      <c r="AX306" s="13" t="s">
        <v>78</v>
      </c>
      <c r="AY306" s="244" t="s">
        <v>133</v>
      </c>
    </row>
    <row r="307" s="14" customFormat="1">
      <c r="A307" s="14"/>
      <c r="B307" s="245"/>
      <c r="C307" s="246"/>
      <c r="D307" s="213" t="s">
        <v>258</v>
      </c>
      <c r="E307" s="247" t="s">
        <v>32</v>
      </c>
      <c r="F307" s="248" t="s">
        <v>265</v>
      </c>
      <c r="G307" s="246"/>
      <c r="H307" s="249">
        <v>60.839999999999996</v>
      </c>
      <c r="I307" s="250"/>
      <c r="J307" s="246"/>
      <c r="K307" s="246"/>
      <c r="L307" s="251"/>
      <c r="M307" s="252"/>
      <c r="N307" s="253"/>
      <c r="O307" s="253"/>
      <c r="P307" s="253"/>
      <c r="Q307" s="253"/>
      <c r="R307" s="253"/>
      <c r="S307" s="253"/>
      <c r="T307" s="254"/>
      <c r="U307" s="14"/>
      <c r="V307" s="14"/>
      <c r="W307" s="14"/>
      <c r="X307" s="14"/>
      <c r="Y307" s="14"/>
      <c r="Z307" s="14"/>
      <c r="AA307" s="14"/>
      <c r="AB307" s="14"/>
      <c r="AC307" s="14"/>
      <c r="AD307" s="14"/>
      <c r="AE307" s="14"/>
      <c r="AT307" s="255" t="s">
        <v>258</v>
      </c>
      <c r="AU307" s="255" t="s">
        <v>89</v>
      </c>
      <c r="AV307" s="14" t="s">
        <v>132</v>
      </c>
      <c r="AW307" s="14" t="s">
        <v>39</v>
      </c>
      <c r="AX307" s="14" t="s">
        <v>86</v>
      </c>
      <c r="AY307" s="255" t="s">
        <v>133</v>
      </c>
    </row>
    <row r="308" s="2" customFormat="1" ht="33" customHeight="1">
      <c r="A308" s="42"/>
      <c r="B308" s="43"/>
      <c r="C308" s="200" t="s">
        <v>406</v>
      </c>
      <c r="D308" s="200" t="s">
        <v>134</v>
      </c>
      <c r="E308" s="201" t="s">
        <v>407</v>
      </c>
      <c r="F308" s="202" t="s">
        <v>408</v>
      </c>
      <c r="G308" s="203" t="s">
        <v>380</v>
      </c>
      <c r="H308" s="204">
        <v>60.840000000000003</v>
      </c>
      <c r="I308" s="205"/>
      <c r="J308" s="206">
        <f>ROUND(I308*H308,2)</f>
        <v>0</v>
      </c>
      <c r="K308" s="202" t="s">
        <v>235</v>
      </c>
      <c r="L308" s="48"/>
      <c r="M308" s="207" t="s">
        <v>32</v>
      </c>
      <c r="N308" s="208" t="s">
        <v>49</v>
      </c>
      <c r="O308" s="88"/>
      <c r="P308" s="209">
        <f>O308*H308</f>
        <v>0</v>
      </c>
      <c r="Q308" s="209">
        <v>2.0000000000000002E-05</v>
      </c>
      <c r="R308" s="209">
        <f>Q308*H308</f>
        <v>0.0012168000000000001</v>
      </c>
      <c r="S308" s="209">
        <v>0</v>
      </c>
      <c r="T308" s="210">
        <f>S308*H308</f>
        <v>0</v>
      </c>
      <c r="U308" s="42"/>
      <c r="V308" s="42"/>
      <c r="W308" s="42"/>
      <c r="X308" s="42"/>
      <c r="Y308" s="42"/>
      <c r="Z308" s="42"/>
      <c r="AA308" s="42"/>
      <c r="AB308" s="42"/>
      <c r="AC308" s="42"/>
      <c r="AD308" s="42"/>
      <c r="AE308" s="42"/>
      <c r="AR308" s="211" t="s">
        <v>132</v>
      </c>
      <c r="AT308" s="211" t="s">
        <v>134</v>
      </c>
      <c r="AU308" s="211" t="s">
        <v>89</v>
      </c>
      <c r="AY308" s="20" t="s">
        <v>133</v>
      </c>
      <c r="BE308" s="212">
        <f>IF(N308="základní",J308,0)</f>
        <v>0</v>
      </c>
      <c r="BF308" s="212">
        <f>IF(N308="snížená",J308,0)</f>
        <v>0</v>
      </c>
      <c r="BG308" s="212">
        <f>IF(N308="zákl. přenesená",J308,0)</f>
        <v>0</v>
      </c>
      <c r="BH308" s="212">
        <f>IF(N308="sníž. přenesená",J308,0)</f>
        <v>0</v>
      </c>
      <c r="BI308" s="212">
        <f>IF(N308="nulová",J308,0)</f>
        <v>0</v>
      </c>
      <c r="BJ308" s="20" t="s">
        <v>86</v>
      </c>
      <c r="BK308" s="212">
        <f>ROUND(I308*H308,2)</f>
        <v>0</v>
      </c>
      <c r="BL308" s="20" t="s">
        <v>132</v>
      </c>
      <c r="BM308" s="211" t="s">
        <v>409</v>
      </c>
    </row>
    <row r="309" s="2" customFormat="1">
      <c r="A309" s="42"/>
      <c r="B309" s="43"/>
      <c r="C309" s="44"/>
      <c r="D309" s="213" t="s">
        <v>139</v>
      </c>
      <c r="E309" s="44"/>
      <c r="F309" s="214" t="s">
        <v>410</v>
      </c>
      <c r="G309" s="44"/>
      <c r="H309" s="44"/>
      <c r="I309" s="215"/>
      <c r="J309" s="44"/>
      <c r="K309" s="44"/>
      <c r="L309" s="48"/>
      <c r="M309" s="216"/>
      <c r="N309" s="217"/>
      <c r="O309" s="88"/>
      <c r="P309" s="88"/>
      <c r="Q309" s="88"/>
      <c r="R309" s="88"/>
      <c r="S309" s="88"/>
      <c r="T309" s="89"/>
      <c r="U309" s="42"/>
      <c r="V309" s="42"/>
      <c r="W309" s="42"/>
      <c r="X309" s="42"/>
      <c r="Y309" s="42"/>
      <c r="Z309" s="42"/>
      <c r="AA309" s="42"/>
      <c r="AB309" s="42"/>
      <c r="AC309" s="42"/>
      <c r="AD309" s="42"/>
      <c r="AE309" s="42"/>
      <c r="AT309" s="20" t="s">
        <v>139</v>
      </c>
      <c r="AU309" s="20" t="s">
        <v>89</v>
      </c>
    </row>
    <row r="310" s="2" customFormat="1">
      <c r="A310" s="42"/>
      <c r="B310" s="43"/>
      <c r="C310" s="44"/>
      <c r="D310" s="231" t="s">
        <v>184</v>
      </c>
      <c r="E310" s="44"/>
      <c r="F310" s="232" t="s">
        <v>411</v>
      </c>
      <c r="G310" s="44"/>
      <c r="H310" s="44"/>
      <c r="I310" s="215"/>
      <c r="J310" s="44"/>
      <c r="K310" s="44"/>
      <c r="L310" s="48"/>
      <c r="M310" s="216"/>
      <c r="N310" s="217"/>
      <c r="O310" s="88"/>
      <c r="P310" s="88"/>
      <c r="Q310" s="88"/>
      <c r="R310" s="88"/>
      <c r="S310" s="88"/>
      <c r="T310" s="89"/>
      <c r="U310" s="42"/>
      <c r="V310" s="42"/>
      <c r="W310" s="42"/>
      <c r="X310" s="42"/>
      <c r="Y310" s="42"/>
      <c r="Z310" s="42"/>
      <c r="AA310" s="42"/>
      <c r="AB310" s="42"/>
      <c r="AC310" s="42"/>
      <c r="AD310" s="42"/>
      <c r="AE310" s="42"/>
      <c r="AT310" s="20" t="s">
        <v>184</v>
      </c>
      <c r="AU310" s="20" t="s">
        <v>89</v>
      </c>
    </row>
    <row r="311" s="11" customFormat="1" ht="22.8" customHeight="1">
      <c r="A311" s="11"/>
      <c r="B311" s="186"/>
      <c r="C311" s="187"/>
      <c r="D311" s="188" t="s">
        <v>77</v>
      </c>
      <c r="E311" s="229" t="s">
        <v>306</v>
      </c>
      <c r="F311" s="229" t="s">
        <v>412</v>
      </c>
      <c r="G311" s="187"/>
      <c r="H311" s="187"/>
      <c r="I311" s="190"/>
      <c r="J311" s="230">
        <f>BK311</f>
        <v>0</v>
      </c>
      <c r="K311" s="187"/>
      <c r="L311" s="192"/>
      <c r="M311" s="193"/>
      <c r="N311" s="194"/>
      <c r="O311" s="194"/>
      <c r="P311" s="195">
        <f>SUM(P312:P370)</f>
        <v>0</v>
      </c>
      <c r="Q311" s="194"/>
      <c r="R311" s="195">
        <f>SUM(R312:R370)</f>
        <v>0.066359200000000007</v>
      </c>
      <c r="S311" s="194"/>
      <c r="T311" s="196">
        <f>SUM(T312:T370)</f>
        <v>0.84348000000000001</v>
      </c>
      <c r="U311" s="11"/>
      <c r="V311" s="11"/>
      <c r="W311" s="11"/>
      <c r="X311" s="11"/>
      <c r="Y311" s="11"/>
      <c r="Z311" s="11"/>
      <c r="AA311" s="11"/>
      <c r="AB311" s="11"/>
      <c r="AC311" s="11"/>
      <c r="AD311" s="11"/>
      <c r="AE311" s="11"/>
      <c r="AR311" s="197" t="s">
        <v>86</v>
      </c>
      <c r="AT311" s="198" t="s">
        <v>77</v>
      </c>
      <c r="AU311" s="198" t="s">
        <v>86</v>
      </c>
      <c r="AY311" s="197" t="s">
        <v>133</v>
      </c>
      <c r="BK311" s="199">
        <f>SUM(BK312:BK370)</f>
        <v>0</v>
      </c>
    </row>
    <row r="312" s="2" customFormat="1" ht="33" customHeight="1">
      <c r="A312" s="42"/>
      <c r="B312" s="43"/>
      <c r="C312" s="200" t="s">
        <v>413</v>
      </c>
      <c r="D312" s="200" t="s">
        <v>134</v>
      </c>
      <c r="E312" s="201" t="s">
        <v>414</v>
      </c>
      <c r="F312" s="202" t="s">
        <v>415</v>
      </c>
      <c r="G312" s="203" t="s">
        <v>253</v>
      </c>
      <c r="H312" s="204">
        <v>76.870000000000005</v>
      </c>
      <c r="I312" s="205"/>
      <c r="J312" s="206">
        <f>ROUND(I312*H312,2)</f>
        <v>0</v>
      </c>
      <c r="K312" s="202" t="s">
        <v>235</v>
      </c>
      <c r="L312" s="48"/>
      <c r="M312" s="207" t="s">
        <v>32</v>
      </c>
      <c r="N312" s="208" t="s">
        <v>49</v>
      </c>
      <c r="O312" s="88"/>
      <c r="P312" s="209">
        <f>O312*H312</f>
        <v>0</v>
      </c>
      <c r="Q312" s="209">
        <v>0</v>
      </c>
      <c r="R312" s="209">
        <f>Q312*H312</f>
        <v>0</v>
      </c>
      <c r="S312" s="209">
        <v>0</v>
      </c>
      <c r="T312" s="210">
        <f>S312*H312</f>
        <v>0</v>
      </c>
      <c r="U312" s="42"/>
      <c r="V312" s="42"/>
      <c r="W312" s="42"/>
      <c r="X312" s="42"/>
      <c r="Y312" s="42"/>
      <c r="Z312" s="42"/>
      <c r="AA312" s="42"/>
      <c r="AB312" s="42"/>
      <c r="AC312" s="42"/>
      <c r="AD312" s="42"/>
      <c r="AE312" s="42"/>
      <c r="AR312" s="211" t="s">
        <v>132</v>
      </c>
      <c r="AT312" s="211" t="s">
        <v>134</v>
      </c>
      <c r="AU312" s="211" t="s">
        <v>89</v>
      </c>
      <c r="AY312" s="20" t="s">
        <v>133</v>
      </c>
      <c r="BE312" s="212">
        <f>IF(N312="základní",J312,0)</f>
        <v>0</v>
      </c>
      <c r="BF312" s="212">
        <f>IF(N312="snížená",J312,0)</f>
        <v>0</v>
      </c>
      <c r="BG312" s="212">
        <f>IF(N312="zákl. přenesená",J312,0)</f>
        <v>0</v>
      </c>
      <c r="BH312" s="212">
        <f>IF(N312="sníž. přenesená",J312,0)</f>
        <v>0</v>
      </c>
      <c r="BI312" s="212">
        <f>IF(N312="nulová",J312,0)</f>
        <v>0</v>
      </c>
      <c r="BJ312" s="20" t="s">
        <v>86</v>
      </c>
      <c r="BK312" s="212">
        <f>ROUND(I312*H312,2)</f>
        <v>0</v>
      </c>
      <c r="BL312" s="20" t="s">
        <v>132</v>
      </c>
      <c r="BM312" s="211" t="s">
        <v>416</v>
      </c>
    </row>
    <row r="313" s="2" customFormat="1">
      <c r="A313" s="42"/>
      <c r="B313" s="43"/>
      <c r="C313" s="44"/>
      <c r="D313" s="213" t="s">
        <v>139</v>
      </c>
      <c r="E313" s="44"/>
      <c r="F313" s="214" t="s">
        <v>417</v>
      </c>
      <c r="G313" s="44"/>
      <c r="H313" s="44"/>
      <c r="I313" s="215"/>
      <c r="J313" s="44"/>
      <c r="K313" s="44"/>
      <c r="L313" s="48"/>
      <c r="M313" s="216"/>
      <c r="N313" s="217"/>
      <c r="O313" s="88"/>
      <c r="P313" s="88"/>
      <c r="Q313" s="88"/>
      <c r="R313" s="88"/>
      <c r="S313" s="88"/>
      <c r="T313" s="89"/>
      <c r="U313" s="42"/>
      <c r="V313" s="42"/>
      <c r="W313" s="42"/>
      <c r="X313" s="42"/>
      <c r="Y313" s="42"/>
      <c r="Z313" s="42"/>
      <c r="AA313" s="42"/>
      <c r="AB313" s="42"/>
      <c r="AC313" s="42"/>
      <c r="AD313" s="42"/>
      <c r="AE313" s="42"/>
      <c r="AT313" s="20" t="s">
        <v>139</v>
      </c>
      <c r="AU313" s="20" t="s">
        <v>89</v>
      </c>
    </row>
    <row r="314" s="2" customFormat="1">
      <c r="A314" s="42"/>
      <c r="B314" s="43"/>
      <c r="C314" s="44"/>
      <c r="D314" s="231" t="s">
        <v>184</v>
      </c>
      <c r="E314" s="44"/>
      <c r="F314" s="232" t="s">
        <v>418</v>
      </c>
      <c r="G314" s="44"/>
      <c r="H314" s="44"/>
      <c r="I314" s="215"/>
      <c r="J314" s="44"/>
      <c r="K314" s="44"/>
      <c r="L314" s="48"/>
      <c r="M314" s="216"/>
      <c r="N314" s="217"/>
      <c r="O314" s="88"/>
      <c r="P314" s="88"/>
      <c r="Q314" s="88"/>
      <c r="R314" s="88"/>
      <c r="S314" s="88"/>
      <c r="T314" s="89"/>
      <c r="U314" s="42"/>
      <c r="V314" s="42"/>
      <c r="W314" s="42"/>
      <c r="X314" s="42"/>
      <c r="Y314" s="42"/>
      <c r="Z314" s="42"/>
      <c r="AA314" s="42"/>
      <c r="AB314" s="42"/>
      <c r="AC314" s="42"/>
      <c r="AD314" s="42"/>
      <c r="AE314" s="42"/>
      <c r="AT314" s="20" t="s">
        <v>184</v>
      </c>
      <c r="AU314" s="20" t="s">
        <v>89</v>
      </c>
    </row>
    <row r="315" s="2" customFormat="1">
      <c r="A315" s="42"/>
      <c r="B315" s="43"/>
      <c r="C315" s="44"/>
      <c r="D315" s="213" t="s">
        <v>239</v>
      </c>
      <c r="E315" s="44"/>
      <c r="F315" s="218" t="s">
        <v>419</v>
      </c>
      <c r="G315" s="44"/>
      <c r="H315" s="44"/>
      <c r="I315" s="215"/>
      <c r="J315" s="44"/>
      <c r="K315" s="44"/>
      <c r="L315" s="48"/>
      <c r="M315" s="216"/>
      <c r="N315" s="217"/>
      <c r="O315" s="88"/>
      <c r="P315" s="88"/>
      <c r="Q315" s="88"/>
      <c r="R315" s="88"/>
      <c r="S315" s="88"/>
      <c r="T315" s="89"/>
      <c r="U315" s="42"/>
      <c r="V315" s="42"/>
      <c r="W315" s="42"/>
      <c r="X315" s="42"/>
      <c r="Y315" s="42"/>
      <c r="Z315" s="42"/>
      <c r="AA315" s="42"/>
      <c r="AB315" s="42"/>
      <c r="AC315" s="42"/>
      <c r="AD315" s="42"/>
      <c r="AE315" s="42"/>
      <c r="AT315" s="20" t="s">
        <v>239</v>
      </c>
      <c r="AU315" s="20" t="s">
        <v>89</v>
      </c>
    </row>
    <row r="316" s="15" customFormat="1">
      <c r="A316" s="15"/>
      <c r="B316" s="256"/>
      <c r="C316" s="257"/>
      <c r="D316" s="213" t="s">
        <v>258</v>
      </c>
      <c r="E316" s="258" t="s">
        <v>32</v>
      </c>
      <c r="F316" s="259" t="s">
        <v>394</v>
      </c>
      <c r="G316" s="257"/>
      <c r="H316" s="258" t="s">
        <v>32</v>
      </c>
      <c r="I316" s="260"/>
      <c r="J316" s="257"/>
      <c r="K316" s="257"/>
      <c r="L316" s="261"/>
      <c r="M316" s="262"/>
      <c r="N316" s="263"/>
      <c r="O316" s="263"/>
      <c r="P316" s="263"/>
      <c r="Q316" s="263"/>
      <c r="R316" s="263"/>
      <c r="S316" s="263"/>
      <c r="T316" s="264"/>
      <c r="U316" s="15"/>
      <c r="V316" s="15"/>
      <c r="W316" s="15"/>
      <c r="X316" s="15"/>
      <c r="Y316" s="15"/>
      <c r="Z316" s="15"/>
      <c r="AA316" s="15"/>
      <c r="AB316" s="15"/>
      <c r="AC316" s="15"/>
      <c r="AD316" s="15"/>
      <c r="AE316" s="15"/>
      <c r="AT316" s="265" t="s">
        <v>258</v>
      </c>
      <c r="AU316" s="265" t="s">
        <v>89</v>
      </c>
      <c r="AV316" s="15" t="s">
        <v>86</v>
      </c>
      <c r="AW316" s="15" t="s">
        <v>39</v>
      </c>
      <c r="AX316" s="15" t="s">
        <v>78</v>
      </c>
      <c r="AY316" s="265" t="s">
        <v>133</v>
      </c>
    </row>
    <row r="317" s="13" customFormat="1">
      <c r="A317" s="13"/>
      <c r="B317" s="234"/>
      <c r="C317" s="235"/>
      <c r="D317" s="213" t="s">
        <v>258</v>
      </c>
      <c r="E317" s="236" t="s">
        <v>32</v>
      </c>
      <c r="F317" s="237" t="s">
        <v>420</v>
      </c>
      <c r="G317" s="235"/>
      <c r="H317" s="238">
        <v>16.030000000000001</v>
      </c>
      <c r="I317" s="239"/>
      <c r="J317" s="235"/>
      <c r="K317" s="235"/>
      <c r="L317" s="240"/>
      <c r="M317" s="241"/>
      <c r="N317" s="242"/>
      <c r="O317" s="242"/>
      <c r="P317" s="242"/>
      <c r="Q317" s="242"/>
      <c r="R317" s="242"/>
      <c r="S317" s="242"/>
      <c r="T317" s="243"/>
      <c r="U317" s="13"/>
      <c r="V317" s="13"/>
      <c r="W317" s="13"/>
      <c r="X317" s="13"/>
      <c r="Y317" s="13"/>
      <c r="Z317" s="13"/>
      <c r="AA317" s="13"/>
      <c r="AB317" s="13"/>
      <c r="AC317" s="13"/>
      <c r="AD317" s="13"/>
      <c r="AE317" s="13"/>
      <c r="AT317" s="244" t="s">
        <v>258</v>
      </c>
      <c r="AU317" s="244" t="s">
        <v>89</v>
      </c>
      <c r="AV317" s="13" t="s">
        <v>89</v>
      </c>
      <c r="AW317" s="13" t="s">
        <v>39</v>
      </c>
      <c r="AX317" s="13" t="s">
        <v>78</v>
      </c>
      <c r="AY317" s="244" t="s">
        <v>133</v>
      </c>
    </row>
    <row r="318" s="13" customFormat="1">
      <c r="A318" s="13"/>
      <c r="B318" s="234"/>
      <c r="C318" s="235"/>
      <c r="D318" s="213" t="s">
        <v>258</v>
      </c>
      <c r="E318" s="236" t="s">
        <v>32</v>
      </c>
      <c r="F318" s="237" t="s">
        <v>395</v>
      </c>
      <c r="G318" s="235"/>
      <c r="H318" s="238">
        <v>32.479999999999997</v>
      </c>
      <c r="I318" s="239"/>
      <c r="J318" s="235"/>
      <c r="K318" s="235"/>
      <c r="L318" s="240"/>
      <c r="M318" s="241"/>
      <c r="N318" s="242"/>
      <c r="O318" s="242"/>
      <c r="P318" s="242"/>
      <c r="Q318" s="242"/>
      <c r="R318" s="242"/>
      <c r="S318" s="242"/>
      <c r="T318" s="243"/>
      <c r="U318" s="13"/>
      <c r="V318" s="13"/>
      <c r="W318" s="13"/>
      <c r="X318" s="13"/>
      <c r="Y318" s="13"/>
      <c r="Z318" s="13"/>
      <c r="AA318" s="13"/>
      <c r="AB318" s="13"/>
      <c r="AC318" s="13"/>
      <c r="AD318" s="13"/>
      <c r="AE318" s="13"/>
      <c r="AT318" s="244" t="s">
        <v>258</v>
      </c>
      <c r="AU318" s="244" t="s">
        <v>89</v>
      </c>
      <c r="AV318" s="13" t="s">
        <v>89</v>
      </c>
      <c r="AW318" s="13" t="s">
        <v>39</v>
      </c>
      <c r="AX318" s="13" t="s">
        <v>78</v>
      </c>
      <c r="AY318" s="244" t="s">
        <v>133</v>
      </c>
    </row>
    <row r="319" s="13" customFormat="1">
      <c r="A319" s="13"/>
      <c r="B319" s="234"/>
      <c r="C319" s="235"/>
      <c r="D319" s="213" t="s">
        <v>258</v>
      </c>
      <c r="E319" s="236" t="s">
        <v>32</v>
      </c>
      <c r="F319" s="237" t="s">
        <v>396</v>
      </c>
      <c r="G319" s="235"/>
      <c r="H319" s="238">
        <v>17.699999999999999</v>
      </c>
      <c r="I319" s="239"/>
      <c r="J319" s="235"/>
      <c r="K319" s="235"/>
      <c r="L319" s="240"/>
      <c r="M319" s="241"/>
      <c r="N319" s="242"/>
      <c r="O319" s="242"/>
      <c r="P319" s="242"/>
      <c r="Q319" s="242"/>
      <c r="R319" s="242"/>
      <c r="S319" s="242"/>
      <c r="T319" s="243"/>
      <c r="U319" s="13"/>
      <c r="V319" s="13"/>
      <c r="W319" s="13"/>
      <c r="X319" s="13"/>
      <c r="Y319" s="13"/>
      <c r="Z319" s="13"/>
      <c r="AA319" s="13"/>
      <c r="AB319" s="13"/>
      <c r="AC319" s="13"/>
      <c r="AD319" s="13"/>
      <c r="AE319" s="13"/>
      <c r="AT319" s="244" t="s">
        <v>258</v>
      </c>
      <c r="AU319" s="244" t="s">
        <v>89</v>
      </c>
      <c r="AV319" s="13" t="s">
        <v>89</v>
      </c>
      <c r="AW319" s="13" t="s">
        <v>39</v>
      </c>
      <c r="AX319" s="13" t="s">
        <v>78</v>
      </c>
      <c r="AY319" s="244" t="s">
        <v>133</v>
      </c>
    </row>
    <row r="320" s="13" customFormat="1">
      <c r="A320" s="13"/>
      <c r="B320" s="234"/>
      <c r="C320" s="235"/>
      <c r="D320" s="213" t="s">
        <v>258</v>
      </c>
      <c r="E320" s="236" t="s">
        <v>32</v>
      </c>
      <c r="F320" s="237" t="s">
        <v>397</v>
      </c>
      <c r="G320" s="235"/>
      <c r="H320" s="238">
        <v>5.0899999999999999</v>
      </c>
      <c r="I320" s="239"/>
      <c r="J320" s="235"/>
      <c r="K320" s="235"/>
      <c r="L320" s="240"/>
      <c r="M320" s="241"/>
      <c r="N320" s="242"/>
      <c r="O320" s="242"/>
      <c r="P320" s="242"/>
      <c r="Q320" s="242"/>
      <c r="R320" s="242"/>
      <c r="S320" s="242"/>
      <c r="T320" s="243"/>
      <c r="U320" s="13"/>
      <c r="V320" s="13"/>
      <c r="W320" s="13"/>
      <c r="X320" s="13"/>
      <c r="Y320" s="13"/>
      <c r="Z320" s="13"/>
      <c r="AA320" s="13"/>
      <c r="AB320" s="13"/>
      <c r="AC320" s="13"/>
      <c r="AD320" s="13"/>
      <c r="AE320" s="13"/>
      <c r="AT320" s="244" t="s">
        <v>258</v>
      </c>
      <c r="AU320" s="244" t="s">
        <v>89</v>
      </c>
      <c r="AV320" s="13" t="s">
        <v>89</v>
      </c>
      <c r="AW320" s="13" t="s">
        <v>39</v>
      </c>
      <c r="AX320" s="13" t="s">
        <v>78</v>
      </c>
      <c r="AY320" s="244" t="s">
        <v>133</v>
      </c>
    </row>
    <row r="321" s="13" customFormat="1">
      <c r="A321" s="13"/>
      <c r="B321" s="234"/>
      <c r="C321" s="235"/>
      <c r="D321" s="213" t="s">
        <v>258</v>
      </c>
      <c r="E321" s="236" t="s">
        <v>32</v>
      </c>
      <c r="F321" s="237" t="s">
        <v>398</v>
      </c>
      <c r="G321" s="235"/>
      <c r="H321" s="238">
        <v>3.75</v>
      </c>
      <c r="I321" s="239"/>
      <c r="J321" s="235"/>
      <c r="K321" s="235"/>
      <c r="L321" s="240"/>
      <c r="M321" s="241"/>
      <c r="N321" s="242"/>
      <c r="O321" s="242"/>
      <c r="P321" s="242"/>
      <c r="Q321" s="242"/>
      <c r="R321" s="242"/>
      <c r="S321" s="242"/>
      <c r="T321" s="243"/>
      <c r="U321" s="13"/>
      <c r="V321" s="13"/>
      <c r="W321" s="13"/>
      <c r="X321" s="13"/>
      <c r="Y321" s="13"/>
      <c r="Z321" s="13"/>
      <c r="AA321" s="13"/>
      <c r="AB321" s="13"/>
      <c r="AC321" s="13"/>
      <c r="AD321" s="13"/>
      <c r="AE321" s="13"/>
      <c r="AT321" s="244" t="s">
        <v>258</v>
      </c>
      <c r="AU321" s="244" t="s">
        <v>89</v>
      </c>
      <c r="AV321" s="13" t="s">
        <v>89</v>
      </c>
      <c r="AW321" s="13" t="s">
        <v>39</v>
      </c>
      <c r="AX321" s="13" t="s">
        <v>78</v>
      </c>
      <c r="AY321" s="244" t="s">
        <v>133</v>
      </c>
    </row>
    <row r="322" s="13" customFormat="1">
      <c r="A322" s="13"/>
      <c r="B322" s="234"/>
      <c r="C322" s="235"/>
      <c r="D322" s="213" t="s">
        <v>258</v>
      </c>
      <c r="E322" s="236" t="s">
        <v>32</v>
      </c>
      <c r="F322" s="237" t="s">
        <v>399</v>
      </c>
      <c r="G322" s="235"/>
      <c r="H322" s="238">
        <v>1.8200000000000001</v>
      </c>
      <c r="I322" s="239"/>
      <c r="J322" s="235"/>
      <c r="K322" s="235"/>
      <c r="L322" s="240"/>
      <c r="M322" s="241"/>
      <c r="N322" s="242"/>
      <c r="O322" s="242"/>
      <c r="P322" s="242"/>
      <c r="Q322" s="242"/>
      <c r="R322" s="242"/>
      <c r="S322" s="242"/>
      <c r="T322" s="243"/>
      <c r="U322" s="13"/>
      <c r="V322" s="13"/>
      <c r="W322" s="13"/>
      <c r="X322" s="13"/>
      <c r="Y322" s="13"/>
      <c r="Z322" s="13"/>
      <c r="AA322" s="13"/>
      <c r="AB322" s="13"/>
      <c r="AC322" s="13"/>
      <c r="AD322" s="13"/>
      <c r="AE322" s="13"/>
      <c r="AT322" s="244" t="s">
        <v>258</v>
      </c>
      <c r="AU322" s="244" t="s">
        <v>89</v>
      </c>
      <c r="AV322" s="13" t="s">
        <v>89</v>
      </c>
      <c r="AW322" s="13" t="s">
        <v>39</v>
      </c>
      <c r="AX322" s="13" t="s">
        <v>78</v>
      </c>
      <c r="AY322" s="244" t="s">
        <v>133</v>
      </c>
    </row>
    <row r="323" s="14" customFormat="1">
      <c r="A323" s="14"/>
      <c r="B323" s="245"/>
      <c r="C323" s="246"/>
      <c r="D323" s="213" t="s">
        <v>258</v>
      </c>
      <c r="E323" s="247" t="s">
        <v>32</v>
      </c>
      <c r="F323" s="248" t="s">
        <v>265</v>
      </c>
      <c r="G323" s="246"/>
      <c r="H323" s="249">
        <v>76.86999999999999</v>
      </c>
      <c r="I323" s="250"/>
      <c r="J323" s="246"/>
      <c r="K323" s="246"/>
      <c r="L323" s="251"/>
      <c r="M323" s="252"/>
      <c r="N323" s="253"/>
      <c r="O323" s="253"/>
      <c r="P323" s="253"/>
      <c r="Q323" s="253"/>
      <c r="R323" s="253"/>
      <c r="S323" s="253"/>
      <c r="T323" s="254"/>
      <c r="U323" s="14"/>
      <c r="V323" s="14"/>
      <c r="W323" s="14"/>
      <c r="X323" s="14"/>
      <c r="Y323" s="14"/>
      <c r="Z323" s="14"/>
      <c r="AA323" s="14"/>
      <c r="AB323" s="14"/>
      <c r="AC323" s="14"/>
      <c r="AD323" s="14"/>
      <c r="AE323" s="14"/>
      <c r="AT323" s="255" t="s">
        <v>258</v>
      </c>
      <c r="AU323" s="255" t="s">
        <v>89</v>
      </c>
      <c r="AV323" s="14" t="s">
        <v>132</v>
      </c>
      <c r="AW323" s="14" t="s">
        <v>39</v>
      </c>
      <c r="AX323" s="14" t="s">
        <v>86</v>
      </c>
      <c r="AY323" s="255" t="s">
        <v>133</v>
      </c>
    </row>
    <row r="324" s="2" customFormat="1" ht="37.8" customHeight="1">
      <c r="A324" s="42"/>
      <c r="B324" s="43"/>
      <c r="C324" s="200" t="s">
        <v>421</v>
      </c>
      <c r="D324" s="200" t="s">
        <v>134</v>
      </c>
      <c r="E324" s="201" t="s">
        <v>422</v>
      </c>
      <c r="F324" s="202" t="s">
        <v>423</v>
      </c>
      <c r="G324" s="203" t="s">
        <v>253</v>
      </c>
      <c r="H324" s="204">
        <v>5.9299999999999997</v>
      </c>
      <c r="I324" s="205"/>
      <c r="J324" s="206">
        <f>ROUND(I324*H324,2)</f>
        <v>0</v>
      </c>
      <c r="K324" s="202" t="s">
        <v>235</v>
      </c>
      <c r="L324" s="48"/>
      <c r="M324" s="207" t="s">
        <v>32</v>
      </c>
      <c r="N324" s="208" t="s">
        <v>49</v>
      </c>
      <c r="O324" s="88"/>
      <c r="P324" s="209">
        <f>O324*H324</f>
        <v>0</v>
      </c>
      <c r="Q324" s="209">
        <v>0</v>
      </c>
      <c r="R324" s="209">
        <f>Q324*H324</f>
        <v>0</v>
      </c>
      <c r="S324" s="209">
        <v>0</v>
      </c>
      <c r="T324" s="210">
        <f>S324*H324</f>
        <v>0</v>
      </c>
      <c r="U324" s="42"/>
      <c r="V324" s="42"/>
      <c r="W324" s="42"/>
      <c r="X324" s="42"/>
      <c r="Y324" s="42"/>
      <c r="Z324" s="42"/>
      <c r="AA324" s="42"/>
      <c r="AB324" s="42"/>
      <c r="AC324" s="42"/>
      <c r="AD324" s="42"/>
      <c r="AE324" s="42"/>
      <c r="AR324" s="211" t="s">
        <v>132</v>
      </c>
      <c r="AT324" s="211" t="s">
        <v>134</v>
      </c>
      <c r="AU324" s="211" t="s">
        <v>89</v>
      </c>
      <c r="AY324" s="20" t="s">
        <v>133</v>
      </c>
      <c r="BE324" s="212">
        <f>IF(N324="základní",J324,0)</f>
        <v>0</v>
      </c>
      <c r="BF324" s="212">
        <f>IF(N324="snížená",J324,0)</f>
        <v>0</v>
      </c>
      <c r="BG324" s="212">
        <f>IF(N324="zákl. přenesená",J324,0)</f>
        <v>0</v>
      </c>
      <c r="BH324" s="212">
        <f>IF(N324="sníž. přenesená",J324,0)</f>
        <v>0</v>
      </c>
      <c r="BI324" s="212">
        <f>IF(N324="nulová",J324,0)</f>
        <v>0</v>
      </c>
      <c r="BJ324" s="20" t="s">
        <v>86</v>
      </c>
      <c r="BK324" s="212">
        <f>ROUND(I324*H324,2)</f>
        <v>0</v>
      </c>
      <c r="BL324" s="20" t="s">
        <v>132</v>
      </c>
      <c r="BM324" s="211" t="s">
        <v>424</v>
      </c>
    </row>
    <row r="325" s="2" customFormat="1">
      <c r="A325" s="42"/>
      <c r="B325" s="43"/>
      <c r="C325" s="44"/>
      <c r="D325" s="213" t="s">
        <v>139</v>
      </c>
      <c r="E325" s="44"/>
      <c r="F325" s="214" t="s">
        <v>425</v>
      </c>
      <c r="G325" s="44"/>
      <c r="H325" s="44"/>
      <c r="I325" s="215"/>
      <c r="J325" s="44"/>
      <c r="K325" s="44"/>
      <c r="L325" s="48"/>
      <c r="M325" s="216"/>
      <c r="N325" s="217"/>
      <c r="O325" s="88"/>
      <c r="P325" s="88"/>
      <c r="Q325" s="88"/>
      <c r="R325" s="88"/>
      <c r="S325" s="88"/>
      <c r="T325" s="89"/>
      <c r="U325" s="42"/>
      <c r="V325" s="42"/>
      <c r="W325" s="42"/>
      <c r="X325" s="42"/>
      <c r="Y325" s="42"/>
      <c r="Z325" s="42"/>
      <c r="AA325" s="42"/>
      <c r="AB325" s="42"/>
      <c r="AC325" s="42"/>
      <c r="AD325" s="42"/>
      <c r="AE325" s="42"/>
      <c r="AT325" s="20" t="s">
        <v>139</v>
      </c>
      <c r="AU325" s="20" t="s">
        <v>89</v>
      </c>
    </row>
    <row r="326" s="2" customFormat="1">
      <c r="A326" s="42"/>
      <c r="B326" s="43"/>
      <c r="C326" s="44"/>
      <c r="D326" s="231" t="s">
        <v>184</v>
      </c>
      <c r="E326" s="44"/>
      <c r="F326" s="232" t="s">
        <v>426</v>
      </c>
      <c r="G326" s="44"/>
      <c r="H326" s="44"/>
      <c r="I326" s="215"/>
      <c r="J326" s="44"/>
      <c r="K326" s="44"/>
      <c r="L326" s="48"/>
      <c r="M326" s="216"/>
      <c r="N326" s="217"/>
      <c r="O326" s="88"/>
      <c r="P326" s="88"/>
      <c r="Q326" s="88"/>
      <c r="R326" s="88"/>
      <c r="S326" s="88"/>
      <c r="T326" s="89"/>
      <c r="U326" s="42"/>
      <c r="V326" s="42"/>
      <c r="W326" s="42"/>
      <c r="X326" s="42"/>
      <c r="Y326" s="42"/>
      <c r="Z326" s="42"/>
      <c r="AA326" s="42"/>
      <c r="AB326" s="42"/>
      <c r="AC326" s="42"/>
      <c r="AD326" s="42"/>
      <c r="AE326" s="42"/>
      <c r="AT326" s="20" t="s">
        <v>184</v>
      </c>
      <c r="AU326" s="20" t="s">
        <v>89</v>
      </c>
    </row>
    <row r="327" s="2" customFormat="1">
      <c r="A327" s="42"/>
      <c r="B327" s="43"/>
      <c r="C327" s="44"/>
      <c r="D327" s="213" t="s">
        <v>239</v>
      </c>
      <c r="E327" s="44"/>
      <c r="F327" s="218" t="s">
        <v>419</v>
      </c>
      <c r="G327" s="44"/>
      <c r="H327" s="44"/>
      <c r="I327" s="215"/>
      <c r="J327" s="44"/>
      <c r="K327" s="44"/>
      <c r="L327" s="48"/>
      <c r="M327" s="216"/>
      <c r="N327" s="217"/>
      <c r="O327" s="88"/>
      <c r="P327" s="88"/>
      <c r="Q327" s="88"/>
      <c r="R327" s="88"/>
      <c r="S327" s="88"/>
      <c r="T327" s="89"/>
      <c r="U327" s="42"/>
      <c r="V327" s="42"/>
      <c r="W327" s="42"/>
      <c r="X327" s="42"/>
      <c r="Y327" s="42"/>
      <c r="Z327" s="42"/>
      <c r="AA327" s="42"/>
      <c r="AB327" s="42"/>
      <c r="AC327" s="42"/>
      <c r="AD327" s="42"/>
      <c r="AE327" s="42"/>
      <c r="AT327" s="20" t="s">
        <v>239</v>
      </c>
      <c r="AU327" s="20" t="s">
        <v>89</v>
      </c>
    </row>
    <row r="328" s="15" customFormat="1">
      <c r="A328" s="15"/>
      <c r="B328" s="256"/>
      <c r="C328" s="257"/>
      <c r="D328" s="213" t="s">
        <v>258</v>
      </c>
      <c r="E328" s="258" t="s">
        <v>32</v>
      </c>
      <c r="F328" s="259" t="s">
        <v>375</v>
      </c>
      <c r="G328" s="257"/>
      <c r="H328" s="258" t="s">
        <v>32</v>
      </c>
      <c r="I328" s="260"/>
      <c r="J328" s="257"/>
      <c r="K328" s="257"/>
      <c r="L328" s="261"/>
      <c r="M328" s="262"/>
      <c r="N328" s="263"/>
      <c r="O328" s="263"/>
      <c r="P328" s="263"/>
      <c r="Q328" s="263"/>
      <c r="R328" s="263"/>
      <c r="S328" s="263"/>
      <c r="T328" s="264"/>
      <c r="U328" s="15"/>
      <c r="V328" s="15"/>
      <c r="W328" s="15"/>
      <c r="X328" s="15"/>
      <c r="Y328" s="15"/>
      <c r="Z328" s="15"/>
      <c r="AA328" s="15"/>
      <c r="AB328" s="15"/>
      <c r="AC328" s="15"/>
      <c r="AD328" s="15"/>
      <c r="AE328" s="15"/>
      <c r="AT328" s="265" t="s">
        <v>258</v>
      </c>
      <c r="AU328" s="265" t="s">
        <v>89</v>
      </c>
      <c r="AV328" s="15" t="s">
        <v>86</v>
      </c>
      <c r="AW328" s="15" t="s">
        <v>39</v>
      </c>
      <c r="AX328" s="15" t="s">
        <v>78</v>
      </c>
      <c r="AY328" s="265" t="s">
        <v>133</v>
      </c>
    </row>
    <row r="329" s="13" customFormat="1">
      <c r="A329" s="13"/>
      <c r="B329" s="234"/>
      <c r="C329" s="235"/>
      <c r="D329" s="213" t="s">
        <v>258</v>
      </c>
      <c r="E329" s="236" t="s">
        <v>32</v>
      </c>
      <c r="F329" s="237" t="s">
        <v>427</v>
      </c>
      <c r="G329" s="235"/>
      <c r="H329" s="238">
        <v>5.9299999999999997</v>
      </c>
      <c r="I329" s="239"/>
      <c r="J329" s="235"/>
      <c r="K329" s="235"/>
      <c r="L329" s="240"/>
      <c r="M329" s="241"/>
      <c r="N329" s="242"/>
      <c r="O329" s="242"/>
      <c r="P329" s="242"/>
      <c r="Q329" s="242"/>
      <c r="R329" s="242"/>
      <c r="S329" s="242"/>
      <c r="T329" s="243"/>
      <c r="U329" s="13"/>
      <c r="V329" s="13"/>
      <c r="W329" s="13"/>
      <c r="X329" s="13"/>
      <c r="Y329" s="13"/>
      <c r="Z329" s="13"/>
      <c r="AA329" s="13"/>
      <c r="AB329" s="13"/>
      <c r="AC329" s="13"/>
      <c r="AD329" s="13"/>
      <c r="AE329" s="13"/>
      <c r="AT329" s="244" t="s">
        <v>258</v>
      </c>
      <c r="AU329" s="244" t="s">
        <v>89</v>
      </c>
      <c r="AV329" s="13" t="s">
        <v>89</v>
      </c>
      <c r="AW329" s="13" t="s">
        <v>39</v>
      </c>
      <c r="AX329" s="13" t="s">
        <v>86</v>
      </c>
      <c r="AY329" s="244" t="s">
        <v>133</v>
      </c>
    </row>
    <row r="330" s="2" customFormat="1" ht="24.15" customHeight="1">
      <c r="A330" s="42"/>
      <c r="B330" s="43"/>
      <c r="C330" s="200" t="s">
        <v>376</v>
      </c>
      <c r="D330" s="200" t="s">
        <v>134</v>
      </c>
      <c r="E330" s="201" t="s">
        <v>428</v>
      </c>
      <c r="F330" s="202" t="s">
        <v>429</v>
      </c>
      <c r="G330" s="203" t="s">
        <v>253</v>
      </c>
      <c r="H330" s="204">
        <v>95.230000000000004</v>
      </c>
      <c r="I330" s="205"/>
      <c r="J330" s="206">
        <f>ROUND(I330*H330,2)</f>
        <v>0</v>
      </c>
      <c r="K330" s="202" t="s">
        <v>235</v>
      </c>
      <c r="L330" s="48"/>
      <c r="M330" s="207" t="s">
        <v>32</v>
      </c>
      <c r="N330" s="208" t="s">
        <v>49</v>
      </c>
      <c r="O330" s="88"/>
      <c r="P330" s="209">
        <f>O330*H330</f>
        <v>0</v>
      </c>
      <c r="Q330" s="209">
        <v>4.0000000000000003E-05</v>
      </c>
      <c r="R330" s="209">
        <f>Q330*H330</f>
        <v>0.0038092000000000004</v>
      </c>
      <c r="S330" s="209">
        <v>0</v>
      </c>
      <c r="T330" s="210">
        <f>S330*H330</f>
        <v>0</v>
      </c>
      <c r="U330" s="42"/>
      <c r="V330" s="42"/>
      <c r="W330" s="42"/>
      <c r="X330" s="42"/>
      <c r="Y330" s="42"/>
      <c r="Z330" s="42"/>
      <c r="AA330" s="42"/>
      <c r="AB330" s="42"/>
      <c r="AC330" s="42"/>
      <c r="AD330" s="42"/>
      <c r="AE330" s="42"/>
      <c r="AR330" s="211" t="s">
        <v>132</v>
      </c>
      <c r="AT330" s="211" t="s">
        <v>134</v>
      </c>
      <c r="AU330" s="211" t="s">
        <v>89</v>
      </c>
      <c r="AY330" s="20" t="s">
        <v>133</v>
      </c>
      <c r="BE330" s="212">
        <f>IF(N330="základní",J330,0)</f>
        <v>0</v>
      </c>
      <c r="BF330" s="212">
        <f>IF(N330="snížená",J330,0)</f>
        <v>0</v>
      </c>
      <c r="BG330" s="212">
        <f>IF(N330="zákl. přenesená",J330,0)</f>
        <v>0</v>
      </c>
      <c r="BH330" s="212">
        <f>IF(N330="sníž. přenesená",J330,0)</f>
        <v>0</v>
      </c>
      <c r="BI330" s="212">
        <f>IF(N330="nulová",J330,0)</f>
        <v>0</v>
      </c>
      <c r="BJ330" s="20" t="s">
        <v>86</v>
      </c>
      <c r="BK330" s="212">
        <f>ROUND(I330*H330,2)</f>
        <v>0</v>
      </c>
      <c r="BL330" s="20" t="s">
        <v>132</v>
      </c>
      <c r="BM330" s="211" t="s">
        <v>430</v>
      </c>
    </row>
    <row r="331" s="2" customFormat="1">
      <c r="A331" s="42"/>
      <c r="B331" s="43"/>
      <c r="C331" s="44"/>
      <c r="D331" s="213" t="s">
        <v>139</v>
      </c>
      <c r="E331" s="44"/>
      <c r="F331" s="214" t="s">
        <v>431</v>
      </c>
      <c r="G331" s="44"/>
      <c r="H331" s="44"/>
      <c r="I331" s="215"/>
      <c r="J331" s="44"/>
      <c r="K331" s="44"/>
      <c r="L331" s="48"/>
      <c r="M331" s="216"/>
      <c r="N331" s="217"/>
      <c r="O331" s="88"/>
      <c r="P331" s="88"/>
      <c r="Q331" s="88"/>
      <c r="R331" s="88"/>
      <c r="S331" s="88"/>
      <c r="T331" s="89"/>
      <c r="U331" s="42"/>
      <c r="V331" s="42"/>
      <c r="W331" s="42"/>
      <c r="X331" s="42"/>
      <c r="Y331" s="42"/>
      <c r="Z331" s="42"/>
      <c r="AA331" s="42"/>
      <c r="AB331" s="42"/>
      <c r="AC331" s="42"/>
      <c r="AD331" s="42"/>
      <c r="AE331" s="42"/>
      <c r="AT331" s="20" t="s">
        <v>139</v>
      </c>
      <c r="AU331" s="20" t="s">
        <v>89</v>
      </c>
    </row>
    <row r="332" s="2" customFormat="1">
      <c r="A332" s="42"/>
      <c r="B332" s="43"/>
      <c r="C332" s="44"/>
      <c r="D332" s="231" t="s">
        <v>184</v>
      </c>
      <c r="E332" s="44"/>
      <c r="F332" s="232" t="s">
        <v>432</v>
      </c>
      <c r="G332" s="44"/>
      <c r="H332" s="44"/>
      <c r="I332" s="215"/>
      <c r="J332" s="44"/>
      <c r="K332" s="44"/>
      <c r="L332" s="48"/>
      <c r="M332" s="216"/>
      <c r="N332" s="217"/>
      <c r="O332" s="88"/>
      <c r="P332" s="88"/>
      <c r="Q332" s="88"/>
      <c r="R332" s="88"/>
      <c r="S332" s="88"/>
      <c r="T332" s="89"/>
      <c r="U332" s="42"/>
      <c r="V332" s="42"/>
      <c r="W332" s="42"/>
      <c r="X332" s="42"/>
      <c r="Y332" s="42"/>
      <c r="Z332" s="42"/>
      <c r="AA332" s="42"/>
      <c r="AB332" s="42"/>
      <c r="AC332" s="42"/>
      <c r="AD332" s="42"/>
      <c r="AE332" s="42"/>
      <c r="AT332" s="20" t="s">
        <v>184</v>
      </c>
      <c r="AU332" s="20" t="s">
        <v>89</v>
      </c>
    </row>
    <row r="333" s="2" customFormat="1">
      <c r="A333" s="42"/>
      <c r="B333" s="43"/>
      <c r="C333" s="44"/>
      <c r="D333" s="213" t="s">
        <v>239</v>
      </c>
      <c r="E333" s="44"/>
      <c r="F333" s="218" t="s">
        <v>433</v>
      </c>
      <c r="G333" s="44"/>
      <c r="H333" s="44"/>
      <c r="I333" s="215"/>
      <c r="J333" s="44"/>
      <c r="K333" s="44"/>
      <c r="L333" s="48"/>
      <c r="M333" s="216"/>
      <c r="N333" s="217"/>
      <c r="O333" s="88"/>
      <c r="P333" s="88"/>
      <c r="Q333" s="88"/>
      <c r="R333" s="88"/>
      <c r="S333" s="88"/>
      <c r="T333" s="89"/>
      <c r="U333" s="42"/>
      <c r="V333" s="42"/>
      <c r="W333" s="42"/>
      <c r="X333" s="42"/>
      <c r="Y333" s="42"/>
      <c r="Z333" s="42"/>
      <c r="AA333" s="42"/>
      <c r="AB333" s="42"/>
      <c r="AC333" s="42"/>
      <c r="AD333" s="42"/>
      <c r="AE333" s="42"/>
      <c r="AT333" s="20" t="s">
        <v>239</v>
      </c>
      <c r="AU333" s="20" t="s">
        <v>89</v>
      </c>
    </row>
    <row r="334" s="15" customFormat="1">
      <c r="A334" s="15"/>
      <c r="B334" s="256"/>
      <c r="C334" s="257"/>
      <c r="D334" s="213" t="s">
        <v>258</v>
      </c>
      <c r="E334" s="258" t="s">
        <v>32</v>
      </c>
      <c r="F334" s="259" t="s">
        <v>375</v>
      </c>
      <c r="G334" s="257"/>
      <c r="H334" s="258" t="s">
        <v>32</v>
      </c>
      <c r="I334" s="260"/>
      <c r="J334" s="257"/>
      <c r="K334" s="257"/>
      <c r="L334" s="261"/>
      <c r="M334" s="262"/>
      <c r="N334" s="263"/>
      <c r="O334" s="263"/>
      <c r="P334" s="263"/>
      <c r="Q334" s="263"/>
      <c r="R334" s="263"/>
      <c r="S334" s="263"/>
      <c r="T334" s="264"/>
      <c r="U334" s="15"/>
      <c r="V334" s="15"/>
      <c r="W334" s="15"/>
      <c r="X334" s="15"/>
      <c r="Y334" s="15"/>
      <c r="Z334" s="15"/>
      <c r="AA334" s="15"/>
      <c r="AB334" s="15"/>
      <c r="AC334" s="15"/>
      <c r="AD334" s="15"/>
      <c r="AE334" s="15"/>
      <c r="AT334" s="265" t="s">
        <v>258</v>
      </c>
      <c r="AU334" s="265" t="s">
        <v>89</v>
      </c>
      <c r="AV334" s="15" t="s">
        <v>86</v>
      </c>
      <c r="AW334" s="15" t="s">
        <v>39</v>
      </c>
      <c r="AX334" s="15" t="s">
        <v>78</v>
      </c>
      <c r="AY334" s="265" t="s">
        <v>133</v>
      </c>
    </row>
    <row r="335" s="13" customFormat="1">
      <c r="A335" s="13"/>
      <c r="B335" s="234"/>
      <c r="C335" s="235"/>
      <c r="D335" s="213" t="s">
        <v>258</v>
      </c>
      <c r="E335" s="236" t="s">
        <v>32</v>
      </c>
      <c r="F335" s="237" t="s">
        <v>427</v>
      </c>
      <c r="G335" s="235"/>
      <c r="H335" s="238">
        <v>5.9299999999999997</v>
      </c>
      <c r="I335" s="239"/>
      <c r="J335" s="235"/>
      <c r="K335" s="235"/>
      <c r="L335" s="240"/>
      <c r="M335" s="241"/>
      <c r="N335" s="242"/>
      <c r="O335" s="242"/>
      <c r="P335" s="242"/>
      <c r="Q335" s="242"/>
      <c r="R335" s="242"/>
      <c r="S335" s="242"/>
      <c r="T335" s="243"/>
      <c r="U335" s="13"/>
      <c r="V335" s="13"/>
      <c r="W335" s="13"/>
      <c r="X335" s="13"/>
      <c r="Y335" s="13"/>
      <c r="Z335" s="13"/>
      <c r="AA335" s="13"/>
      <c r="AB335" s="13"/>
      <c r="AC335" s="13"/>
      <c r="AD335" s="13"/>
      <c r="AE335" s="13"/>
      <c r="AT335" s="244" t="s">
        <v>258</v>
      </c>
      <c r="AU335" s="244" t="s">
        <v>89</v>
      </c>
      <c r="AV335" s="13" t="s">
        <v>89</v>
      </c>
      <c r="AW335" s="13" t="s">
        <v>39</v>
      </c>
      <c r="AX335" s="13" t="s">
        <v>78</v>
      </c>
      <c r="AY335" s="244" t="s">
        <v>133</v>
      </c>
    </row>
    <row r="336" s="13" customFormat="1">
      <c r="A336" s="13"/>
      <c r="B336" s="234"/>
      <c r="C336" s="235"/>
      <c r="D336" s="213" t="s">
        <v>258</v>
      </c>
      <c r="E336" s="236" t="s">
        <v>32</v>
      </c>
      <c r="F336" s="237" t="s">
        <v>434</v>
      </c>
      <c r="G336" s="235"/>
      <c r="H336" s="238">
        <v>1.79</v>
      </c>
      <c r="I336" s="239"/>
      <c r="J336" s="235"/>
      <c r="K336" s="235"/>
      <c r="L336" s="240"/>
      <c r="M336" s="241"/>
      <c r="N336" s="242"/>
      <c r="O336" s="242"/>
      <c r="P336" s="242"/>
      <c r="Q336" s="242"/>
      <c r="R336" s="242"/>
      <c r="S336" s="242"/>
      <c r="T336" s="243"/>
      <c r="U336" s="13"/>
      <c r="V336" s="13"/>
      <c r="W336" s="13"/>
      <c r="X336" s="13"/>
      <c r="Y336" s="13"/>
      <c r="Z336" s="13"/>
      <c r="AA336" s="13"/>
      <c r="AB336" s="13"/>
      <c r="AC336" s="13"/>
      <c r="AD336" s="13"/>
      <c r="AE336" s="13"/>
      <c r="AT336" s="244" t="s">
        <v>258</v>
      </c>
      <c r="AU336" s="244" t="s">
        <v>89</v>
      </c>
      <c r="AV336" s="13" t="s">
        <v>89</v>
      </c>
      <c r="AW336" s="13" t="s">
        <v>39</v>
      </c>
      <c r="AX336" s="13" t="s">
        <v>78</v>
      </c>
      <c r="AY336" s="244" t="s">
        <v>133</v>
      </c>
    </row>
    <row r="337" s="13" customFormat="1">
      <c r="A337" s="13"/>
      <c r="B337" s="234"/>
      <c r="C337" s="235"/>
      <c r="D337" s="213" t="s">
        <v>258</v>
      </c>
      <c r="E337" s="236" t="s">
        <v>32</v>
      </c>
      <c r="F337" s="237" t="s">
        <v>435</v>
      </c>
      <c r="G337" s="235"/>
      <c r="H337" s="238">
        <v>6.4500000000000002</v>
      </c>
      <c r="I337" s="239"/>
      <c r="J337" s="235"/>
      <c r="K337" s="235"/>
      <c r="L337" s="240"/>
      <c r="M337" s="241"/>
      <c r="N337" s="242"/>
      <c r="O337" s="242"/>
      <c r="P337" s="242"/>
      <c r="Q337" s="242"/>
      <c r="R337" s="242"/>
      <c r="S337" s="242"/>
      <c r="T337" s="243"/>
      <c r="U337" s="13"/>
      <c r="V337" s="13"/>
      <c r="W337" s="13"/>
      <c r="X337" s="13"/>
      <c r="Y337" s="13"/>
      <c r="Z337" s="13"/>
      <c r="AA337" s="13"/>
      <c r="AB337" s="13"/>
      <c r="AC337" s="13"/>
      <c r="AD337" s="13"/>
      <c r="AE337" s="13"/>
      <c r="AT337" s="244" t="s">
        <v>258</v>
      </c>
      <c r="AU337" s="244" t="s">
        <v>89</v>
      </c>
      <c r="AV337" s="13" t="s">
        <v>89</v>
      </c>
      <c r="AW337" s="13" t="s">
        <v>39</v>
      </c>
      <c r="AX337" s="13" t="s">
        <v>78</v>
      </c>
      <c r="AY337" s="244" t="s">
        <v>133</v>
      </c>
    </row>
    <row r="338" s="13" customFormat="1">
      <c r="A338" s="13"/>
      <c r="B338" s="234"/>
      <c r="C338" s="235"/>
      <c r="D338" s="213" t="s">
        <v>258</v>
      </c>
      <c r="E338" s="236" t="s">
        <v>32</v>
      </c>
      <c r="F338" s="237" t="s">
        <v>436</v>
      </c>
      <c r="G338" s="235"/>
      <c r="H338" s="238">
        <v>4.1900000000000004</v>
      </c>
      <c r="I338" s="239"/>
      <c r="J338" s="235"/>
      <c r="K338" s="235"/>
      <c r="L338" s="240"/>
      <c r="M338" s="241"/>
      <c r="N338" s="242"/>
      <c r="O338" s="242"/>
      <c r="P338" s="242"/>
      <c r="Q338" s="242"/>
      <c r="R338" s="242"/>
      <c r="S338" s="242"/>
      <c r="T338" s="243"/>
      <c r="U338" s="13"/>
      <c r="V338" s="13"/>
      <c r="W338" s="13"/>
      <c r="X338" s="13"/>
      <c r="Y338" s="13"/>
      <c r="Z338" s="13"/>
      <c r="AA338" s="13"/>
      <c r="AB338" s="13"/>
      <c r="AC338" s="13"/>
      <c r="AD338" s="13"/>
      <c r="AE338" s="13"/>
      <c r="AT338" s="244" t="s">
        <v>258</v>
      </c>
      <c r="AU338" s="244" t="s">
        <v>89</v>
      </c>
      <c r="AV338" s="13" t="s">
        <v>89</v>
      </c>
      <c r="AW338" s="13" t="s">
        <v>39</v>
      </c>
      <c r="AX338" s="13" t="s">
        <v>78</v>
      </c>
      <c r="AY338" s="244" t="s">
        <v>133</v>
      </c>
    </row>
    <row r="339" s="15" customFormat="1">
      <c r="A339" s="15"/>
      <c r="B339" s="256"/>
      <c r="C339" s="257"/>
      <c r="D339" s="213" t="s">
        <v>258</v>
      </c>
      <c r="E339" s="258" t="s">
        <v>32</v>
      </c>
      <c r="F339" s="259" t="s">
        <v>394</v>
      </c>
      <c r="G339" s="257"/>
      <c r="H339" s="258" t="s">
        <v>32</v>
      </c>
      <c r="I339" s="260"/>
      <c r="J339" s="257"/>
      <c r="K339" s="257"/>
      <c r="L339" s="261"/>
      <c r="M339" s="262"/>
      <c r="N339" s="263"/>
      <c r="O339" s="263"/>
      <c r="P339" s="263"/>
      <c r="Q339" s="263"/>
      <c r="R339" s="263"/>
      <c r="S339" s="263"/>
      <c r="T339" s="264"/>
      <c r="U339" s="15"/>
      <c r="V339" s="15"/>
      <c r="W339" s="15"/>
      <c r="X339" s="15"/>
      <c r="Y339" s="15"/>
      <c r="Z339" s="15"/>
      <c r="AA339" s="15"/>
      <c r="AB339" s="15"/>
      <c r="AC339" s="15"/>
      <c r="AD339" s="15"/>
      <c r="AE339" s="15"/>
      <c r="AT339" s="265" t="s">
        <v>258</v>
      </c>
      <c r="AU339" s="265" t="s">
        <v>89</v>
      </c>
      <c r="AV339" s="15" t="s">
        <v>86</v>
      </c>
      <c r="AW339" s="15" t="s">
        <v>39</v>
      </c>
      <c r="AX339" s="15" t="s">
        <v>78</v>
      </c>
      <c r="AY339" s="265" t="s">
        <v>133</v>
      </c>
    </row>
    <row r="340" s="13" customFormat="1">
      <c r="A340" s="13"/>
      <c r="B340" s="234"/>
      <c r="C340" s="235"/>
      <c r="D340" s="213" t="s">
        <v>258</v>
      </c>
      <c r="E340" s="236" t="s">
        <v>32</v>
      </c>
      <c r="F340" s="237" t="s">
        <v>420</v>
      </c>
      <c r="G340" s="235"/>
      <c r="H340" s="238">
        <v>16.030000000000001</v>
      </c>
      <c r="I340" s="239"/>
      <c r="J340" s="235"/>
      <c r="K340" s="235"/>
      <c r="L340" s="240"/>
      <c r="M340" s="241"/>
      <c r="N340" s="242"/>
      <c r="O340" s="242"/>
      <c r="P340" s="242"/>
      <c r="Q340" s="242"/>
      <c r="R340" s="242"/>
      <c r="S340" s="242"/>
      <c r="T340" s="243"/>
      <c r="U340" s="13"/>
      <c r="V340" s="13"/>
      <c r="W340" s="13"/>
      <c r="X340" s="13"/>
      <c r="Y340" s="13"/>
      <c r="Z340" s="13"/>
      <c r="AA340" s="13"/>
      <c r="AB340" s="13"/>
      <c r="AC340" s="13"/>
      <c r="AD340" s="13"/>
      <c r="AE340" s="13"/>
      <c r="AT340" s="244" t="s">
        <v>258</v>
      </c>
      <c r="AU340" s="244" t="s">
        <v>89</v>
      </c>
      <c r="AV340" s="13" t="s">
        <v>89</v>
      </c>
      <c r="AW340" s="13" t="s">
        <v>39</v>
      </c>
      <c r="AX340" s="13" t="s">
        <v>78</v>
      </c>
      <c r="AY340" s="244" t="s">
        <v>133</v>
      </c>
    </row>
    <row r="341" s="13" customFormat="1">
      <c r="A341" s="13"/>
      <c r="B341" s="234"/>
      <c r="C341" s="235"/>
      <c r="D341" s="213" t="s">
        <v>258</v>
      </c>
      <c r="E341" s="236" t="s">
        <v>32</v>
      </c>
      <c r="F341" s="237" t="s">
        <v>395</v>
      </c>
      <c r="G341" s="235"/>
      <c r="H341" s="238">
        <v>32.479999999999997</v>
      </c>
      <c r="I341" s="239"/>
      <c r="J341" s="235"/>
      <c r="K341" s="235"/>
      <c r="L341" s="240"/>
      <c r="M341" s="241"/>
      <c r="N341" s="242"/>
      <c r="O341" s="242"/>
      <c r="P341" s="242"/>
      <c r="Q341" s="242"/>
      <c r="R341" s="242"/>
      <c r="S341" s="242"/>
      <c r="T341" s="243"/>
      <c r="U341" s="13"/>
      <c r="V341" s="13"/>
      <c r="W341" s="13"/>
      <c r="X341" s="13"/>
      <c r="Y341" s="13"/>
      <c r="Z341" s="13"/>
      <c r="AA341" s="13"/>
      <c r="AB341" s="13"/>
      <c r="AC341" s="13"/>
      <c r="AD341" s="13"/>
      <c r="AE341" s="13"/>
      <c r="AT341" s="244" t="s">
        <v>258</v>
      </c>
      <c r="AU341" s="244" t="s">
        <v>89</v>
      </c>
      <c r="AV341" s="13" t="s">
        <v>89</v>
      </c>
      <c r="AW341" s="13" t="s">
        <v>39</v>
      </c>
      <c r="AX341" s="13" t="s">
        <v>78</v>
      </c>
      <c r="AY341" s="244" t="s">
        <v>133</v>
      </c>
    </row>
    <row r="342" s="13" customFormat="1">
      <c r="A342" s="13"/>
      <c r="B342" s="234"/>
      <c r="C342" s="235"/>
      <c r="D342" s="213" t="s">
        <v>258</v>
      </c>
      <c r="E342" s="236" t="s">
        <v>32</v>
      </c>
      <c r="F342" s="237" t="s">
        <v>396</v>
      </c>
      <c r="G342" s="235"/>
      <c r="H342" s="238">
        <v>17.699999999999999</v>
      </c>
      <c r="I342" s="239"/>
      <c r="J342" s="235"/>
      <c r="K342" s="235"/>
      <c r="L342" s="240"/>
      <c r="M342" s="241"/>
      <c r="N342" s="242"/>
      <c r="O342" s="242"/>
      <c r="P342" s="242"/>
      <c r="Q342" s="242"/>
      <c r="R342" s="242"/>
      <c r="S342" s="242"/>
      <c r="T342" s="243"/>
      <c r="U342" s="13"/>
      <c r="V342" s="13"/>
      <c r="W342" s="13"/>
      <c r="X342" s="13"/>
      <c r="Y342" s="13"/>
      <c r="Z342" s="13"/>
      <c r="AA342" s="13"/>
      <c r="AB342" s="13"/>
      <c r="AC342" s="13"/>
      <c r="AD342" s="13"/>
      <c r="AE342" s="13"/>
      <c r="AT342" s="244" t="s">
        <v>258</v>
      </c>
      <c r="AU342" s="244" t="s">
        <v>89</v>
      </c>
      <c r="AV342" s="13" t="s">
        <v>89</v>
      </c>
      <c r="AW342" s="13" t="s">
        <v>39</v>
      </c>
      <c r="AX342" s="13" t="s">
        <v>78</v>
      </c>
      <c r="AY342" s="244" t="s">
        <v>133</v>
      </c>
    </row>
    <row r="343" s="13" customFormat="1">
      <c r="A343" s="13"/>
      <c r="B343" s="234"/>
      <c r="C343" s="235"/>
      <c r="D343" s="213" t="s">
        <v>258</v>
      </c>
      <c r="E343" s="236" t="s">
        <v>32</v>
      </c>
      <c r="F343" s="237" t="s">
        <v>397</v>
      </c>
      <c r="G343" s="235"/>
      <c r="H343" s="238">
        <v>5.0899999999999999</v>
      </c>
      <c r="I343" s="239"/>
      <c r="J343" s="235"/>
      <c r="K343" s="235"/>
      <c r="L343" s="240"/>
      <c r="M343" s="241"/>
      <c r="N343" s="242"/>
      <c r="O343" s="242"/>
      <c r="P343" s="242"/>
      <c r="Q343" s="242"/>
      <c r="R343" s="242"/>
      <c r="S343" s="242"/>
      <c r="T343" s="243"/>
      <c r="U343" s="13"/>
      <c r="V343" s="13"/>
      <c r="W343" s="13"/>
      <c r="X343" s="13"/>
      <c r="Y343" s="13"/>
      <c r="Z343" s="13"/>
      <c r="AA343" s="13"/>
      <c r="AB343" s="13"/>
      <c r="AC343" s="13"/>
      <c r="AD343" s="13"/>
      <c r="AE343" s="13"/>
      <c r="AT343" s="244" t="s">
        <v>258</v>
      </c>
      <c r="AU343" s="244" t="s">
        <v>89</v>
      </c>
      <c r="AV343" s="13" t="s">
        <v>89</v>
      </c>
      <c r="AW343" s="13" t="s">
        <v>39</v>
      </c>
      <c r="AX343" s="13" t="s">
        <v>78</v>
      </c>
      <c r="AY343" s="244" t="s">
        <v>133</v>
      </c>
    </row>
    <row r="344" s="13" customFormat="1">
      <c r="A344" s="13"/>
      <c r="B344" s="234"/>
      <c r="C344" s="235"/>
      <c r="D344" s="213" t="s">
        <v>258</v>
      </c>
      <c r="E344" s="236" t="s">
        <v>32</v>
      </c>
      <c r="F344" s="237" t="s">
        <v>398</v>
      </c>
      <c r="G344" s="235"/>
      <c r="H344" s="238">
        <v>3.75</v>
      </c>
      <c r="I344" s="239"/>
      <c r="J344" s="235"/>
      <c r="K344" s="235"/>
      <c r="L344" s="240"/>
      <c r="M344" s="241"/>
      <c r="N344" s="242"/>
      <c r="O344" s="242"/>
      <c r="P344" s="242"/>
      <c r="Q344" s="242"/>
      <c r="R344" s="242"/>
      <c r="S344" s="242"/>
      <c r="T344" s="243"/>
      <c r="U344" s="13"/>
      <c r="V344" s="13"/>
      <c r="W344" s="13"/>
      <c r="X344" s="13"/>
      <c r="Y344" s="13"/>
      <c r="Z344" s="13"/>
      <c r="AA344" s="13"/>
      <c r="AB344" s="13"/>
      <c r="AC344" s="13"/>
      <c r="AD344" s="13"/>
      <c r="AE344" s="13"/>
      <c r="AT344" s="244" t="s">
        <v>258</v>
      </c>
      <c r="AU344" s="244" t="s">
        <v>89</v>
      </c>
      <c r="AV344" s="13" t="s">
        <v>89</v>
      </c>
      <c r="AW344" s="13" t="s">
        <v>39</v>
      </c>
      <c r="AX344" s="13" t="s">
        <v>78</v>
      </c>
      <c r="AY344" s="244" t="s">
        <v>133</v>
      </c>
    </row>
    <row r="345" s="13" customFormat="1">
      <c r="A345" s="13"/>
      <c r="B345" s="234"/>
      <c r="C345" s="235"/>
      <c r="D345" s="213" t="s">
        <v>258</v>
      </c>
      <c r="E345" s="236" t="s">
        <v>32</v>
      </c>
      <c r="F345" s="237" t="s">
        <v>399</v>
      </c>
      <c r="G345" s="235"/>
      <c r="H345" s="238">
        <v>1.8200000000000001</v>
      </c>
      <c r="I345" s="239"/>
      <c r="J345" s="235"/>
      <c r="K345" s="235"/>
      <c r="L345" s="240"/>
      <c r="M345" s="241"/>
      <c r="N345" s="242"/>
      <c r="O345" s="242"/>
      <c r="P345" s="242"/>
      <c r="Q345" s="242"/>
      <c r="R345" s="242"/>
      <c r="S345" s="242"/>
      <c r="T345" s="243"/>
      <c r="U345" s="13"/>
      <c r="V345" s="13"/>
      <c r="W345" s="13"/>
      <c r="X345" s="13"/>
      <c r="Y345" s="13"/>
      <c r="Z345" s="13"/>
      <c r="AA345" s="13"/>
      <c r="AB345" s="13"/>
      <c r="AC345" s="13"/>
      <c r="AD345" s="13"/>
      <c r="AE345" s="13"/>
      <c r="AT345" s="244" t="s">
        <v>258</v>
      </c>
      <c r="AU345" s="244" t="s">
        <v>89</v>
      </c>
      <c r="AV345" s="13" t="s">
        <v>89</v>
      </c>
      <c r="AW345" s="13" t="s">
        <v>39</v>
      </c>
      <c r="AX345" s="13" t="s">
        <v>78</v>
      </c>
      <c r="AY345" s="244" t="s">
        <v>133</v>
      </c>
    </row>
    <row r="346" s="14" customFormat="1">
      <c r="A346" s="14"/>
      <c r="B346" s="245"/>
      <c r="C346" s="246"/>
      <c r="D346" s="213" t="s">
        <v>258</v>
      </c>
      <c r="E346" s="247" t="s">
        <v>32</v>
      </c>
      <c r="F346" s="248" t="s">
        <v>265</v>
      </c>
      <c r="G346" s="246"/>
      <c r="H346" s="249">
        <v>95.230000000000004</v>
      </c>
      <c r="I346" s="250"/>
      <c r="J346" s="246"/>
      <c r="K346" s="246"/>
      <c r="L346" s="251"/>
      <c r="M346" s="252"/>
      <c r="N346" s="253"/>
      <c r="O346" s="253"/>
      <c r="P346" s="253"/>
      <c r="Q346" s="253"/>
      <c r="R346" s="253"/>
      <c r="S346" s="253"/>
      <c r="T346" s="254"/>
      <c r="U346" s="14"/>
      <c r="V346" s="14"/>
      <c r="W346" s="14"/>
      <c r="X346" s="14"/>
      <c r="Y346" s="14"/>
      <c r="Z346" s="14"/>
      <c r="AA346" s="14"/>
      <c r="AB346" s="14"/>
      <c r="AC346" s="14"/>
      <c r="AD346" s="14"/>
      <c r="AE346" s="14"/>
      <c r="AT346" s="255" t="s">
        <v>258</v>
      </c>
      <c r="AU346" s="255" t="s">
        <v>89</v>
      </c>
      <c r="AV346" s="14" t="s">
        <v>132</v>
      </c>
      <c r="AW346" s="14" t="s">
        <v>39</v>
      </c>
      <c r="AX346" s="14" t="s">
        <v>86</v>
      </c>
      <c r="AY346" s="255" t="s">
        <v>133</v>
      </c>
    </row>
    <row r="347" s="2" customFormat="1" ht="16.5" customHeight="1">
      <c r="A347" s="42"/>
      <c r="B347" s="43"/>
      <c r="C347" s="200" t="s">
        <v>7</v>
      </c>
      <c r="D347" s="200" t="s">
        <v>134</v>
      </c>
      <c r="E347" s="201" t="s">
        <v>437</v>
      </c>
      <c r="F347" s="202" t="s">
        <v>438</v>
      </c>
      <c r="G347" s="203" t="s">
        <v>234</v>
      </c>
      <c r="H347" s="204">
        <v>5</v>
      </c>
      <c r="I347" s="205"/>
      <c r="J347" s="206">
        <f>ROUND(I347*H347,2)</f>
        <v>0</v>
      </c>
      <c r="K347" s="202" t="s">
        <v>235</v>
      </c>
      <c r="L347" s="48"/>
      <c r="M347" s="207" t="s">
        <v>32</v>
      </c>
      <c r="N347" s="208" t="s">
        <v>49</v>
      </c>
      <c r="O347" s="88"/>
      <c r="P347" s="209">
        <f>O347*H347</f>
        <v>0</v>
      </c>
      <c r="Q347" s="209">
        <v>0.00011</v>
      </c>
      <c r="R347" s="209">
        <f>Q347*H347</f>
        <v>0.00055000000000000003</v>
      </c>
      <c r="S347" s="209">
        <v>0</v>
      </c>
      <c r="T347" s="210">
        <f>S347*H347</f>
        <v>0</v>
      </c>
      <c r="U347" s="42"/>
      <c r="V347" s="42"/>
      <c r="W347" s="42"/>
      <c r="X347" s="42"/>
      <c r="Y347" s="42"/>
      <c r="Z347" s="42"/>
      <c r="AA347" s="42"/>
      <c r="AB347" s="42"/>
      <c r="AC347" s="42"/>
      <c r="AD347" s="42"/>
      <c r="AE347" s="42"/>
      <c r="AR347" s="211" t="s">
        <v>132</v>
      </c>
      <c r="AT347" s="211" t="s">
        <v>134</v>
      </c>
      <c r="AU347" s="211" t="s">
        <v>89</v>
      </c>
      <c r="AY347" s="20" t="s">
        <v>133</v>
      </c>
      <c r="BE347" s="212">
        <f>IF(N347="základní",J347,0)</f>
        <v>0</v>
      </c>
      <c r="BF347" s="212">
        <f>IF(N347="snížená",J347,0)</f>
        <v>0</v>
      </c>
      <c r="BG347" s="212">
        <f>IF(N347="zákl. přenesená",J347,0)</f>
        <v>0</v>
      </c>
      <c r="BH347" s="212">
        <f>IF(N347="sníž. přenesená",J347,0)</f>
        <v>0</v>
      </c>
      <c r="BI347" s="212">
        <f>IF(N347="nulová",J347,0)</f>
        <v>0</v>
      </c>
      <c r="BJ347" s="20" t="s">
        <v>86</v>
      </c>
      <c r="BK347" s="212">
        <f>ROUND(I347*H347,2)</f>
        <v>0</v>
      </c>
      <c r="BL347" s="20" t="s">
        <v>132</v>
      </c>
      <c r="BM347" s="211" t="s">
        <v>439</v>
      </c>
    </row>
    <row r="348" s="2" customFormat="1">
      <c r="A348" s="42"/>
      <c r="B348" s="43"/>
      <c r="C348" s="44"/>
      <c r="D348" s="213" t="s">
        <v>139</v>
      </c>
      <c r="E348" s="44"/>
      <c r="F348" s="214" t="s">
        <v>440</v>
      </c>
      <c r="G348" s="44"/>
      <c r="H348" s="44"/>
      <c r="I348" s="215"/>
      <c r="J348" s="44"/>
      <c r="K348" s="44"/>
      <c r="L348" s="48"/>
      <c r="M348" s="216"/>
      <c r="N348" s="217"/>
      <c r="O348" s="88"/>
      <c r="P348" s="88"/>
      <c r="Q348" s="88"/>
      <c r="R348" s="88"/>
      <c r="S348" s="88"/>
      <c r="T348" s="89"/>
      <c r="U348" s="42"/>
      <c r="V348" s="42"/>
      <c r="W348" s="42"/>
      <c r="X348" s="42"/>
      <c r="Y348" s="42"/>
      <c r="Z348" s="42"/>
      <c r="AA348" s="42"/>
      <c r="AB348" s="42"/>
      <c r="AC348" s="42"/>
      <c r="AD348" s="42"/>
      <c r="AE348" s="42"/>
      <c r="AT348" s="20" t="s">
        <v>139</v>
      </c>
      <c r="AU348" s="20" t="s">
        <v>89</v>
      </c>
    </row>
    <row r="349" s="2" customFormat="1">
      <c r="A349" s="42"/>
      <c r="B349" s="43"/>
      <c r="C349" s="44"/>
      <c r="D349" s="231" t="s">
        <v>184</v>
      </c>
      <c r="E349" s="44"/>
      <c r="F349" s="232" t="s">
        <v>441</v>
      </c>
      <c r="G349" s="44"/>
      <c r="H349" s="44"/>
      <c r="I349" s="215"/>
      <c r="J349" s="44"/>
      <c r="K349" s="44"/>
      <c r="L349" s="48"/>
      <c r="M349" s="216"/>
      <c r="N349" s="217"/>
      <c r="O349" s="88"/>
      <c r="P349" s="88"/>
      <c r="Q349" s="88"/>
      <c r="R349" s="88"/>
      <c r="S349" s="88"/>
      <c r="T349" s="89"/>
      <c r="U349" s="42"/>
      <c r="V349" s="42"/>
      <c r="W349" s="42"/>
      <c r="X349" s="42"/>
      <c r="Y349" s="42"/>
      <c r="Z349" s="42"/>
      <c r="AA349" s="42"/>
      <c r="AB349" s="42"/>
      <c r="AC349" s="42"/>
      <c r="AD349" s="42"/>
      <c r="AE349" s="42"/>
      <c r="AT349" s="20" t="s">
        <v>184</v>
      </c>
      <c r="AU349" s="20" t="s">
        <v>89</v>
      </c>
    </row>
    <row r="350" s="2" customFormat="1">
      <c r="A350" s="42"/>
      <c r="B350" s="43"/>
      <c r="C350" s="44"/>
      <c r="D350" s="213" t="s">
        <v>239</v>
      </c>
      <c r="E350" s="44"/>
      <c r="F350" s="218" t="s">
        <v>442</v>
      </c>
      <c r="G350" s="44"/>
      <c r="H350" s="44"/>
      <c r="I350" s="215"/>
      <c r="J350" s="44"/>
      <c r="K350" s="44"/>
      <c r="L350" s="48"/>
      <c r="M350" s="216"/>
      <c r="N350" s="217"/>
      <c r="O350" s="88"/>
      <c r="P350" s="88"/>
      <c r="Q350" s="88"/>
      <c r="R350" s="88"/>
      <c r="S350" s="88"/>
      <c r="T350" s="89"/>
      <c r="U350" s="42"/>
      <c r="V350" s="42"/>
      <c r="W350" s="42"/>
      <c r="X350" s="42"/>
      <c r="Y350" s="42"/>
      <c r="Z350" s="42"/>
      <c r="AA350" s="42"/>
      <c r="AB350" s="42"/>
      <c r="AC350" s="42"/>
      <c r="AD350" s="42"/>
      <c r="AE350" s="42"/>
      <c r="AT350" s="20" t="s">
        <v>239</v>
      </c>
      <c r="AU350" s="20" t="s">
        <v>89</v>
      </c>
    </row>
    <row r="351" s="15" customFormat="1">
      <c r="A351" s="15"/>
      <c r="B351" s="256"/>
      <c r="C351" s="257"/>
      <c r="D351" s="213" t="s">
        <v>258</v>
      </c>
      <c r="E351" s="258" t="s">
        <v>32</v>
      </c>
      <c r="F351" s="259" t="s">
        <v>443</v>
      </c>
      <c r="G351" s="257"/>
      <c r="H351" s="258" t="s">
        <v>32</v>
      </c>
      <c r="I351" s="260"/>
      <c r="J351" s="257"/>
      <c r="K351" s="257"/>
      <c r="L351" s="261"/>
      <c r="M351" s="262"/>
      <c r="N351" s="263"/>
      <c r="O351" s="263"/>
      <c r="P351" s="263"/>
      <c r="Q351" s="263"/>
      <c r="R351" s="263"/>
      <c r="S351" s="263"/>
      <c r="T351" s="264"/>
      <c r="U351" s="15"/>
      <c r="V351" s="15"/>
      <c r="W351" s="15"/>
      <c r="X351" s="15"/>
      <c r="Y351" s="15"/>
      <c r="Z351" s="15"/>
      <c r="AA351" s="15"/>
      <c r="AB351" s="15"/>
      <c r="AC351" s="15"/>
      <c r="AD351" s="15"/>
      <c r="AE351" s="15"/>
      <c r="AT351" s="265" t="s">
        <v>258</v>
      </c>
      <c r="AU351" s="265" t="s">
        <v>89</v>
      </c>
      <c r="AV351" s="15" t="s">
        <v>86</v>
      </c>
      <c r="AW351" s="15" t="s">
        <v>39</v>
      </c>
      <c r="AX351" s="15" t="s">
        <v>78</v>
      </c>
      <c r="AY351" s="265" t="s">
        <v>133</v>
      </c>
    </row>
    <row r="352" s="13" customFormat="1">
      <c r="A352" s="13"/>
      <c r="B352" s="234"/>
      <c r="C352" s="235"/>
      <c r="D352" s="213" t="s">
        <v>258</v>
      </c>
      <c r="E352" s="236" t="s">
        <v>32</v>
      </c>
      <c r="F352" s="237" t="s">
        <v>444</v>
      </c>
      <c r="G352" s="235"/>
      <c r="H352" s="238">
        <v>3</v>
      </c>
      <c r="I352" s="239"/>
      <c r="J352" s="235"/>
      <c r="K352" s="235"/>
      <c r="L352" s="240"/>
      <c r="M352" s="241"/>
      <c r="N352" s="242"/>
      <c r="O352" s="242"/>
      <c r="P352" s="242"/>
      <c r="Q352" s="242"/>
      <c r="R352" s="242"/>
      <c r="S352" s="242"/>
      <c r="T352" s="243"/>
      <c r="U352" s="13"/>
      <c r="V352" s="13"/>
      <c r="W352" s="13"/>
      <c r="X352" s="13"/>
      <c r="Y352" s="13"/>
      <c r="Z352" s="13"/>
      <c r="AA352" s="13"/>
      <c r="AB352" s="13"/>
      <c r="AC352" s="13"/>
      <c r="AD352" s="13"/>
      <c r="AE352" s="13"/>
      <c r="AT352" s="244" t="s">
        <v>258</v>
      </c>
      <c r="AU352" s="244" t="s">
        <v>89</v>
      </c>
      <c r="AV352" s="13" t="s">
        <v>89</v>
      </c>
      <c r="AW352" s="13" t="s">
        <v>39</v>
      </c>
      <c r="AX352" s="13" t="s">
        <v>78</v>
      </c>
      <c r="AY352" s="244" t="s">
        <v>133</v>
      </c>
    </row>
    <row r="353" s="13" customFormat="1">
      <c r="A353" s="13"/>
      <c r="B353" s="234"/>
      <c r="C353" s="235"/>
      <c r="D353" s="213" t="s">
        <v>258</v>
      </c>
      <c r="E353" s="236" t="s">
        <v>32</v>
      </c>
      <c r="F353" s="237" t="s">
        <v>445</v>
      </c>
      <c r="G353" s="235"/>
      <c r="H353" s="238">
        <v>1</v>
      </c>
      <c r="I353" s="239"/>
      <c r="J353" s="235"/>
      <c r="K353" s="235"/>
      <c r="L353" s="240"/>
      <c r="M353" s="241"/>
      <c r="N353" s="242"/>
      <c r="O353" s="242"/>
      <c r="P353" s="242"/>
      <c r="Q353" s="242"/>
      <c r="R353" s="242"/>
      <c r="S353" s="242"/>
      <c r="T353" s="243"/>
      <c r="U353" s="13"/>
      <c r="V353" s="13"/>
      <c r="W353" s="13"/>
      <c r="X353" s="13"/>
      <c r="Y353" s="13"/>
      <c r="Z353" s="13"/>
      <c r="AA353" s="13"/>
      <c r="AB353" s="13"/>
      <c r="AC353" s="13"/>
      <c r="AD353" s="13"/>
      <c r="AE353" s="13"/>
      <c r="AT353" s="244" t="s">
        <v>258</v>
      </c>
      <c r="AU353" s="244" t="s">
        <v>89</v>
      </c>
      <c r="AV353" s="13" t="s">
        <v>89</v>
      </c>
      <c r="AW353" s="13" t="s">
        <v>39</v>
      </c>
      <c r="AX353" s="13" t="s">
        <v>78</v>
      </c>
      <c r="AY353" s="244" t="s">
        <v>133</v>
      </c>
    </row>
    <row r="354" s="13" customFormat="1">
      <c r="A354" s="13"/>
      <c r="B354" s="234"/>
      <c r="C354" s="235"/>
      <c r="D354" s="213" t="s">
        <v>258</v>
      </c>
      <c r="E354" s="236" t="s">
        <v>32</v>
      </c>
      <c r="F354" s="237" t="s">
        <v>446</v>
      </c>
      <c r="G354" s="235"/>
      <c r="H354" s="238">
        <v>1</v>
      </c>
      <c r="I354" s="239"/>
      <c r="J354" s="235"/>
      <c r="K354" s="235"/>
      <c r="L354" s="240"/>
      <c r="M354" s="241"/>
      <c r="N354" s="242"/>
      <c r="O354" s="242"/>
      <c r="P354" s="242"/>
      <c r="Q354" s="242"/>
      <c r="R354" s="242"/>
      <c r="S354" s="242"/>
      <c r="T354" s="243"/>
      <c r="U354" s="13"/>
      <c r="V354" s="13"/>
      <c r="W354" s="13"/>
      <c r="X354" s="13"/>
      <c r="Y354" s="13"/>
      <c r="Z354" s="13"/>
      <c r="AA354" s="13"/>
      <c r="AB354" s="13"/>
      <c r="AC354" s="13"/>
      <c r="AD354" s="13"/>
      <c r="AE354" s="13"/>
      <c r="AT354" s="244" t="s">
        <v>258</v>
      </c>
      <c r="AU354" s="244" t="s">
        <v>89</v>
      </c>
      <c r="AV354" s="13" t="s">
        <v>89</v>
      </c>
      <c r="AW354" s="13" t="s">
        <v>39</v>
      </c>
      <c r="AX354" s="13" t="s">
        <v>78</v>
      </c>
      <c r="AY354" s="244" t="s">
        <v>133</v>
      </c>
    </row>
    <row r="355" s="14" customFormat="1">
      <c r="A355" s="14"/>
      <c r="B355" s="245"/>
      <c r="C355" s="246"/>
      <c r="D355" s="213" t="s">
        <v>258</v>
      </c>
      <c r="E355" s="247" t="s">
        <v>32</v>
      </c>
      <c r="F355" s="248" t="s">
        <v>265</v>
      </c>
      <c r="G355" s="246"/>
      <c r="H355" s="249">
        <v>5</v>
      </c>
      <c r="I355" s="250"/>
      <c r="J355" s="246"/>
      <c r="K355" s="246"/>
      <c r="L355" s="251"/>
      <c r="M355" s="252"/>
      <c r="N355" s="253"/>
      <c r="O355" s="253"/>
      <c r="P355" s="253"/>
      <c r="Q355" s="253"/>
      <c r="R355" s="253"/>
      <c r="S355" s="253"/>
      <c r="T355" s="254"/>
      <c r="U355" s="14"/>
      <c r="V355" s="14"/>
      <c r="W355" s="14"/>
      <c r="X355" s="14"/>
      <c r="Y355" s="14"/>
      <c r="Z355" s="14"/>
      <c r="AA355" s="14"/>
      <c r="AB355" s="14"/>
      <c r="AC355" s="14"/>
      <c r="AD355" s="14"/>
      <c r="AE355" s="14"/>
      <c r="AT355" s="255" t="s">
        <v>258</v>
      </c>
      <c r="AU355" s="255" t="s">
        <v>89</v>
      </c>
      <c r="AV355" s="14" t="s">
        <v>132</v>
      </c>
      <c r="AW355" s="14" t="s">
        <v>39</v>
      </c>
      <c r="AX355" s="14" t="s">
        <v>86</v>
      </c>
      <c r="AY355" s="255" t="s">
        <v>133</v>
      </c>
    </row>
    <row r="356" s="2" customFormat="1" ht="16.5" customHeight="1">
      <c r="A356" s="42"/>
      <c r="B356" s="43"/>
      <c r="C356" s="266" t="s">
        <v>447</v>
      </c>
      <c r="D356" s="266" t="s">
        <v>448</v>
      </c>
      <c r="E356" s="267" t="s">
        <v>449</v>
      </c>
      <c r="F356" s="268" t="s">
        <v>450</v>
      </c>
      <c r="G356" s="269" t="s">
        <v>234</v>
      </c>
      <c r="H356" s="270">
        <v>4</v>
      </c>
      <c r="I356" s="271"/>
      <c r="J356" s="272">
        <f>ROUND(I356*H356,2)</f>
        <v>0</v>
      </c>
      <c r="K356" s="268" t="s">
        <v>235</v>
      </c>
      <c r="L356" s="273"/>
      <c r="M356" s="274" t="s">
        <v>32</v>
      </c>
      <c r="N356" s="275" t="s">
        <v>49</v>
      </c>
      <c r="O356" s="88"/>
      <c r="P356" s="209">
        <f>O356*H356</f>
        <v>0</v>
      </c>
      <c r="Q356" s="209">
        <v>0.012</v>
      </c>
      <c r="R356" s="209">
        <f>Q356*H356</f>
        <v>0.048000000000000001</v>
      </c>
      <c r="S356" s="209">
        <v>0</v>
      </c>
      <c r="T356" s="210">
        <f>S356*H356</f>
        <v>0</v>
      </c>
      <c r="U356" s="42"/>
      <c r="V356" s="42"/>
      <c r="W356" s="42"/>
      <c r="X356" s="42"/>
      <c r="Y356" s="42"/>
      <c r="Z356" s="42"/>
      <c r="AA356" s="42"/>
      <c r="AB356" s="42"/>
      <c r="AC356" s="42"/>
      <c r="AD356" s="42"/>
      <c r="AE356" s="42"/>
      <c r="AR356" s="211" t="s">
        <v>166</v>
      </c>
      <c r="AT356" s="211" t="s">
        <v>448</v>
      </c>
      <c r="AU356" s="211" t="s">
        <v>89</v>
      </c>
      <c r="AY356" s="20" t="s">
        <v>133</v>
      </c>
      <c r="BE356" s="212">
        <f>IF(N356="základní",J356,0)</f>
        <v>0</v>
      </c>
      <c r="BF356" s="212">
        <f>IF(N356="snížená",J356,0)</f>
        <v>0</v>
      </c>
      <c r="BG356" s="212">
        <f>IF(N356="zákl. přenesená",J356,0)</f>
        <v>0</v>
      </c>
      <c r="BH356" s="212">
        <f>IF(N356="sníž. přenesená",J356,0)</f>
        <v>0</v>
      </c>
      <c r="BI356" s="212">
        <f>IF(N356="nulová",J356,0)</f>
        <v>0</v>
      </c>
      <c r="BJ356" s="20" t="s">
        <v>86</v>
      </c>
      <c r="BK356" s="212">
        <f>ROUND(I356*H356,2)</f>
        <v>0</v>
      </c>
      <c r="BL356" s="20" t="s">
        <v>132</v>
      </c>
      <c r="BM356" s="211" t="s">
        <v>451</v>
      </c>
    </row>
    <row r="357" s="2" customFormat="1">
      <c r="A357" s="42"/>
      <c r="B357" s="43"/>
      <c r="C357" s="44"/>
      <c r="D357" s="213" t="s">
        <v>139</v>
      </c>
      <c r="E357" s="44"/>
      <c r="F357" s="214" t="s">
        <v>450</v>
      </c>
      <c r="G357" s="44"/>
      <c r="H357" s="44"/>
      <c r="I357" s="215"/>
      <c r="J357" s="44"/>
      <c r="K357" s="44"/>
      <c r="L357" s="48"/>
      <c r="M357" s="216"/>
      <c r="N357" s="217"/>
      <c r="O357" s="88"/>
      <c r="P357" s="88"/>
      <c r="Q357" s="88"/>
      <c r="R357" s="88"/>
      <c r="S357" s="88"/>
      <c r="T357" s="89"/>
      <c r="U357" s="42"/>
      <c r="V357" s="42"/>
      <c r="W357" s="42"/>
      <c r="X357" s="42"/>
      <c r="Y357" s="42"/>
      <c r="Z357" s="42"/>
      <c r="AA357" s="42"/>
      <c r="AB357" s="42"/>
      <c r="AC357" s="42"/>
      <c r="AD357" s="42"/>
      <c r="AE357" s="42"/>
      <c r="AT357" s="20" t="s">
        <v>139</v>
      </c>
      <c r="AU357" s="20" t="s">
        <v>89</v>
      </c>
    </row>
    <row r="358" s="2" customFormat="1" ht="16.5" customHeight="1">
      <c r="A358" s="42"/>
      <c r="B358" s="43"/>
      <c r="C358" s="266" t="s">
        <v>452</v>
      </c>
      <c r="D358" s="266" t="s">
        <v>448</v>
      </c>
      <c r="E358" s="267" t="s">
        <v>453</v>
      </c>
      <c r="F358" s="268" t="s">
        <v>454</v>
      </c>
      <c r="G358" s="269" t="s">
        <v>234</v>
      </c>
      <c r="H358" s="270">
        <v>1</v>
      </c>
      <c r="I358" s="271"/>
      <c r="J358" s="272">
        <f>ROUND(I358*H358,2)</f>
        <v>0</v>
      </c>
      <c r="K358" s="268" t="s">
        <v>455</v>
      </c>
      <c r="L358" s="273"/>
      <c r="M358" s="274" t="s">
        <v>32</v>
      </c>
      <c r="N358" s="275" t="s">
        <v>49</v>
      </c>
      <c r="O358" s="88"/>
      <c r="P358" s="209">
        <f>O358*H358</f>
        <v>0</v>
      </c>
      <c r="Q358" s="209">
        <v>0.014</v>
      </c>
      <c r="R358" s="209">
        <f>Q358*H358</f>
        <v>0.014</v>
      </c>
      <c r="S358" s="209">
        <v>0</v>
      </c>
      <c r="T358" s="210">
        <f>S358*H358</f>
        <v>0</v>
      </c>
      <c r="U358" s="42"/>
      <c r="V358" s="42"/>
      <c r="W358" s="42"/>
      <c r="X358" s="42"/>
      <c r="Y358" s="42"/>
      <c r="Z358" s="42"/>
      <c r="AA358" s="42"/>
      <c r="AB358" s="42"/>
      <c r="AC358" s="42"/>
      <c r="AD358" s="42"/>
      <c r="AE358" s="42"/>
      <c r="AR358" s="211" t="s">
        <v>166</v>
      </c>
      <c r="AT358" s="211" t="s">
        <v>448</v>
      </c>
      <c r="AU358" s="211" t="s">
        <v>89</v>
      </c>
      <c r="AY358" s="20" t="s">
        <v>133</v>
      </c>
      <c r="BE358" s="212">
        <f>IF(N358="základní",J358,0)</f>
        <v>0</v>
      </c>
      <c r="BF358" s="212">
        <f>IF(N358="snížená",J358,0)</f>
        <v>0</v>
      </c>
      <c r="BG358" s="212">
        <f>IF(N358="zákl. přenesená",J358,0)</f>
        <v>0</v>
      </c>
      <c r="BH358" s="212">
        <f>IF(N358="sníž. přenesená",J358,0)</f>
        <v>0</v>
      </c>
      <c r="BI358" s="212">
        <f>IF(N358="nulová",J358,0)</f>
        <v>0</v>
      </c>
      <c r="BJ358" s="20" t="s">
        <v>86</v>
      </c>
      <c r="BK358" s="212">
        <f>ROUND(I358*H358,2)</f>
        <v>0</v>
      </c>
      <c r="BL358" s="20" t="s">
        <v>132</v>
      </c>
      <c r="BM358" s="211" t="s">
        <v>456</v>
      </c>
    </row>
    <row r="359" s="2" customFormat="1">
      <c r="A359" s="42"/>
      <c r="B359" s="43"/>
      <c r="C359" s="44"/>
      <c r="D359" s="213" t="s">
        <v>139</v>
      </c>
      <c r="E359" s="44"/>
      <c r="F359" s="214" t="s">
        <v>454</v>
      </c>
      <c r="G359" s="44"/>
      <c r="H359" s="44"/>
      <c r="I359" s="215"/>
      <c r="J359" s="44"/>
      <c r="K359" s="44"/>
      <c r="L359" s="48"/>
      <c r="M359" s="216"/>
      <c r="N359" s="217"/>
      <c r="O359" s="88"/>
      <c r="P359" s="88"/>
      <c r="Q359" s="88"/>
      <c r="R359" s="88"/>
      <c r="S359" s="88"/>
      <c r="T359" s="89"/>
      <c r="U359" s="42"/>
      <c r="V359" s="42"/>
      <c r="W359" s="42"/>
      <c r="X359" s="42"/>
      <c r="Y359" s="42"/>
      <c r="Z359" s="42"/>
      <c r="AA359" s="42"/>
      <c r="AB359" s="42"/>
      <c r="AC359" s="42"/>
      <c r="AD359" s="42"/>
      <c r="AE359" s="42"/>
      <c r="AT359" s="20" t="s">
        <v>139</v>
      </c>
      <c r="AU359" s="20" t="s">
        <v>89</v>
      </c>
    </row>
    <row r="360" s="2" customFormat="1" ht="21.75" customHeight="1">
      <c r="A360" s="42"/>
      <c r="B360" s="43"/>
      <c r="C360" s="200" t="s">
        <v>457</v>
      </c>
      <c r="D360" s="200" t="s">
        <v>134</v>
      </c>
      <c r="E360" s="201" t="s">
        <v>458</v>
      </c>
      <c r="F360" s="202" t="s">
        <v>459</v>
      </c>
      <c r="G360" s="203" t="s">
        <v>253</v>
      </c>
      <c r="H360" s="204">
        <v>5.5350000000000001</v>
      </c>
      <c r="I360" s="205"/>
      <c r="J360" s="206">
        <f>ROUND(I360*H360,2)</f>
        <v>0</v>
      </c>
      <c r="K360" s="202" t="s">
        <v>455</v>
      </c>
      <c r="L360" s="48"/>
      <c r="M360" s="207" t="s">
        <v>32</v>
      </c>
      <c r="N360" s="208" t="s">
        <v>49</v>
      </c>
      <c r="O360" s="88"/>
      <c r="P360" s="209">
        <f>O360*H360</f>
        <v>0</v>
      </c>
      <c r="Q360" s="209">
        <v>0</v>
      </c>
      <c r="R360" s="209">
        <f>Q360*H360</f>
        <v>0</v>
      </c>
      <c r="S360" s="209">
        <v>0.087999999999999995</v>
      </c>
      <c r="T360" s="210">
        <f>S360*H360</f>
        <v>0.48707999999999996</v>
      </c>
      <c r="U360" s="42"/>
      <c r="V360" s="42"/>
      <c r="W360" s="42"/>
      <c r="X360" s="42"/>
      <c r="Y360" s="42"/>
      <c r="Z360" s="42"/>
      <c r="AA360" s="42"/>
      <c r="AB360" s="42"/>
      <c r="AC360" s="42"/>
      <c r="AD360" s="42"/>
      <c r="AE360" s="42"/>
      <c r="AR360" s="211" t="s">
        <v>132</v>
      </c>
      <c r="AT360" s="211" t="s">
        <v>134</v>
      </c>
      <c r="AU360" s="211" t="s">
        <v>89</v>
      </c>
      <c r="AY360" s="20" t="s">
        <v>133</v>
      </c>
      <c r="BE360" s="212">
        <f>IF(N360="základní",J360,0)</f>
        <v>0</v>
      </c>
      <c r="BF360" s="212">
        <f>IF(N360="snížená",J360,0)</f>
        <v>0</v>
      </c>
      <c r="BG360" s="212">
        <f>IF(N360="zákl. přenesená",J360,0)</f>
        <v>0</v>
      </c>
      <c r="BH360" s="212">
        <f>IF(N360="sníž. přenesená",J360,0)</f>
        <v>0</v>
      </c>
      <c r="BI360" s="212">
        <f>IF(N360="nulová",J360,0)</f>
        <v>0</v>
      </c>
      <c r="BJ360" s="20" t="s">
        <v>86</v>
      </c>
      <c r="BK360" s="212">
        <f>ROUND(I360*H360,2)</f>
        <v>0</v>
      </c>
      <c r="BL360" s="20" t="s">
        <v>132</v>
      </c>
      <c r="BM360" s="211" t="s">
        <v>460</v>
      </c>
    </row>
    <row r="361" s="2" customFormat="1">
      <c r="A361" s="42"/>
      <c r="B361" s="43"/>
      <c r="C361" s="44"/>
      <c r="D361" s="213" t="s">
        <v>139</v>
      </c>
      <c r="E361" s="44"/>
      <c r="F361" s="214" t="s">
        <v>461</v>
      </c>
      <c r="G361" s="44"/>
      <c r="H361" s="44"/>
      <c r="I361" s="215"/>
      <c r="J361" s="44"/>
      <c r="K361" s="44"/>
      <c r="L361" s="48"/>
      <c r="M361" s="216"/>
      <c r="N361" s="217"/>
      <c r="O361" s="88"/>
      <c r="P361" s="88"/>
      <c r="Q361" s="88"/>
      <c r="R361" s="88"/>
      <c r="S361" s="88"/>
      <c r="T361" s="89"/>
      <c r="U361" s="42"/>
      <c r="V361" s="42"/>
      <c r="W361" s="42"/>
      <c r="X361" s="42"/>
      <c r="Y361" s="42"/>
      <c r="Z361" s="42"/>
      <c r="AA361" s="42"/>
      <c r="AB361" s="42"/>
      <c r="AC361" s="42"/>
      <c r="AD361" s="42"/>
      <c r="AE361" s="42"/>
      <c r="AT361" s="20" t="s">
        <v>139</v>
      </c>
      <c r="AU361" s="20" t="s">
        <v>89</v>
      </c>
    </row>
    <row r="362" s="2" customFormat="1">
      <c r="A362" s="42"/>
      <c r="B362" s="43"/>
      <c r="C362" s="44"/>
      <c r="D362" s="231" t="s">
        <v>184</v>
      </c>
      <c r="E362" s="44"/>
      <c r="F362" s="232" t="s">
        <v>462</v>
      </c>
      <c r="G362" s="44"/>
      <c r="H362" s="44"/>
      <c r="I362" s="215"/>
      <c r="J362" s="44"/>
      <c r="K362" s="44"/>
      <c r="L362" s="48"/>
      <c r="M362" s="216"/>
      <c r="N362" s="217"/>
      <c r="O362" s="88"/>
      <c r="P362" s="88"/>
      <c r="Q362" s="88"/>
      <c r="R362" s="88"/>
      <c r="S362" s="88"/>
      <c r="T362" s="89"/>
      <c r="U362" s="42"/>
      <c r="V362" s="42"/>
      <c r="W362" s="42"/>
      <c r="X362" s="42"/>
      <c r="Y362" s="42"/>
      <c r="Z362" s="42"/>
      <c r="AA362" s="42"/>
      <c r="AB362" s="42"/>
      <c r="AC362" s="42"/>
      <c r="AD362" s="42"/>
      <c r="AE362" s="42"/>
      <c r="AT362" s="20" t="s">
        <v>184</v>
      </c>
      <c r="AU362" s="20" t="s">
        <v>89</v>
      </c>
    </row>
    <row r="363" s="15" customFormat="1">
      <c r="A363" s="15"/>
      <c r="B363" s="256"/>
      <c r="C363" s="257"/>
      <c r="D363" s="213" t="s">
        <v>258</v>
      </c>
      <c r="E363" s="258" t="s">
        <v>32</v>
      </c>
      <c r="F363" s="259" t="s">
        <v>463</v>
      </c>
      <c r="G363" s="257"/>
      <c r="H363" s="258" t="s">
        <v>32</v>
      </c>
      <c r="I363" s="260"/>
      <c r="J363" s="257"/>
      <c r="K363" s="257"/>
      <c r="L363" s="261"/>
      <c r="M363" s="262"/>
      <c r="N363" s="263"/>
      <c r="O363" s="263"/>
      <c r="P363" s="263"/>
      <c r="Q363" s="263"/>
      <c r="R363" s="263"/>
      <c r="S363" s="263"/>
      <c r="T363" s="264"/>
      <c r="U363" s="15"/>
      <c r="V363" s="15"/>
      <c r="W363" s="15"/>
      <c r="X363" s="15"/>
      <c r="Y363" s="15"/>
      <c r="Z363" s="15"/>
      <c r="AA363" s="15"/>
      <c r="AB363" s="15"/>
      <c r="AC363" s="15"/>
      <c r="AD363" s="15"/>
      <c r="AE363" s="15"/>
      <c r="AT363" s="265" t="s">
        <v>258</v>
      </c>
      <c r="AU363" s="265" t="s">
        <v>89</v>
      </c>
      <c r="AV363" s="15" t="s">
        <v>86</v>
      </c>
      <c r="AW363" s="15" t="s">
        <v>39</v>
      </c>
      <c r="AX363" s="15" t="s">
        <v>78</v>
      </c>
      <c r="AY363" s="265" t="s">
        <v>133</v>
      </c>
    </row>
    <row r="364" s="15" customFormat="1">
      <c r="A364" s="15"/>
      <c r="B364" s="256"/>
      <c r="C364" s="257"/>
      <c r="D364" s="213" t="s">
        <v>258</v>
      </c>
      <c r="E364" s="258" t="s">
        <v>32</v>
      </c>
      <c r="F364" s="259" t="s">
        <v>464</v>
      </c>
      <c r="G364" s="257"/>
      <c r="H364" s="258" t="s">
        <v>32</v>
      </c>
      <c r="I364" s="260"/>
      <c r="J364" s="257"/>
      <c r="K364" s="257"/>
      <c r="L364" s="261"/>
      <c r="M364" s="262"/>
      <c r="N364" s="263"/>
      <c r="O364" s="263"/>
      <c r="P364" s="263"/>
      <c r="Q364" s="263"/>
      <c r="R364" s="263"/>
      <c r="S364" s="263"/>
      <c r="T364" s="264"/>
      <c r="U364" s="15"/>
      <c r="V364" s="15"/>
      <c r="W364" s="15"/>
      <c r="X364" s="15"/>
      <c r="Y364" s="15"/>
      <c r="Z364" s="15"/>
      <c r="AA364" s="15"/>
      <c r="AB364" s="15"/>
      <c r="AC364" s="15"/>
      <c r="AD364" s="15"/>
      <c r="AE364" s="15"/>
      <c r="AT364" s="265" t="s">
        <v>258</v>
      </c>
      <c r="AU364" s="265" t="s">
        <v>89</v>
      </c>
      <c r="AV364" s="15" t="s">
        <v>86</v>
      </c>
      <c r="AW364" s="15" t="s">
        <v>39</v>
      </c>
      <c r="AX364" s="15" t="s">
        <v>78</v>
      </c>
      <c r="AY364" s="265" t="s">
        <v>133</v>
      </c>
    </row>
    <row r="365" s="13" customFormat="1">
      <c r="A365" s="13"/>
      <c r="B365" s="234"/>
      <c r="C365" s="235"/>
      <c r="D365" s="213" t="s">
        <v>258</v>
      </c>
      <c r="E365" s="236" t="s">
        <v>32</v>
      </c>
      <c r="F365" s="237" t="s">
        <v>465</v>
      </c>
      <c r="G365" s="235"/>
      <c r="H365" s="238">
        <v>5.5350000000000001</v>
      </c>
      <c r="I365" s="239"/>
      <c r="J365" s="235"/>
      <c r="K365" s="235"/>
      <c r="L365" s="240"/>
      <c r="M365" s="241"/>
      <c r="N365" s="242"/>
      <c r="O365" s="242"/>
      <c r="P365" s="242"/>
      <c r="Q365" s="242"/>
      <c r="R365" s="242"/>
      <c r="S365" s="242"/>
      <c r="T365" s="243"/>
      <c r="U365" s="13"/>
      <c r="V365" s="13"/>
      <c r="W365" s="13"/>
      <c r="X365" s="13"/>
      <c r="Y365" s="13"/>
      <c r="Z365" s="13"/>
      <c r="AA365" s="13"/>
      <c r="AB365" s="13"/>
      <c r="AC365" s="13"/>
      <c r="AD365" s="13"/>
      <c r="AE365" s="13"/>
      <c r="AT365" s="244" t="s">
        <v>258</v>
      </c>
      <c r="AU365" s="244" t="s">
        <v>89</v>
      </c>
      <c r="AV365" s="13" t="s">
        <v>89</v>
      </c>
      <c r="AW365" s="13" t="s">
        <v>39</v>
      </c>
      <c r="AX365" s="13" t="s">
        <v>86</v>
      </c>
      <c r="AY365" s="244" t="s">
        <v>133</v>
      </c>
    </row>
    <row r="366" s="2" customFormat="1" ht="24.15" customHeight="1">
      <c r="A366" s="42"/>
      <c r="B366" s="43"/>
      <c r="C366" s="200" t="s">
        <v>466</v>
      </c>
      <c r="D366" s="200" t="s">
        <v>134</v>
      </c>
      <c r="E366" s="201" t="s">
        <v>467</v>
      </c>
      <c r="F366" s="202" t="s">
        <v>468</v>
      </c>
      <c r="G366" s="203" t="s">
        <v>380</v>
      </c>
      <c r="H366" s="204">
        <v>4.4000000000000004</v>
      </c>
      <c r="I366" s="205"/>
      <c r="J366" s="206">
        <f>ROUND(I366*H366,2)</f>
        <v>0</v>
      </c>
      <c r="K366" s="202" t="s">
        <v>235</v>
      </c>
      <c r="L366" s="48"/>
      <c r="M366" s="207" t="s">
        <v>32</v>
      </c>
      <c r="N366" s="208" t="s">
        <v>49</v>
      </c>
      <c r="O366" s="88"/>
      <c r="P366" s="209">
        <f>O366*H366</f>
        <v>0</v>
      </c>
      <c r="Q366" s="209">
        <v>0</v>
      </c>
      <c r="R366" s="209">
        <f>Q366*H366</f>
        <v>0</v>
      </c>
      <c r="S366" s="209">
        <v>0.081000000000000003</v>
      </c>
      <c r="T366" s="210">
        <f>S366*H366</f>
        <v>0.35640000000000005</v>
      </c>
      <c r="U366" s="42"/>
      <c r="V366" s="42"/>
      <c r="W366" s="42"/>
      <c r="X366" s="42"/>
      <c r="Y366" s="42"/>
      <c r="Z366" s="42"/>
      <c r="AA366" s="42"/>
      <c r="AB366" s="42"/>
      <c r="AC366" s="42"/>
      <c r="AD366" s="42"/>
      <c r="AE366" s="42"/>
      <c r="AR366" s="211" t="s">
        <v>132</v>
      </c>
      <c r="AT366" s="211" t="s">
        <v>134</v>
      </c>
      <c r="AU366" s="211" t="s">
        <v>89</v>
      </c>
      <c r="AY366" s="20" t="s">
        <v>133</v>
      </c>
      <c r="BE366" s="212">
        <f>IF(N366="základní",J366,0)</f>
        <v>0</v>
      </c>
      <c r="BF366" s="212">
        <f>IF(N366="snížená",J366,0)</f>
        <v>0</v>
      </c>
      <c r="BG366" s="212">
        <f>IF(N366="zákl. přenesená",J366,0)</f>
        <v>0</v>
      </c>
      <c r="BH366" s="212">
        <f>IF(N366="sníž. přenesená",J366,0)</f>
        <v>0</v>
      </c>
      <c r="BI366" s="212">
        <f>IF(N366="nulová",J366,0)</f>
        <v>0</v>
      </c>
      <c r="BJ366" s="20" t="s">
        <v>86</v>
      </c>
      <c r="BK366" s="212">
        <f>ROUND(I366*H366,2)</f>
        <v>0</v>
      </c>
      <c r="BL366" s="20" t="s">
        <v>132</v>
      </c>
      <c r="BM366" s="211" t="s">
        <v>469</v>
      </c>
    </row>
    <row r="367" s="2" customFormat="1">
      <c r="A367" s="42"/>
      <c r="B367" s="43"/>
      <c r="C367" s="44"/>
      <c r="D367" s="213" t="s">
        <v>139</v>
      </c>
      <c r="E367" s="44"/>
      <c r="F367" s="214" t="s">
        <v>470</v>
      </c>
      <c r="G367" s="44"/>
      <c r="H367" s="44"/>
      <c r="I367" s="215"/>
      <c r="J367" s="44"/>
      <c r="K367" s="44"/>
      <c r="L367" s="48"/>
      <c r="M367" s="216"/>
      <c r="N367" s="217"/>
      <c r="O367" s="88"/>
      <c r="P367" s="88"/>
      <c r="Q367" s="88"/>
      <c r="R367" s="88"/>
      <c r="S367" s="88"/>
      <c r="T367" s="89"/>
      <c r="U367" s="42"/>
      <c r="V367" s="42"/>
      <c r="W367" s="42"/>
      <c r="X367" s="42"/>
      <c r="Y367" s="42"/>
      <c r="Z367" s="42"/>
      <c r="AA367" s="42"/>
      <c r="AB367" s="42"/>
      <c r="AC367" s="42"/>
      <c r="AD367" s="42"/>
      <c r="AE367" s="42"/>
      <c r="AT367" s="20" t="s">
        <v>139</v>
      </c>
      <c r="AU367" s="20" t="s">
        <v>89</v>
      </c>
    </row>
    <row r="368" s="2" customFormat="1">
      <c r="A368" s="42"/>
      <c r="B368" s="43"/>
      <c r="C368" s="44"/>
      <c r="D368" s="231" t="s">
        <v>184</v>
      </c>
      <c r="E368" s="44"/>
      <c r="F368" s="232" t="s">
        <v>471</v>
      </c>
      <c r="G368" s="44"/>
      <c r="H368" s="44"/>
      <c r="I368" s="215"/>
      <c r="J368" s="44"/>
      <c r="K368" s="44"/>
      <c r="L368" s="48"/>
      <c r="M368" s="216"/>
      <c r="N368" s="217"/>
      <c r="O368" s="88"/>
      <c r="P368" s="88"/>
      <c r="Q368" s="88"/>
      <c r="R368" s="88"/>
      <c r="S368" s="88"/>
      <c r="T368" s="89"/>
      <c r="U368" s="42"/>
      <c r="V368" s="42"/>
      <c r="W368" s="42"/>
      <c r="X368" s="42"/>
      <c r="Y368" s="42"/>
      <c r="Z368" s="42"/>
      <c r="AA368" s="42"/>
      <c r="AB368" s="42"/>
      <c r="AC368" s="42"/>
      <c r="AD368" s="42"/>
      <c r="AE368" s="42"/>
      <c r="AT368" s="20" t="s">
        <v>184</v>
      </c>
      <c r="AU368" s="20" t="s">
        <v>89</v>
      </c>
    </row>
    <row r="369" s="15" customFormat="1">
      <c r="A369" s="15"/>
      <c r="B369" s="256"/>
      <c r="C369" s="257"/>
      <c r="D369" s="213" t="s">
        <v>258</v>
      </c>
      <c r="E369" s="258" t="s">
        <v>32</v>
      </c>
      <c r="F369" s="259" t="s">
        <v>472</v>
      </c>
      <c r="G369" s="257"/>
      <c r="H369" s="258" t="s">
        <v>32</v>
      </c>
      <c r="I369" s="260"/>
      <c r="J369" s="257"/>
      <c r="K369" s="257"/>
      <c r="L369" s="261"/>
      <c r="M369" s="262"/>
      <c r="N369" s="263"/>
      <c r="O369" s="263"/>
      <c r="P369" s="263"/>
      <c r="Q369" s="263"/>
      <c r="R369" s="263"/>
      <c r="S369" s="263"/>
      <c r="T369" s="264"/>
      <c r="U369" s="15"/>
      <c r="V369" s="15"/>
      <c r="W369" s="15"/>
      <c r="X369" s="15"/>
      <c r="Y369" s="15"/>
      <c r="Z369" s="15"/>
      <c r="AA369" s="15"/>
      <c r="AB369" s="15"/>
      <c r="AC369" s="15"/>
      <c r="AD369" s="15"/>
      <c r="AE369" s="15"/>
      <c r="AT369" s="265" t="s">
        <v>258</v>
      </c>
      <c r="AU369" s="265" t="s">
        <v>89</v>
      </c>
      <c r="AV369" s="15" t="s">
        <v>86</v>
      </c>
      <c r="AW369" s="15" t="s">
        <v>39</v>
      </c>
      <c r="AX369" s="15" t="s">
        <v>78</v>
      </c>
      <c r="AY369" s="265" t="s">
        <v>133</v>
      </c>
    </row>
    <row r="370" s="13" customFormat="1">
      <c r="A370" s="13"/>
      <c r="B370" s="234"/>
      <c r="C370" s="235"/>
      <c r="D370" s="213" t="s">
        <v>258</v>
      </c>
      <c r="E370" s="236" t="s">
        <v>32</v>
      </c>
      <c r="F370" s="237" t="s">
        <v>473</v>
      </c>
      <c r="G370" s="235"/>
      <c r="H370" s="238">
        <v>4.4000000000000004</v>
      </c>
      <c r="I370" s="239"/>
      <c r="J370" s="235"/>
      <c r="K370" s="235"/>
      <c r="L370" s="240"/>
      <c r="M370" s="241"/>
      <c r="N370" s="242"/>
      <c r="O370" s="242"/>
      <c r="P370" s="242"/>
      <c r="Q370" s="242"/>
      <c r="R370" s="242"/>
      <c r="S370" s="242"/>
      <c r="T370" s="243"/>
      <c r="U370" s="13"/>
      <c r="V370" s="13"/>
      <c r="W370" s="13"/>
      <c r="X370" s="13"/>
      <c r="Y370" s="13"/>
      <c r="Z370" s="13"/>
      <c r="AA370" s="13"/>
      <c r="AB370" s="13"/>
      <c r="AC370" s="13"/>
      <c r="AD370" s="13"/>
      <c r="AE370" s="13"/>
      <c r="AT370" s="244" t="s">
        <v>258</v>
      </c>
      <c r="AU370" s="244" t="s">
        <v>89</v>
      </c>
      <c r="AV370" s="13" t="s">
        <v>89</v>
      </c>
      <c r="AW370" s="13" t="s">
        <v>39</v>
      </c>
      <c r="AX370" s="13" t="s">
        <v>86</v>
      </c>
      <c r="AY370" s="244" t="s">
        <v>133</v>
      </c>
    </row>
    <row r="371" s="11" customFormat="1" ht="22.8" customHeight="1">
      <c r="A371" s="11"/>
      <c r="B371" s="186"/>
      <c r="C371" s="187"/>
      <c r="D371" s="188" t="s">
        <v>77</v>
      </c>
      <c r="E371" s="229" t="s">
        <v>474</v>
      </c>
      <c r="F371" s="229" t="s">
        <v>475</v>
      </c>
      <c r="G371" s="187"/>
      <c r="H371" s="187"/>
      <c r="I371" s="190"/>
      <c r="J371" s="230">
        <f>BK371</f>
        <v>0</v>
      </c>
      <c r="K371" s="187"/>
      <c r="L371" s="192"/>
      <c r="M371" s="193"/>
      <c r="N371" s="194"/>
      <c r="O371" s="194"/>
      <c r="P371" s="195">
        <f>SUM(P372:P403)</f>
        <v>0</v>
      </c>
      <c r="Q371" s="194"/>
      <c r="R371" s="195">
        <f>SUM(R372:R403)</f>
        <v>0</v>
      </c>
      <c r="S371" s="194"/>
      <c r="T371" s="196">
        <f>SUM(T372:T403)</f>
        <v>0</v>
      </c>
      <c r="U371" s="11"/>
      <c r="V371" s="11"/>
      <c r="W371" s="11"/>
      <c r="X371" s="11"/>
      <c r="Y371" s="11"/>
      <c r="Z371" s="11"/>
      <c r="AA371" s="11"/>
      <c r="AB371" s="11"/>
      <c r="AC371" s="11"/>
      <c r="AD371" s="11"/>
      <c r="AE371" s="11"/>
      <c r="AR371" s="197" t="s">
        <v>86</v>
      </c>
      <c r="AT371" s="198" t="s">
        <v>77</v>
      </c>
      <c r="AU371" s="198" t="s">
        <v>86</v>
      </c>
      <c r="AY371" s="197" t="s">
        <v>133</v>
      </c>
      <c r="BK371" s="199">
        <f>SUM(BK372:BK403)</f>
        <v>0</v>
      </c>
    </row>
    <row r="372" s="2" customFormat="1" ht="24.15" customHeight="1">
      <c r="A372" s="42"/>
      <c r="B372" s="43"/>
      <c r="C372" s="200" t="s">
        <v>476</v>
      </c>
      <c r="D372" s="200" t="s">
        <v>134</v>
      </c>
      <c r="E372" s="201" t="s">
        <v>477</v>
      </c>
      <c r="F372" s="202" t="s">
        <v>478</v>
      </c>
      <c r="G372" s="203" t="s">
        <v>282</v>
      </c>
      <c r="H372" s="204">
        <v>7.4390000000000001</v>
      </c>
      <c r="I372" s="205"/>
      <c r="J372" s="206">
        <f>ROUND(I372*H372,2)</f>
        <v>0</v>
      </c>
      <c r="K372" s="202" t="s">
        <v>235</v>
      </c>
      <c r="L372" s="48"/>
      <c r="M372" s="207" t="s">
        <v>32</v>
      </c>
      <c r="N372" s="208" t="s">
        <v>49</v>
      </c>
      <c r="O372" s="88"/>
      <c r="P372" s="209">
        <f>O372*H372</f>
        <v>0</v>
      </c>
      <c r="Q372" s="209">
        <v>0</v>
      </c>
      <c r="R372" s="209">
        <f>Q372*H372</f>
        <v>0</v>
      </c>
      <c r="S372" s="209">
        <v>0</v>
      </c>
      <c r="T372" s="210">
        <f>S372*H372</f>
        <v>0</v>
      </c>
      <c r="U372" s="42"/>
      <c r="V372" s="42"/>
      <c r="W372" s="42"/>
      <c r="X372" s="42"/>
      <c r="Y372" s="42"/>
      <c r="Z372" s="42"/>
      <c r="AA372" s="42"/>
      <c r="AB372" s="42"/>
      <c r="AC372" s="42"/>
      <c r="AD372" s="42"/>
      <c r="AE372" s="42"/>
      <c r="AR372" s="211" t="s">
        <v>132</v>
      </c>
      <c r="AT372" s="211" t="s">
        <v>134</v>
      </c>
      <c r="AU372" s="211" t="s">
        <v>89</v>
      </c>
      <c r="AY372" s="20" t="s">
        <v>133</v>
      </c>
      <c r="BE372" s="212">
        <f>IF(N372="základní",J372,0)</f>
        <v>0</v>
      </c>
      <c r="BF372" s="212">
        <f>IF(N372="snížená",J372,0)</f>
        <v>0</v>
      </c>
      <c r="BG372" s="212">
        <f>IF(N372="zákl. přenesená",J372,0)</f>
        <v>0</v>
      </c>
      <c r="BH372" s="212">
        <f>IF(N372="sníž. přenesená",J372,0)</f>
        <v>0</v>
      </c>
      <c r="BI372" s="212">
        <f>IF(N372="nulová",J372,0)</f>
        <v>0</v>
      </c>
      <c r="BJ372" s="20" t="s">
        <v>86</v>
      </c>
      <c r="BK372" s="212">
        <f>ROUND(I372*H372,2)</f>
        <v>0</v>
      </c>
      <c r="BL372" s="20" t="s">
        <v>132</v>
      </c>
      <c r="BM372" s="211" t="s">
        <v>479</v>
      </c>
    </row>
    <row r="373" s="2" customFormat="1">
      <c r="A373" s="42"/>
      <c r="B373" s="43"/>
      <c r="C373" s="44"/>
      <c r="D373" s="213" t="s">
        <v>139</v>
      </c>
      <c r="E373" s="44"/>
      <c r="F373" s="214" t="s">
        <v>480</v>
      </c>
      <c r="G373" s="44"/>
      <c r="H373" s="44"/>
      <c r="I373" s="215"/>
      <c r="J373" s="44"/>
      <c r="K373" s="44"/>
      <c r="L373" s="48"/>
      <c r="M373" s="216"/>
      <c r="N373" s="217"/>
      <c r="O373" s="88"/>
      <c r="P373" s="88"/>
      <c r="Q373" s="88"/>
      <c r="R373" s="88"/>
      <c r="S373" s="88"/>
      <c r="T373" s="89"/>
      <c r="U373" s="42"/>
      <c r="V373" s="42"/>
      <c r="W373" s="42"/>
      <c r="X373" s="42"/>
      <c r="Y373" s="42"/>
      <c r="Z373" s="42"/>
      <c r="AA373" s="42"/>
      <c r="AB373" s="42"/>
      <c r="AC373" s="42"/>
      <c r="AD373" s="42"/>
      <c r="AE373" s="42"/>
      <c r="AT373" s="20" t="s">
        <v>139</v>
      </c>
      <c r="AU373" s="20" t="s">
        <v>89</v>
      </c>
    </row>
    <row r="374" s="2" customFormat="1">
      <c r="A374" s="42"/>
      <c r="B374" s="43"/>
      <c r="C374" s="44"/>
      <c r="D374" s="231" t="s">
        <v>184</v>
      </c>
      <c r="E374" s="44"/>
      <c r="F374" s="232" t="s">
        <v>481</v>
      </c>
      <c r="G374" s="44"/>
      <c r="H374" s="44"/>
      <c r="I374" s="215"/>
      <c r="J374" s="44"/>
      <c r="K374" s="44"/>
      <c r="L374" s="48"/>
      <c r="M374" s="216"/>
      <c r="N374" s="217"/>
      <c r="O374" s="88"/>
      <c r="P374" s="88"/>
      <c r="Q374" s="88"/>
      <c r="R374" s="88"/>
      <c r="S374" s="88"/>
      <c r="T374" s="89"/>
      <c r="U374" s="42"/>
      <c r="V374" s="42"/>
      <c r="W374" s="42"/>
      <c r="X374" s="42"/>
      <c r="Y374" s="42"/>
      <c r="Z374" s="42"/>
      <c r="AA374" s="42"/>
      <c r="AB374" s="42"/>
      <c r="AC374" s="42"/>
      <c r="AD374" s="42"/>
      <c r="AE374" s="42"/>
      <c r="AT374" s="20" t="s">
        <v>184</v>
      </c>
      <c r="AU374" s="20" t="s">
        <v>89</v>
      </c>
    </row>
    <row r="375" s="2" customFormat="1">
      <c r="A375" s="42"/>
      <c r="B375" s="43"/>
      <c r="C375" s="44"/>
      <c r="D375" s="213" t="s">
        <v>239</v>
      </c>
      <c r="E375" s="44"/>
      <c r="F375" s="218" t="s">
        <v>482</v>
      </c>
      <c r="G375" s="44"/>
      <c r="H375" s="44"/>
      <c r="I375" s="215"/>
      <c r="J375" s="44"/>
      <c r="K375" s="44"/>
      <c r="L375" s="48"/>
      <c r="M375" s="216"/>
      <c r="N375" s="217"/>
      <c r="O375" s="88"/>
      <c r="P375" s="88"/>
      <c r="Q375" s="88"/>
      <c r="R375" s="88"/>
      <c r="S375" s="88"/>
      <c r="T375" s="89"/>
      <c r="U375" s="42"/>
      <c r="V375" s="42"/>
      <c r="W375" s="42"/>
      <c r="X375" s="42"/>
      <c r="Y375" s="42"/>
      <c r="Z375" s="42"/>
      <c r="AA375" s="42"/>
      <c r="AB375" s="42"/>
      <c r="AC375" s="42"/>
      <c r="AD375" s="42"/>
      <c r="AE375" s="42"/>
      <c r="AT375" s="20" t="s">
        <v>239</v>
      </c>
      <c r="AU375" s="20" t="s">
        <v>89</v>
      </c>
    </row>
    <row r="376" s="2" customFormat="1" ht="24.15" customHeight="1">
      <c r="A376" s="42"/>
      <c r="B376" s="43"/>
      <c r="C376" s="200" t="s">
        <v>483</v>
      </c>
      <c r="D376" s="200" t="s">
        <v>134</v>
      </c>
      <c r="E376" s="201" t="s">
        <v>484</v>
      </c>
      <c r="F376" s="202" t="s">
        <v>485</v>
      </c>
      <c r="G376" s="203" t="s">
        <v>282</v>
      </c>
      <c r="H376" s="204">
        <v>7.4390000000000001</v>
      </c>
      <c r="I376" s="205"/>
      <c r="J376" s="206">
        <f>ROUND(I376*H376,2)</f>
        <v>0</v>
      </c>
      <c r="K376" s="202" t="s">
        <v>235</v>
      </c>
      <c r="L376" s="48"/>
      <c r="M376" s="207" t="s">
        <v>32</v>
      </c>
      <c r="N376" s="208" t="s">
        <v>49</v>
      </c>
      <c r="O376" s="88"/>
      <c r="P376" s="209">
        <f>O376*H376</f>
        <v>0</v>
      </c>
      <c r="Q376" s="209">
        <v>0</v>
      </c>
      <c r="R376" s="209">
        <f>Q376*H376</f>
        <v>0</v>
      </c>
      <c r="S376" s="209">
        <v>0</v>
      </c>
      <c r="T376" s="210">
        <f>S376*H376</f>
        <v>0</v>
      </c>
      <c r="U376" s="42"/>
      <c r="V376" s="42"/>
      <c r="W376" s="42"/>
      <c r="X376" s="42"/>
      <c r="Y376" s="42"/>
      <c r="Z376" s="42"/>
      <c r="AA376" s="42"/>
      <c r="AB376" s="42"/>
      <c r="AC376" s="42"/>
      <c r="AD376" s="42"/>
      <c r="AE376" s="42"/>
      <c r="AR376" s="211" t="s">
        <v>132</v>
      </c>
      <c r="AT376" s="211" t="s">
        <v>134</v>
      </c>
      <c r="AU376" s="211" t="s">
        <v>89</v>
      </c>
      <c r="AY376" s="20" t="s">
        <v>133</v>
      </c>
      <c r="BE376" s="212">
        <f>IF(N376="základní",J376,0)</f>
        <v>0</v>
      </c>
      <c r="BF376" s="212">
        <f>IF(N376="snížená",J376,0)</f>
        <v>0</v>
      </c>
      <c r="BG376" s="212">
        <f>IF(N376="zákl. přenesená",J376,0)</f>
        <v>0</v>
      </c>
      <c r="BH376" s="212">
        <f>IF(N376="sníž. přenesená",J376,0)</f>
        <v>0</v>
      </c>
      <c r="BI376" s="212">
        <f>IF(N376="nulová",J376,0)</f>
        <v>0</v>
      </c>
      <c r="BJ376" s="20" t="s">
        <v>86</v>
      </c>
      <c r="BK376" s="212">
        <f>ROUND(I376*H376,2)</f>
        <v>0</v>
      </c>
      <c r="BL376" s="20" t="s">
        <v>132</v>
      </c>
      <c r="BM376" s="211" t="s">
        <v>486</v>
      </c>
    </row>
    <row r="377" s="2" customFormat="1">
      <c r="A377" s="42"/>
      <c r="B377" s="43"/>
      <c r="C377" s="44"/>
      <c r="D377" s="213" t="s">
        <v>139</v>
      </c>
      <c r="E377" s="44"/>
      <c r="F377" s="214" t="s">
        <v>487</v>
      </c>
      <c r="G377" s="44"/>
      <c r="H377" s="44"/>
      <c r="I377" s="215"/>
      <c r="J377" s="44"/>
      <c r="K377" s="44"/>
      <c r="L377" s="48"/>
      <c r="M377" s="216"/>
      <c r="N377" s="217"/>
      <c r="O377" s="88"/>
      <c r="P377" s="88"/>
      <c r="Q377" s="88"/>
      <c r="R377" s="88"/>
      <c r="S377" s="88"/>
      <c r="T377" s="89"/>
      <c r="U377" s="42"/>
      <c r="V377" s="42"/>
      <c r="W377" s="42"/>
      <c r="X377" s="42"/>
      <c r="Y377" s="42"/>
      <c r="Z377" s="42"/>
      <c r="AA377" s="42"/>
      <c r="AB377" s="42"/>
      <c r="AC377" s="42"/>
      <c r="AD377" s="42"/>
      <c r="AE377" s="42"/>
      <c r="AT377" s="20" t="s">
        <v>139</v>
      </c>
      <c r="AU377" s="20" t="s">
        <v>89</v>
      </c>
    </row>
    <row r="378" s="2" customFormat="1">
      <c r="A378" s="42"/>
      <c r="B378" s="43"/>
      <c r="C378" s="44"/>
      <c r="D378" s="231" t="s">
        <v>184</v>
      </c>
      <c r="E378" s="44"/>
      <c r="F378" s="232" t="s">
        <v>488</v>
      </c>
      <c r="G378" s="44"/>
      <c r="H378" s="44"/>
      <c r="I378" s="215"/>
      <c r="J378" s="44"/>
      <c r="K378" s="44"/>
      <c r="L378" s="48"/>
      <c r="M378" s="216"/>
      <c r="N378" s="217"/>
      <c r="O378" s="88"/>
      <c r="P378" s="88"/>
      <c r="Q378" s="88"/>
      <c r="R378" s="88"/>
      <c r="S378" s="88"/>
      <c r="T378" s="89"/>
      <c r="U378" s="42"/>
      <c r="V378" s="42"/>
      <c r="W378" s="42"/>
      <c r="X378" s="42"/>
      <c r="Y378" s="42"/>
      <c r="Z378" s="42"/>
      <c r="AA378" s="42"/>
      <c r="AB378" s="42"/>
      <c r="AC378" s="42"/>
      <c r="AD378" s="42"/>
      <c r="AE378" s="42"/>
      <c r="AT378" s="20" t="s">
        <v>184</v>
      </c>
      <c r="AU378" s="20" t="s">
        <v>89</v>
      </c>
    </row>
    <row r="379" s="2" customFormat="1">
      <c r="A379" s="42"/>
      <c r="B379" s="43"/>
      <c r="C379" s="44"/>
      <c r="D379" s="213" t="s">
        <v>239</v>
      </c>
      <c r="E379" s="44"/>
      <c r="F379" s="218" t="s">
        <v>489</v>
      </c>
      <c r="G379" s="44"/>
      <c r="H379" s="44"/>
      <c r="I379" s="215"/>
      <c r="J379" s="44"/>
      <c r="K379" s="44"/>
      <c r="L379" s="48"/>
      <c r="M379" s="216"/>
      <c r="N379" s="217"/>
      <c r="O379" s="88"/>
      <c r="P379" s="88"/>
      <c r="Q379" s="88"/>
      <c r="R379" s="88"/>
      <c r="S379" s="88"/>
      <c r="T379" s="89"/>
      <c r="U379" s="42"/>
      <c r="V379" s="42"/>
      <c r="W379" s="42"/>
      <c r="X379" s="42"/>
      <c r="Y379" s="42"/>
      <c r="Z379" s="42"/>
      <c r="AA379" s="42"/>
      <c r="AB379" s="42"/>
      <c r="AC379" s="42"/>
      <c r="AD379" s="42"/>
      <c r="AE379" s="42"/>
      <c r="AT379" s="20" t="s">
        <v>239</v>
      </c>
      <c r="AU379" s="20" t="s">
        <v>89</v>
      </c>
    </row>
    <row r="380" s="2" customFormat="1" ht="24.15" customHeight="1">
      <c r="A380" s="42"/>
      <c r="B380" s="43"/>
      <c r="C380" s="200" t="s">
        <v>490</v>
      </c>
      <c r="D380" s="200" t="s">
        <v>134</v>
      </c>
      <c r="E380" s="201" t="s">
        <v>491</v>
      </c>
      <c r="F380" s="202" t="s">
        <v>492</v>
      </c>
      <c r="G380" s="203" t="s">
        <v>282</v>
      </c>
      <c r="H380" s="204">
        <v>148.78</v>
      </c>
      <c r="I380" s="205"/>
      <c r="J380" s="206">
        <f>ROUND(I380*H380,2)</f>
        <v>0</v>
      </c>
      <c r="K380" s="202" t="s">
        <v>235</v>
      </c>
      <c r="L380" s="48"/>
      <c r="M380" s="207" t="s">
        <v>32</v>
      </c>
      <c r="N380" s="208" t="s">
        <v>49</v>
      </c>
      <c r="O380" s="88"/>
      <c r="P380" s="209">
        <f>O380*H380</f>
        <v>0</v>
      </c>
      <c r="Q380" s="209">
        <v>0</v>
      </c>
      <c r="R380" s="209">
        <f>Q380*H380</f>
        <v>0</v>
      </c>
      <c r="S380" s="209">
        <v>0</v>
      </c>
      <c r="T380" s="210">
        <f>S380*H380</f>
        <v>0</v>
      </c>
      <c r="U380" s="42"/>
      <c r="V380" s="42"/>
      <c r="W380" s="42"/>
      <c r="X380" s="42"/>
      <c r="Y380" s="42"/>
      <c r="Z380" s="42"/>
      <c r="AA380" s="42"/>
      <c r="AB380" s="42"/>
      <c r="AC380" s="42"/>
      <c r="AD380" s="42"/>
      <c r="AE380" s="42"/>
      <c r="AR380" s="211" t="s">
        <v>132</v>
      </c>
      <c r="AT380" s="211" t="s">
        <v>134</v>
      </c>
      <c r="AU380" s="211" t="s">
        <v>89</v>
      </c>
      <c r="AY380" s="20" t="s">
        <v>133</v>
      </c>
      <c r="BE380" s="212">
        <f>IF(N380="základní",J380,0)</f>
        <v>0</v>
      </c>
      <c r="BF380" s="212">
        <f>IF(N380="snížená",J380,0)</f>
        <v>0</v>
      </c>
      <c r="BG380" s="212">
        <f>IF(N380="zákl. přenesená",J380,0)</f>
        <v>0</v>
      </c>
      <c r="BH380" s="212">
        <f>IF(N380="sníž. přenesená",J380,0)</f>
        <v>0</v>
      </c>
      <c r="BI380" s="212">
        <f>IF(N380="nulová",J380,0)</f>
        <v>0</v>
      </c>
      <c r="BJ380" s="20" t="s">
        <v>86</v>
      </c>
      <c r="BK380" s="212">
        <f>ROUND(I380*H380,2)</f>
        <v>0</v>
      </c>
      <c r="BL380" s="20" t="s">
        <v>132</v>
      </c>
      <c r="BM380" s="211" t="s">
        <v>493</v>
      </c>
    </row>
    <row r="381" s="2" customFormat="1">
      <c r="A381" s="42"/>
      <c r="B381" s="43"/>
      <c r="C381" s="44"/>
      <c r="D381" s="213" t="s">
        <v>139</v>
      </c>
      <c r="E381" s="44"/>
      <c r="F381" s="214" t="s">
        <v>494</v>
      </c>
      <c r="G381" s="44"/>
      <c r="H381" s="44"/>
      <c r="I381" s="215"/>
      <c r="J381" s="44"/>
      <c r="K381" s="44"/>
      <c r="L381" s="48"/>
      <c r="M381" s="216"/>
      <c r="N381" s="217"/>
      <c r="O381" s="88"/>
      <c r="P381" s="88"/>
      <c r="Q381" s="88"/>
      <c r="R381" s="88"/>
      <c r="S381" s="88"/>
      <c r="T381" s="89"/>
      <c r="U381" s="42"/>
      <c r="V381" s="42"/>
      <c r="W381" s="42"/>
      <c r="X381" s="42"/>
      <c r="Y381" s="42"/>
      <c r="Z381" s="42"/>
      <c r="AA381" s="42"/>
      <c r="AB381" s="42"/>
      <c r="AC381" s="42"/>
      <c r="AD381" s="42"/>
      <c r="AE381" s="42"/>
      <c r="AT381" s="20" t="s">
        <v>139</v>
      </c>
      <c r="AU381" s="20" t="s">
        <v>89</v>
      </c>
    </row>
    <row r="382" s="2" customFormat="1">
      <c r="A382" s="42"/>
      <c r="B382" s="43"/>
      <c r="C382" s="44"/>
      <c r="D382" s="231" t="s">
        <v>184</v>
      </c>
      <c r="E382" s="44"/>
      <c r="F382" s="232" t="s">
        <v>495</v>
      </c>
      <c r="G382" s="44"/>
      <c r="H382" s="44"/>
      <c r="I382" s="215"/>
      <c r="J382" s="44"/>
      <c r="K382" s="44"/>
      <c r="L382" s="48"/>
      <c r="M382" s="216"/>
      <c r="N382" s="217"/>
      <c r="O382" s="88"/>
      <c r="P382" s="88"/>
      <c r="Q382" s="88"/>
      <c r="R382" s="88"/>
      <c r="S382" s="88"/>
      <c r="T382" s="89"/>
      <c r="U382" s="42"/>
      <c r="V382" s="42"/>
      <c r="W382" s="42"/>
      <c r="X382" s="42"/>
      <c r="Y382" s="42"/>
      <c r="Z382" s="42"/>
      <c r="AA382" s="42"/>
      <c r="AB382" s="42"/>
      <c r="AC382" s="42"/>
      <c r="AD382" s="42"/>
      <c r="AE382" s="42"/>
      <c r="AT382" s="20" t="s">
        <v>184</v>
      </c>
      <c r="AU382" s="20" t="s">
        <v>89</v>
      </c>
    </row>
    <row r="383" s="2" customFormat="1">
      <c r="A383" s="42"/>
      <c r="B383" s="43"/>
      <c r="C383" s="44"/>
      <c r="D383" s="213" t="s">
        <v>239</v>
      </c>
      <c r="E383" s="44"/>
      <c r="F383" s="218" t="s">
        <v>489</v>
      </c>
      <c r="G383" s="44"/>
      <c r="H383" s="44"/>
      <c r="I383" s="215"/>
      <c r="J383" s="44"/>
      <c r="K383" s="44"/>
      <c r="L383" s="48"/>
      <c r="M383" s="216"/>
      <c r="N383" s="217"/>
      <c r="O383" s="88"/>
      <c r="P383" s="88"/>
      <c r="Q383" s="88"/>
      <c r="R383" s="88"/>
      <c r="S383" s="88"/>
      <c r="T383" s="89"/>
      <c r="U383" s="42"/>
      <c r="V383" s="42"/>
      <c r="W383" s="42"/>
      <c r="X383" s="42"/>
      <c r="Y383" s="42"/>
      <c r="Z383" s="42"/>
      <c r="AA383" s="42"/>
      <c r="AB383" s="42"/>
      <c r="AC383" s="42"/>
      <c r="AD383" s="42"/>
      <c r="AE383" s="42"/>
      <c r="AT383" s="20" t="s">
        <v>239</v>
      </c>
      <c r="AU383" s="20" t="s">
        <v>89</v>
      </c>
    </row>
    <row r="384" s="13" customFormat="1">
      <c r="A384" s="13"/>
      <c r="B384" s="234"/>
      <c r="C384" s="235"/>
      <c r="D384" s="213" t="s">
        <v>258</v>
      </c>
      <c r="E384" s="235"/>
      <c r="F384" s="237" t="s">
        <v>496</v>
      </c>
      <c r="G384" s="235"/>
      <c r="H384" s="238">
        <v>148.78</v>
      </c>
      <c r="I384" s="239"/>
      <c r="J384" s="235"/>
      <c r="K384" s="235"/>
      <c r="L384" s="240"/>
      <c r="M384" s="241"/>
      <c r="N384" s="242"/>
      <c r="O384" s="242"/>
      <c r="P384" s="242"/>
      <c r="Q384" s="242"/>
      <c r="R384" s="242"/>
      <c r="S384" s="242"/>
      <c r="T384" s="243"/>
      <c r="U384" s="13"/>
      <c r="V384" s="13"/>
      <c r="W384" s="13"/>
      <c r="X384" s="13"/>
      <c r="Y384" s="13"/>
      <c r="Z384" s="13"/>
      <c r="AA384" s="13"/>
      <c r="AB384" s="13"/>
      <c r="AC384" s="13"/>
      <c r="AD384" s="13"/>
      <c r="AE384" s="13"/>
      <c r="AT384" s="244" t="s">
        <v>258</v>
      </c>
      <c r="AU384" s="244" t="s">
        <v>89</v>
      </c>
      <c r="AV384" s="13" t="s">
        <v>89</v>
      </c>
      <c r="AW384" s="13" t="s">
        <v>4</v>
      </c>
      <c r="AX384" s="13" t="s">
        <v>86</v>
      </c>
      <c r="AY384" s="244" t="s">
        <v>133</v>
      </c>
    </row>
    <row r="385" s="2" customFormat="1" ht="33" customHeight="1">
      <c r="A385" s="42"/>
      <c r="B385" s="43"/>
      <c r="C385" s="200" t="s">
        <v>497</v>
      </c>
      <c r="D385" s="200" t="s">
        <v>134</v>
      </c>
      <c r="E385" s="201" t="s">
        <v>498</v>
      </c>
      <c r="F385" s="202" t="s">
        <v>499</v>
      </c>
      <c r="G385" s="203" t="s">
        <v>282</v>
      </c>
      <c r="H385" s="204">
        <v>0.89300000000000002</v>
      </c>
      <c r="I385" s="205"/>
      <c r="J385" s="206">
        <f>ROUND(I385*H385,2)</f>
        <v>0</v>
      </c>
      <c r="K385" s="202" t="s">
        <v>235</v>
      </c>
      <c r="L385" s="48"/>
      <c r="M385" s="207" t="s">
        <v>32</v>
      </c>
      <c r="N385" s="208" t="s">
        <v>49</v>
      </c>
      <c r="O385" s="88"/>
      <c r="P385" s="209">
        <f>O385*H385</f>
        <v>0</v>
      </c>
      <c r="Q385" s="209">
        <v>0</v>
      </c>
      <c r="R385" s="209">
        <f>Q385*H385</f>
        <v>0</v>
      </c>
      <c r="S385" s="209">
        <v>0</v>
      </c>
      <c r="T385" s="210">
        <f>S385*H385</f>
        <v>0</v>
      </c>
      <c r="U385" s="42"/>
      <c r="V385" s="42"/>
      <c r="W385" s="42"/>
      <c r="X385" s="42"/>
      <c r="Y385" s="42"/>
      <c r="Z385" s="42"/>
      <c r="AA385" s="42"/>
      <c r="AB385" s="42"/>
      <c r="AC385" s="42"/>
      <c r="AD385" s="42"/>
      <c r="AE385" s="42"/>
      <c r="AR385" s="211" t="s">
        <v>132</v>
      </c>
      <c r="AT385" s="211" t="s">
        <v>134</v>
      </c>
      <c r="AU385" s="211" t="s">
        <v>89</v>
      </c>
      <c r="AY385" s="20" t="s">
        <v>133</v>
      </c>
      <c r="BE385" s="212">
        <f>IF(N385="základní",J385,0)</f>
        <v>0</v>
      </c>
      <c r="BF385" s="212">
        <f>IF(N385="snížená",J385,0)</f>
        <v>0</v>
      </c>
      <c r="BG385" s="212">
        <f>IF(N385="zákl. přenesená",J385,0)</f>
        <v>0</v>
      </c>
      <c r="BH385" s="212">
        <f>IF(N385="sníž. přenesená",J385,0)</f>
        <v>0</v>
      </c>
      <c r="BI385" s="212">
        <f>IF(N385="nulová",J385,0)</f>
        <v>0</v>
      </c>
      <c r="BJ385" s="20" t="s">
        <v>86</v>
      </c>
      <c r="BK385" s="212">
        <f>ROUND(I385*H385,2)</f>
        <v>0</v>
      </c>
      <c r="BL385" s="20" t="s">
        <v>132</v>
      </c>
      <c r="BM385" s="211" t="s">
        <v>500</v>
      </c>
    </row>
    <row r="386" s="2" customFormat="1">
      <c r="A386" s="42"/>
      <c r="B386" s="43"/>
      <c r="C386" s="44"/>
      <c r="D386" s="213" t="s">
        <v>139</v>
      </c>
      <c r="E386" s="44"/>
      <c r="F386" s="214" t="s">
        <v>501</v>
      </c>
      <c r="G386" s="44"/>
      <c r="H386" s="44"/>
      <c r="I386" s="215"/>
      <c r="J386" s="44"/>
      <c r="K386" s="44"/>
      <c r="L386" s="48"/>
      <c r="M386" s="216"/>
      <c r="N386" s="217"/>
      <c r="O386" s="88"/>
      <c r="P386" s="88"/>
      <c r="Q386" s="88"/>
      <c r="R386" s="88"/>
      <c r="S386" s="88"/>
      <c r="T386" s="89"/>
      <c r="U386" s="42"/>
      <c r="V386" s="42"/>
      <c r="W386" s="42"/>
      <c r="X386" s="42"/>
      <c r="Y386" s="42"/>
      <c r="Z386" s="42"/>
      <c r="AA386" s="42"/>
      <c r="AB386" s="42"/>
      <c r="AC386" s="42"/>
      <c r="AD386" s="42"/>
      <c r="AE386" s="42"/>
      <c r="AT386" s="20" t="s">
        <v>139</v>
      </c>
      <c r="AU386" s="20" t="s">
        <v>89</v>
      </c>
    </row>
    <row r="387" s="2" customFormat="1">
      <c r="A387" s="42"/>
      <c r="B387" s="43"/>
      <c r="C387" s="44"/>
      <c r="D387" s="231" t="s">
        <v>184</v>
      </c>
      <c r="E387" s="44"/>
      <c r="F387" s="232" t="s">
        <v>502</v>
      </c>
      <c r="G387" s="44"/>
      <c r="H387" s="44"/>
      <c r="I387" s="215"/>
      <c r="J387" s="44"/>
      <c r="K387" s="44"/>
      <c r="L387" s="48"/>
      <c r="M387" s="216"/>
      <c r="N387" s="217"/>
      <c r="O387" s="88"/>
      <c r="P387" s="88"/>
      <c r="Q387" s="88"/>
      <c r="R387" s="88"/>
      <c r="S387" s="88"/>
      <c r="T387" s="89"/>
      <c r="U387" s="42"/>
      <c r="V387" s="42"/>
      <c r="W387" s="42"/>
      <c r="X387" s="42"/>
      <c r="Y387" s="42"/>
      <c r="Z387" s="42"/>
      <c r="AA387" s="42"/>
      <c r="AB387" s="42"/>
      <c r="AC387" s="42"/>
      <c r="AD387" s="42"/>
      <c r="AE387" s="42"/>
      <c r="AT387" s="20" t="s">
        <v>184</v>
      </c>
      <c r="AU387" s="20" t="s">
        <v>89</v>
      </c>
    </row>
    <row r="388" s="2" customFormat="1">
      <c r="A388" s="42"/>
      <c r="B388" s="43"/>
      <c r="C388" s="44"/>
      <c r="D388" s="213" t="s">
        <v>239</v>
      </c>
      <c r="E388" s="44"/>
      <c r="F388" s="218" t="s">
        <v>503</v>
      </c>
      <c r="G388" s="44"/>
      <c r="H388" s="44"/>
      <c r="I388" s="215"/>
      <c r="J388" s="44"/>
      <c r="K388" s="44"/>
      <c r="L388" s="48"/>
      <c r="M388" s="216"/>
      <c r="N388" s="217"/>
      <c r="O388" s="88"/>
      <c r="P388" s="88"/>
      <c r="Q388" s="88"/>
      <c r="R388" s="88"/>
      <c r="S388" s="88"/>
      <c r="T388" s="89"/>
      <c r="U388" s="42"/>
      <c r="V388" s="42"/>
      <c r="W388" s="42"/>
      <c r="X388" s="42"/>
      <c r="Y388" s="42"/>
      <c r="Z388" s="42"/>
      <c r="AA388" s="42"/>
      <c r="AB388" s="42"/>
      <c r="AC388" s="42"/>
      <c r="AD388" s="42"/>
      <c r="AE388" s="42"/>
      <c r="AT388" s="20" t="s">
        <v>239</v>
      </c>
      <c r="AU388" s="20" t="s">
        <v>89</v>
      </c>
    </row>
    <row r="389" s="13" customFormat="1">
      <c r="A389" s="13"/>
      <c r="B389" s="234"/>
      <c r="C389" s="235"/>
      <c r="D389" s="213" t="s">
        <v>258</v>
      </c>
      <c r="E389" s="236" t="s">
        <v>32</v>
      </c>
      <c r="F389" s="237" t="s">
        <v>504</v>
      </c>
      <c r="G389" s="235"/>
      <c r="H389" s="238">
        <v>0.89300000000000002</v>
      </c>
      <c r="I389" s="239"/>
      <c r="J389" s="235"/>
      <c r="K389" s="235"/>
      <c r="L389" s="240"/>
      <c r="M389" s="241"/>
      <c r="N389" s="242"/>
      <c r="O389" s="242"/>
      <c r="P389" s="242"/>
      <c r="Q389" s="242"/>
      <c r="R389" s="242"/>
      <c r="S389" s="242"/>
      <c r="T389" s="243"/>
      <c r="U389" s="13"/>
      <c r="V389" s="13"/>
      <c r="W389" s="13"/>
      <c r="X389" s="13"/>
      <c r="Y389" s="13"/>
      <c r="Z389" s="13"/>
      <c r="AA389" s="13"/>
      <c r="AB389" s="13"/>
      <c r="AC389" s="13"/>
      <c r="AD389" s="13"/>
      <c r="AE389" s="13"/>
      <c r="AT389" s="244" t="s">
        <v>258</v>
      </c>
      <c r="AU389" s="244" t="s">
        <v>89</v>
      </c>
      <c r="AV389" s="13" t="s">
        <v>89</v>
      </c>
      <c r="AW389" s="13" t="s">
        <v>39</v>
      </c>
      <c r="AX389" s="13" t="s">
        <v>86</v>
      </c>
      <c r="AY389" s="244" t="s">
        <v>133</v>
      </c>
    </row>
    <row r="390" s="2" customFormat="1" ht="33" customHeight="1">
      <c r="A390" s="42"/>
      <c r="B390" s="43"/>
      <c r="C390" s="200" t="s">
        <v>505</v>
      </c>
      <c r="D390" s="200" t="s">
        <v>134</v>
      </c>
      <c r="E390" s="201" t="s">
        <v>506</v>
      </c>
      <c r="F390" s="202" t="s">
        <v>507</v>
      </c>
      <c r="G390" s="203" t="s">
        <v>282</v>
      </c>
      <c r="H390" s="204">
        <v>0.46700000000000003</v>
      </c>
      <c r="I390" s="205"/>
      <c r="J390" s="206">
        <f>ROUND(I390*H390,2)</f>
        <v>0</v>
      </c>
      <c r="K390" s="202" t="s">
        <v>235</v>
      </c>
      <c r="L390" s="48"/>
      <c r="M390" s="207" t="s">
        <v>32</v>
      </c>
      <c r="N390" s="208" t="s">
        <v>49</v>
      </c>
      <c r="O390" s="88"/>
      <c r="P390" s="209">
        <f>O390*H390</f>
        <v>0</v>
      </c>
      <c r="Q390" s="209">
        <v>0</v>
      </c>
      <c r="R390" s="209">
        <f>Q390*H390</f>
        <v>0</v>
      </c>
      <c r="S390" s="209">
        <v>0</v>
      </c>
      <c r="T390" s="210">
        <f>S390*H390</f>
        <v>0</v>
      </c>
      <c r="U390" s="42"/>
      <c r="V390" s="42"/>
      <c r="W390" s="42"/>
      <c r="X390" s="42"/>
      <c r="Y390" s="42"/>
      <c r="Z390" s="42"/>
      <c r="AA390" s="42"/>
      <c r="AB390" s="42"/>
      <c r="AC390" s="42"/>
      <c r="AD390" s="42"/>
      <c r="AE390" s="42"/>
      <c r="AR390" s="211" t="s">
        <v>132</v>
      </c>
      <c r="AT390" s="211" t="s">
        <v>134</v>
      </c>
      <c r="AU390" s="211" t="s">
        <v>89</v>
      </c>
      <c r="AY390" s="20" t="s">
        <v>133</v>
      </c>
      <c r="BE390" s="212">
        <f>IF(N390="základní",J390,0)</f>
        <v>0</v>
      </c>
      <c r="BF390" s="212">
        <f>IF(N390="snížená",J390,0)</f>
        <v>0</v>
      </c>
      <c r="BG390" s="212">
        <f>IF(N390="zákl. přenesená",J390,0)</f>
        <v>0</v>
      </c>
      <c r="BH390" s="212">
        <f>IF(N390="sníž. přenesená",J390,0)</f>
        <v>0</v>
      </c>
      <c r="BI390" s="212">
        <f>IF(N390="nulová",J390,0)</f>
        <v>0</v>
      </c>
      <c r="BJ390" s="20" t="s">
        <v>86</v>
      </c>
      <c r="BK390" s="212">
        <f>ROUND(I390*H390,2)</f>
        <v>0</v>
      </c>
      <c r="BL390" s="20" t="s">
        <v>132</v>
      </c>
      <c r="BM390" s="211" t="s">
        <v>508</v>
      </c>
    </row>
    <row r="391" s="2" customFormat="1">
      <c r="A391" s="42"/>
      <c r="B391" s="43"/>
      <c r="C391" s="44"/>
      <c r="D391" s="213" t="s">
        <v>139</v>
      </c>
      <c r="E391" s="44"/>
      <c r="F391" s="214" t="s">
        <v>509</v>
      </c>
      <c r="G391" s="44"/>
      <c r="H391" s="44"/>
      <c r="I391" s="215"/>
      <c r="J391" s="44"/>
      <c r="K391" s="44"/>
      <c r="L391" s="48"/>
      <c r="M391" s="216"/>
      <c r="N391" s="217"/>
      <c r="O391" s="88"/>
      <c r="P391" s="88"/>
      <c r="Q391" s="88"/>
      <c r="R391" s="88"/>
      <c r="S391" s="88"/>
      <c r="T391" s="89"/>
      <c r="U391" s="42"/>
      <c r="V391" s="42"/>
      <c r="W391" s="42"/>
      <c r="X391" s="42"/>
      <c r="Y391" s="42"/>
      <c r="Z391" s="42"/>
      <c r="AA391" s="42"/>
      <c r="AB391" s="42"/>
      <c r="AC391" s="42"/>
      <c r="AD391" s="42"/>
      <c r="AE391" s="42"/>
      <c r="AT391" s="20" t="s">
        <v>139</v>
      </c>
      <c r="AU391" s="20" t="s">
        <v>89</v>
      </c>
    </row>
    <row r="392" s="2" customFormat="1">
      <c r="A392" s="42"/>
      <c r="B392" s="43"/>
      <c r="C392" s="44"/>
      <c r="D392" s="231" t="s">
        <v>184</v>
      </c>
      <c r="E392" s="44"/>
      <c r="F392" s="232" t="s">
        <v>510</v>
      </c>
      <c r="G392" s="44"/>
      <c r="H392" s="44"/>
      <c r="I392" s="215"/>
      <c r="J392" s="44"/>
      <c r="K392" s="44"/>
      <c r="L392" s="48"/>
      <c r="M392" s="216"/>
      <c r="N392" s="217"/>
      <c r="O392" s="88"/>
      <c r="P392" s="88"/>
      <c r="Q392" s="88"/>
      <c r="R392" s="88"/>
      <c r="S392" s="88"/>
      <c r="T392" s="89"/>
      <c r="U392" s="42"/>
      <c r="V392" s="42"/>
      <c r="W392" s="42"/>
      <c r="X392" s="42"/>
      <c r="Y392" s="42"/>
      <c r="Z392" s="42"/>
      <c r="AA392" s="42"/>
      <c r="AB392" s="42"/>
      <c r="AC392" s="42"/>
      <c r="AD392" s="42"/>
      <c r="AE392" s="42"/>
      <c r="AT392" s="20" t="s">
        <v>184</v>
      </c>
      <c r="AU392" s="20" t="s">
        <v>89</v>
      </c>
    </row>
    <row r="393" s="2" customFormat="1">
      <c r="A393" s="42"/>
      <c r="B393" s="43"/>
      <c r="C393" s="44"/>
      <c r="D393" s="213" t="s">
        <v>239</v>
      </c>
      <c r="E393" s="44"/>
      <c r="F393" s="218" t="s">
        <v>503</v>
      </c>
      <c r="G393" s="44"/>
      <c r="H393" s="44"/>
      <c r="I393" s="215"/>
      <c r="J393" s="44"/>
      <c r="K393" s="44"/>
      <c r="L393" s="48"/>
      <c r="M393" s="216"/>
      <c r="N393" s="217"/>
      <c r="O393" s="88"/>
      <c r="P393" s="88"/>
      <c r="Q393" s="88"/>
      <c r="R393" s="88"/>
      <c r="S393" s="88"/>
      <c r="T393" s="89"/>
      <c r="U393" s="42"/>
      <c r="V393" s="42"/>
      <c r="W393" s="42"/>
      <c r="X393" s="42"/>
      <c r="Y393" s="42"/>
      <c r="Z393" s="42"/>
      <c r="AA393" s="42"/>
      <c r="AB393" s="42"/>
      <c r="AC393" s="42"/>
      <c r="AD393" s="42"/>
      <c r="AE393" s="42"/>
      <c r="AT393" s="20" t="s">
        <v>239</v>
      </c>
      <c r="AU393" s="20" t="s">
        <v>89</v>
      </c>
    </row>
    <row r="394" s="13" customFormat="1">
      <c r="A394" s="13"/>
      <c r="B394" s="234"/>
      <c r="C394" s="235"/>
      <c r="D394" s="213" t="s">
        <v>258</v>
      </c>
      <c r="E394" s="236" t="s">
        <v>32</v>
      </c>
      <c r="F394" s="237" t="s">
        <v>511</v>
      </c>
      <c r="G394" s="235"/>
      <c r="H394" s="238">
        <v>0.46700000000000003</v>
      </c>
      <c r="I394" s="239"/>
      <c r="J394" s="235"/>
      <c r="K394" s="235"/>
      <c r="L394" s="240"/>
      <c r="M394" s="241"/>
      <c r="N394" s="242"/>
      <c r="O394" s="242"/>
      <c r="P394" s="242"/>
      <c r="Q394" s="242"/>
      <c r="R394" s="242"/>
      <c r="S394" s="242"/>
      <c r="T394" s="243"/>
      <c r="U394" s="13"/>
      <c r="V394" s="13"/>
      <c r="W394" s="13"/>
      <c r="X394" s="13"/>
      <c r="Y394" s="13"/>
      <c r="Z394" s="13"/>
      <c r="AA394" s="13"/>
      <c r="AB394" s="13"/>
      <c r="AC394" s="13"/>
      <c r="AD394" s="13"/>
      <c r="AE394" s="13"/>
      <c r="AT394" s="244" t="s">
        <v>258</v>
      </c>
      <c r="AU394" s="244" t="s">
        <v>89</v>
      </c>
      <c r="AV394" s="13" t="s">
        <v>89</v>
      </c>
      <c r="AW394" s="13" t="s">
        <v>39</v>
      </c>
      <c r="AX394" s="13" t="s">
        <v>86</v>
      </c>
      <c r="AY394" s="244" t="s">
        <v>133</v>
      </c>
    </row>
    <row r="395" s="2" customFormat="1" ht="33" customHeight="1">
      <c r="A395" s="42"/>
      <c r="B395" s="43"/>
      <c r="C395" s="200" t="s">
        <v>512</v>
      </c>
      <c r="D395" s="200" t="s">
        <v>134</v>
      </c>
      <c r="E395" s="201" t="s">
        <v>513</v>
      </c>
      <c r="F395" s="202" t="s">
        <v>514</v>
      </c>
      <c r="G395" s="203" t="s">
        <v>282</v>
      </c>
      <c r="H395" s="204">
        <v>3.0920000000000001</v>
      </c>
      <c r="I395" s="205"/>
      <c r="J395" s="206">
        <f>ROUND(I395*H395,2)</f>
        <v>0</v>
      </c>
      <c r="K395" s="202" t="s">
        <v>235</v>
      </c>
      <c r="L395" s="48"/>
      <c r="M395" s="207" t="s">
        <v>32</v>
      </c>
      <c r="N395" s="208" t="s">
        <v>49</v>
      </c>
      <c r="O395" s="88"/>
      <c r="P395" s="209">
        <f>O395*H395</f>
        <v>0</v>
      </c>
      <c r="Q395" s="209">
        <v>0</v>
      </c>
      <c r="R395" s="209">
        <f>Q395*H395</f>
        <v>0</v>
      </c>
      <c r="S395" s="209">
        <v>0</v>
      </c>
      <c r="T395" s="210">
        <f>S395*H395</f>
        <v>0</v>
      </c>
      <c r="U395" s="42"/>
      <c r="V395" s="42"/>
      <c r="W395" s="42"/>
      <c r="X395" s="42"/>
      <c r="Y395" s="42"/>
      <c r="Z395" s="42"/>
      <c r="AA395" s="42"/>
      <c r="AB395" s="42"/>
      <c r="AC395" s="42"/>
      <c r="AD395" s="42"/>
      <c r="AE395" s="42"/>
      <c r="AR395" s="211" t="s">
        <v>132</v>
      </c>
      <c r="AT395" s="211" t="s">
        <v>134</v>
      </c>
      <c r="AU395" s="211" t="s">
        <v>89</v>
      </c>
      <c r="AY395" s="20" t="s">
        <v>133</v>
      </c>
      <c r="BE395" s="212">
        <f>IF(N395="základní",J395,0)</f>
        <v>0</v>
      </c>
      <c r="BF395" s="212">
        <f>IF(N395="snížená",J395,0)</f>
        <v>0</v>
      </c>
      <c r="BG395" s="212">
        <f>IF(N395="zákl. přenesená",J395,0)</f>
        <v>0</v>
      </c>
      <c r="BH395" s="212">
        <f>IF(N395="sníž. přenesená",J395,0)</f>
        <v>0</v>
      </c>
      <c r="BI395" s="212">
        <f>IF(N395="nulová",J395,0)</f>
        <v>0</v>
      </c>
      <c r="BJ395" s="20" t="s">
        <v>86</v>
      </c>
      <c r="BK395" s="212">
        <f>ROUND(I395*H395,2)</f>
        <v>0</v>
      </c>
      <c r="BL395" s="20" t="s">
        <v>132</v>
      </c>
      <c r="BM395" s="211" t="s">
        <v>515</v>
      </c>
    </row>
    <row r="396" s="2" customFormat="1">
      <c r="A396" s="42"/>
      <c r="B396" s="43"/>
      <c r="C396" s="44"/>
      <c r="D396" s="213" t="s">
        <v>139</v>
      </c>
      <c r="E396" s="44"/>
      <c r="F396" s="214" t="s">
        <v>516</v>
      </c>
      <c r="G396" s="44"/>
      <c r="H396" s="44"/>
      <c r="I396" s="215"/>
      <c r="J396" s="44"/>
      <c r="K396" s="44"/>
      <c r="L396" s="48"/>
      <c r="M396" s="216"/>
      <c r="N396" s="217"/>
      <c r="O396" s="88"/>
      <c r="P396" s="88"/>
      <c r="Q396" s="88"/>
      <c r="R396" s="88"/>
      <c r="S396" s="88"/>
      <c r="T396" s="89"/>
      <c r="U396" s="42"/>
      <c r="V396" s="42"/>
      <c r="W396" s="42"/>
      <c r="X396" s="42"/>
      <c r="Y396" s="42"/>
      <c r="Z396" s="42"/>
      <c r="AA396" s="42"/>
      <c r="AB396" s="42"/>
      <c r="AC396" s="42"/>
      <c r="AD396" s="42"/>
      <c r="AE396" s="42"/>
      <c r="AT396" s="20" t="s">
        <v>139</v>
      </c>
      <c r="AU396" s="20" t="s">
        <v>89</v>
      </c>
    </row>
    <row r="397" s="2" customFormat="1">
      <c r="A397" s="42"/>
      <c r="B397" s="43"/>
      <c r="C397" s="44"/>
      <c r="D397" s="231" t="s">
        <v>184</v>
      </c>
      <c r="E397" s="44"/>
      <c r="F397" s="232" t="s">
        <v>517</v>
      </c>
      <c r="G397" s="44"/>
      <c r="H397" s="44"/>
      <c r="I397" s="215"/>
      <c r="J397" s="44"/>
      <c r="K397" s="44"/>
      <c r="L397" s="48"/>
      <c r="M397" s="216"/>
      <c r="N397" s="217"/>
      <c r="O397" s="88"/>
      <c r="P397" s="88"/>
      <c r="Q397" s="88"/>
      <c r="R397" s="88"/>
      <c r="S397" s="88"/>
      <c r="T397" s="89"/>
      <c r="U397" s="42"/>
      <c r="V397" s="42"/>
      <c r="W397" s="42"/>
      <c r="X397" s="42"/>
      <c r="Y397" s="42"/>
      <c r="Z397" s="42"/>
      <c r="AA397" s="42"/>
      <c r="AB397" s="42"/>
      <c r="AC397" s="42"/>
      <c r="AD397" s="42"/>
      <c r="AE397" s="42"/>
      <c r="AT397" s="20" t="s">
        <v>184</v>
      </c>
      <c r="AU397" s="20" t="s">
        <v>89</v>
      </c>
    </row>
    <row r="398" s="2" customFormat="1">
      <c r="A398" s="42"/>
      <c r="B398" s="43"/>
      <c r="C398" s="44"/>
      <c r="D398" s="213" t="s">
        <v>239</v>
      </c>
      <c r="E398" s="44"/>
      <c r="F398" s="218" t="s">
        <v>503</v>
      </c>
      <c r="G398" s="44"/>
      <c r="H398" s="44"/>
      <c r="I398" s="215"/>
      <c r="J398" s="44"/>
      <c r="K398" s="44"/>
      <c r="L398" s="48"/>
      <c r="M398" s="216"/>
      <c r="N398" s="217"/>
      <c r="O398" s="88"/>
      <c r="P398" s="88"/>
      <c r="Q398" s="88"/>
      <c r="R398" s="88"/>
      <c r="S398" s="88"/>
      <c r="T398" s="89"/>
      <c r="U398" s="42"/>
      <c r="V398" s="42"/>
      <c r="W398" s="42"/>
      <c r="X398" s="42"/>
      <c r="Y398" s="42"/>
      <c r="Z398" s="42"/>
      <c r="AA398" s="42"/>
      <c r="AB398" s="42"/>
      <c r="AC398" s="42"/>
      <c r="AD398" s="42"/>
      <c r="AE398" s="42"/>
      <c r="AT398" s="20" t="s">
        <v>239</v>
      </c>
      <c r="AU398" s="20" t="s">
        <v>89</v>
      </c>
    </row>
    <row r="399" s="13" customFormat="1">
      <c r="A399" s="13"/>
      <c r="B399" s="234"/>
      <c r="C399" s="235"/>
      <c r="D399" s="213" t="s">
        <v>258</v>
      </c>
      <c r="E399" s="236" t="s">
        <v>32</v>
      </c>
      <c r="F399" s="237" t="s">
        <v>518</v>
      </c>
      <c r="G399" s="235"/>
      <c r="H399" s="238">
        <v>3.0920000000000001</v>
      </c>
      <c r="I399" s="239"/>
      <c r="J399" s="235"/>
      <c r="K399" s="235"/>
      <c r="L399" s="240"/>
      <c r="M399" s="241"/>
      <c r="N399" s="242"/>
      <c r="O399" s="242"/>
      <c r="P399" s="242"/>
      <c r="Q399" s="242"/>
      <c r="R399" s="242"/>
      <c r="S399" s="242"/>
      <c r="T399" s="243"/>
      <c r="U399" s="13"/>
      <c r="V399" s="13"/>
      <c r="W399" s="13"/>
      <c r="X399" s="13"/>
      <c r="Y399" s="13"/>
      <c r="Z399" s="13"/>
      <c r="AA399" s="13"/>
      <c r="AB399" s="13"/>
      <c r="AC399" s="13"/>
      <c r="AD399" s="13"/>
      <c r="AE399" s="13"/>
      <c r="AT399" s="244" t="s">
        <v>258</v>
      </c>
      <c r="AU399" s="244" t="s">
        <v>89</v>
      </c>
      <c r="AV399" s="13" t="s">
        <v>89</v>
      </c>
      <c r="AW399" s="13" t="s">
        <v>39</v>
      </c>
      <c r="AX399" s="13" t="s">
        <v>86</v>
      </c>
      <c r="AY399" s="244" t="s">
        <v>133</v>
      </c>
    </row>
    <row r="400" s="2" customFormat="1" ht="24.15" customHeight="1">
      <c r="A400" s="42"/>
      <c r="B400" s="43"/>
      <c r="C400" s="200" t="s">
        <v>519</v>
      </c>
      <c r="D400" s="200" t="s">
        <v>134</v>
      </c>
      <c r="E400" s="201" t="s">
        <v>520</v>
      </c>
      <c r="F400" s="202" t="s">
        <v>521</v>
      </c>
      <c r="G400" s="203" t="s">
        <v>282</v>
      </c>
      <c r="H400" s="204">
        <v>7.4390000000000001</v>
      </c>
      <c r="I400" s="205"/>
      <c r="J400" s="206">
        <f>ROUND(I400*H400,2)</f>
        <v>0</v>
      </c>
      <c r="K400" s="202" t="s">
        <v>235</v>
      </c>
      <c r="L400" s="48"/>
      <c r="M400" s="207" t="s">
        <v>32</v>
      </c>
      <c r="N400" s="208" t="s">
        <v>49</v>
      </c>
      <c r="O400" s="88"/>
      <c r="P400" s="209">
        <f>O400*H400</f>
        <v>0</v>
      </c>
      <c r="Q400" s="209">
        <v>0</v>
      </c>
      <c r="R400" s="209">
        <f>Q400*H400</f>
        <v>0</v>
      </c>
      <c r="S400" s="209">
        <v>0</v>
      </c>
      <c r="T400" s="210">
        <f>S400*H400</f>
        <v>0</v>
      </c>
      <c r="U400" s="42"/>
      <c r="V400" s="42"/>
      <c r="W400" s="42"/>
      <c r="X400" s="42"/>
      <c r="Y400" s="42"/>
      <c r="Z400" s="42"/>
      <c r="AA400" s="42"/>
      <c r="AB400" s="42"/>
      <c r="AC400" s="42"/>
      <c r="AD400" s="42"/>
      <c r="AE400" s="42"/>
      <c r="AR400" s="211" t="s">
        <v>132</v>
      </c>
      <c r="AT400" s="211" t="s">
        <v>134</v>
      </c>
      <c r="AU400" s="211" t="s">
        <v>89</v>
      </c>
      <c r="AY400" s="20" t="s">
        <v>133</v>
      </c>
      <c r="BE400" s="212">
        <f>IF(N400="základní",J400,0)</f>
        <v>0</v>
      </c>
      <c r="BF400" s="212">
        <f>IF(N400="snížená",J400,0)</f>
        <v>0</v>
      </c>
      <c r="BG400" s="212">
        <f>IF(N400="zákl. přenesená",J400,0)</f>
        <v>0</v>
      </c>
      <c r="BH400" s="212">
        <f>IF(N400="sníž. přenesená",J400,0)</f>
        <v>0</v>
      </c>
      <c r="BI400" s="212">
        <f>IF(N400="nulová",J400,0)</f>
        <v>0</v>
      </c>
      <c r="BJ400" s="20" t="s">
        <v>86</v>
      </c>
      <c r="BK400" s="212">
        <f>ROUND(I400*H400,2)</f>
        <v>0</v>
      </c>
      <c r="BL400" s="20" t="s">
        <v>132</v>
      </c>
      <c r="BM400" s="211" t="s">
        <v>522</v>
      </c>
    </row>
    <row r="401" s="2" customFormat="1">
      <c r="A401" s="42"/>
      <c r="B401" s="43"/>
      <c r="C401" s="44"/>
      <c r="D401" s="213" t="s">
        <v>139</v>
      </c>
      <c r="E401" s="44"/>
      <c r="F401" s="214" t="s">
        <v>523</v>
      </c>
      <c r="G401" s="44"/>
      <c r="H401" s="44"/>
      <c r="I401" s="215"/>
      <c r="J401" s="44"/>
      <c r="K401" s="44"/>
      <c r="L401" s="48"/>
      <c r="M401" s="216"/>
      <c r="N401" s="217"/>
      <c r="O401" s="88"/>
      <c r="P401" s="88"/>
      <c r="Q401" s="88"/>
      <c r="R401" s="88"/>
      <c r="S401" s="88"/>
      <c r="T401" s="89"/>
      <c r="U401" s="42"/>
      <c r="V401" s="42"/>
      <c r="W401" s="42"/>
      <c r="X401" s="42"/>
      <c r="Y401" s="42"/>
      <c r="Z401" s="42"/>
      <c r="AA401" s="42"/>
      <c r="AB401" s="42"/>
      <c r="AC401" s="42"/>
      <c r="AD401" s="42"/>
      <c r="AE401" s="42"/>
      <c r="AT401" s="20" t="s">
        <v>139</v>
      </c>
      <c r="AU401" s="20" t="s">
        <v>89</v>
      </c>
    </row>
    <row r="402" s="2" customFormat="1">
      <c r="A402" s="42"/>
      <c r="B402" s="43"/>
      <c r="C402" s="44"/>
      <c r="D402" s="231" t="s">
        <v>184</v>
      </c>
      <c r="E402" s="44"/>
      <c r="F402" s="232" t="s">
        <v>524</v>
      </c>
      <c r="G402" s="44"/>
      <c r="H402" s="44"/>
      <c r="I402" s="215"/>
      <c r="J402" s="44"/>
      <c r="K402" s="44"/>
      <c r="L402" s="48"/>
      <c r="M402" s="216"/>
      <c r="N402" s="217"/>
      <c r="O402" s="88"/>
      <c r="P402" s="88"/>
      <c r="Q402" s="88"/>
      <c r="R402" s="88"/>
      <c r="S402" s="88"/>
      <c r="T402" s="89"/>
      <c r="U402" s="42"/>
      <c r="V402" s="42"/>
      <c r="W402" s="42"/>
      <c r="X402" s="42"/>
      <c r="Y402" s="42"/>
      <c r="Z402" s="42"/>
      <c r="AA402" s="42"/>
      <c r="AB402" s="42"/>
      <c r="AC402" s="42"/>
      <c r="AD402" s="42"/>
      <c r="AE402" s="42"/>
      <c r="AT402" s="20" t="s">
        <v>184</v>
      </c>
      <c r="AU402" s="20" t="s">
        <v>89</v>
      </c>
    </row>
    <row r="403" s="2" customFormat="1">
      <c r="A403" s="42"/>
      <c r="B403" s="43"/>
      <c r="C403" s="44"/>
      <c r="D403" s="213" t="s">
        <v>239</v>
      </c>
      <c r="E403" s="44"/>
      <c r="F403" s="218" t="s">
        <v>525</v>
      </c>
      <c r="G403" s="44"/>
      <c r="H403" s="44"/>
      <c r="I403" s="215"/>
      <c r="J403" s="44"/>
      <c r="K403" s="44"/>
      <c r="L403" s="48"/>
      <c r="M403" s="216"/>
      <c r="N403" s="217"/>
      <c r="O403" s="88"/>
      <c r="P403" s="88"/>
      <c r="Q403" s="88"/>
      <c r="R403" s="88"/>
      <c r="S403" s="88"/>
      <c r="T403" s="89"/>
      <c r="U403" s="42"/>
      <c r="V403" s="42"/>
      <c r="W403" s="42"/>
      <c r="X403" s="42"/>
      <c r="Y403" s="42"/>
      <c r="Z403" s="42"/>
      <c r="AA403" s="42"/>
      <c r="AB403" s="42"/>
      <c r="AC403" s="42"/>
      <c r="AD403" s="42"/>
      <c r="AE403" s="42"/>
      <c r="AT403" s="20" t="s">
        <v>239</v>
      </c>
      <c r="AU403" s="20" t="s">
        <v>89</v>
      </c>
    </row>
    <row r="404" s="11" customFormat="1" ht="22.8" customHeight="1">
      <c r="A404" s="11"/>
      <c r="B404" s="186"/>
      <c r="C404" s="187"/>
      <c r="D404" s="188" t="s">
        <v>77</v>
      </c>
      <c r="E404" s="229" t="s">
        <v>526</v>
      </c>
      <c r="F404" s="229" t="s">
        <v>527</v>
      </c>
      <c r="G404" s="187"/>
      <c r="H404" s="187"/>
      <c r="I404" s="190"/>
      <c r="J404" s="230">
        <f>BK404</f>
        <v>0</v>
      </c>
      <c r="K404" s="187"/>
      <c r="L404" s="192"/>
      <c r="M404" s="193"/>
      <c r="N404" s="194"/>
      <c r="O404" s="194"/>
      <c r="P404" s="195">
        <f>SUM(P405:P408)</f>
        <v>0</v>
      </c>
      <c r="Q404" s="194"/>
      <c r="R404" s="195">
        <f>SUM(R405:R408)</f>
        <v>0</v>
      </c>
      <c r="S404" s="194"/>
      <c r="T404" s="196">
        <f>SUM(T405:T408)</f>
        <v>0</v>
      </c>
      <c r="U404" s="11"/>
      <c r="V404" s="11"/>
      <c r="W404" s="11"/>
      <c r="X404" s="11"/>
      <c r="Y404" s="11"/>
      <c r="Z404" s="11"/>
      <c r="AA404" s="11"/>
      <c r="AB404" s="11"/>
      <c r="AC404" s="11"/>
      <c r="AD404" s="11"/>
      <c r="AE404" s="11"/>
      <c r="AR404" s="197" t="s">
        <v>86</v>
      </c>
      <c r="AT404" s="198" t="s">
        <v>77</v>
      </c>
      <c r="AU404" s="198" t="s">
        <v>86</v>
      </c>
      <c r="AY404" s="197" t="s">
        <v>133</v>
      </c>
      <c r="BK404" s="199">
        <f>SUM(BK405:BK408)</f>
        <v>0</v>
      </c>
    </row>
    <row r="405" s="2" customFormat="1" ht="21.75" customHeight="1">
      <c r="A405" s="42"/>
      <c r="B405" s="43"/>
      <c r="C405" s="200" t="s">
        <v>528</v>
      </c>
      <c r="D405" s="200" t="s">
        <v>134</v>
      </c>
      <c r="E405" s="201" t="s">
        <v>529</v>
      </c>
      <c r="F405" s="202" t="s">
        <v>530</v>
      </c>
      <c r="G405" s="203" t="s">
        <v>282</v>
      </c>
      <c r="H405" s="204">
        <v>19.071000000000002</v>
      </c>
      <c r="I405" s="205"/>
      <c r="J405" s="206">
        <f>ROUND(I405*H405,2)</f>
        <v>0</v>
      </c>
      <c r="K405" s="202" t="s">
        <v>235</v>
      </c>
      <c r="L405" s="48"/>
      <c r="M405" s="207" t="s">
        <v>32</v>
      </c>
      <c r="N405" s="208" t="s">
        <v>49</v>
      </c>
      <c r="O405" s="88"/>
      <c r="P405" s="209">
        <f>O405*H405</f>
        <v>0</v>
      </c>
      <c r="Q405" s="209">
        <v>0</v>
      </c>
      <c r="R405" s="209">
        <f>Q405*H405</f>
        <v>0</v>
      </c>
      <c r="S405" s="209">
        <v>0</v>
      </c>
      <c r="T405" s="210">
        <f>S405*H405</f>
        <v>0</v>
      </c>
      <c r="U405" s="42"/>
      <c r="V405" s="42"/>
      <c r="W405" s="42"/>
      <c r="X405" s="42"/>
      <c r="Y405" s="42"/>
      <c r="Z405" s="42"/>
      <c r="AA405" s="42"/>
      <c r="AB405" s="42"/>
      <c r="AC405" s="42"/>
      <c r="AD405" s="42"/>
      <c r="AE405" s="42"/>
      <c r="AR405" s="211" t="s">
        <v>132</v>
      </c>
      <c r="AT405" s="211" t="s">
        <v>134</v>
      </c>
      <c r="AU405" s="211" t="s">
        <v>89</v>
      </c>
      <c r="AY405" s="20" t="s">
        <v>133</v>
      </c>
      <c r="BE405" s="212">
        <f>IF(N405="základní",J405,0)</f>
        <v>0</v>
      </c>
      <c r="BF405" s="212">
        <f>IF(N405="snížená",J405,0)</f>
        <v>0</v>
      </c>
      <c r="BG405" s="212">
        <f>IF(N405="zákl. přenesená",J405,0)</f>
        <v>0</v>
      </c>
      <c r="BH405" s="212">
        <f>IF(N405="sníž. přenesená",J405,0)</f>
        <v>0</v>
      </c>
      <c r="BI405" s="212">
        <f>IF(N405="nulová",J405,0)</f>
        <v>0</v>
      </c>
      <c r="BJ405" s="20" t="s">
        <v>86</v>
      </c>
      <c r="BK405" s="212">
        <f>ROUND(I405*H405,2)</f>
        <v>0</v>
      </c>
      <c r="BL405" s="20" t="s">
        <v>132</v>
      </c>
      <c r="BM405" s="211" t="s">
        <v>531</v>
      </c>
    </row>
    <row r="406" s="2" customFormat="1">
      <c r="A406" s="42"/>
      <c r="B406" s="43"/>
      <c r="C406" s="44"/>
      <c r="D406" s="213" t="s">
        <v>139</v>
      </c>
      <c r="E406" s="44"/>
      <c r="F406" s="214" t="s">
        <v>532</v>
      </c>
      <c r="G406" s="44"/>
      <c r="H406" s="44"/>
      <c r="I406" s="215"/>
      <c r="J406" s="44"/>
      <c r="K406" s="44"/>
      <c r="L406" s="48"/>
      <c r="M406" s="216"/>
      <c r="N406" s="217"/>
      <c r="O406" s="88"/>
      <c r="P406" s="88"/>
      <c r="Q406" s="88"/>
      <c r="R406" s="88"/>
      <c r="S406" s="88"/>
      <c r="T406" s="89"/>
      <c r="U406" s="42"/>
      <c r="V406" s="42"/>
      <c r="W406" s="42"/>
      <c r="X406" s="42"/>
      <c r="Y406" s="42"/>
      <c r="Z406" s="42"/>
      <c r="AA406" s="42"/>
      <c r="AB406" s="42"/>
      <c r="AC406" s="42"/>
      <c r="AD406" s="42"/>
      <c r="AE406" s="42"/>
      <c r="AT406" s="20" t="s">
        <v>139</v>
      </c>
      <c r="AU406" s="20" t="s">
        <v>89</v>
      </c>
    </row>
    <row r="407" s="2" customFormat="1">
      <c r="A407" s="42"/>
      <c r="B407" s="43"/>
      <c r="C407" s="44"/>
      <c r="D407" s="231" t="s">
        <v>184</v>
      </c>
      <c r="E407" s="44"/>
      <c r="F407" s="232" t="s">
        <v>533</v>
      </c>
      <c r="G407" s="44"/>
      <c r="H407" s="44"/>
      <c r="I407" s="215"/>
      <c r="J407" s="44"/>
      <c r="K407" s="44"/>
      <c r="L407" s="48"/>
      <c r="M407" s="216"/>
      <c r="N407" s="217"/>
      <c r="O407" s="88"/>
      <c r="P407" s="88"/>
      <c r="Q407" s="88"/>
      <c r="R407" s="88"/>
      <c r="S407" s="88"/>
      <c r="T407" s="89"/>
      <c r="U407" s="42"/>
      <c r="V407" s="42"/>
      <c r="W407" s="42"/>
      <c r="X407" s="42"/>
      <c r="Y407" s="42"/>
      <c r="Z407" s="42"/>
      <c r="AA407" s="42"/>
      <c r="AB407" s="42"/>
      <c r="AC407" s="42"/>
      <c r="AD407" s="42"/>
      <c r="AE407" s="42"/>
      <c r="AT407" s="20" t="s">
        <v>184</v>
      </c>
      <c r="AU407" s="20" t="s">
        <v>89</v>
      </c>
    </row>
    <row r="408" s="2" customFormat="1">
      <c r="A408" s="42"/>
      <c r="B408" s="43"/>
      <c r="C408" s="44"/>
      <c r="D408" s="213" t="s">
        <v>239</v>
      </c>
      <c r="E408" s="44"/>
      <c r="F408" s="218" t="s">
        <v>534</v>
      </c>
      <c r="G408" s="44"/>
      <c r="H408" s="44"/>
      <c r="I408" s="215"/>
      <c r="J408" s="44"/>
      <c r="K408" s="44"/>
      <c r="L408" s="48"/>
      <c r="M408" s="216"/>
      <c r="N408" s="217"/>
      <c r="O408" s="88"/>
      <c r="P408" s="88"/>
      <c r="Q408" s="88"/>
      <c r="R408" s="88"/>
      <c r="S408" s="88"/>
      <c r="T408" s="89"/>
      <c r="U408" s="42"/>
      <c r="V408" s="42"/>
      <c r="W408" s="42"/>
      <c r="X408" s="42"/>
      <c r="Y408" s="42"/>
      <c r="Z408" s="42"/>
      <c r="AA408" s="42"/>
      <c r="AB408" s="42"/>
      <c r="AC408" s="42"/>
      <c r="AD408" s="42"/>
      <c r="AE408" s="42"/>
      <c r="AT408" s="20" t="s">
        <v>239</v>
      </c>
      <c r="AU408" s="20" t="s">
        <v>89</v>
      </c>
    </row>
    <row r="409" s="11" customFormat="1" ht="25.92" customHeight="1">
      <c r="A409" s="11"/>
      <c r="B409" s="186"/>
      <c r="C409" s="187"/>
      <c r="D409" s="188" t="s">
        <v>77</v>
      </c>
      <c r="E409" s="189" t="s">
        <v>535</v>
      </c>
      <c r="F409" s="189" t="s">
        <v>536</v>
      </c>
      <c r="G409" s="187"/>
      <c r="H409" s="187"/>
      <c r="I409" s="190"/>
      <c r="J409" s="191">
        <f>BK409</f>
        <v>0</v>
      </c>
      <c r="K409" s="187"/>
      <c r="L409" s="192"/>
      <c r="M409" s="193"/>
      <c r="N409" s="194"/>
      <c r="O409" s="194"/>
      <c r="P409" s="195">
        <f>P410+P464+P470+P483+P525+P592+P608+P721+P775+P852</f>
        <v>0</v>
      </c>
      <c r="Q409" s="194"/>
      <c r="R409" s="195">
        <f>R410+R464+R470+R483+R525+R592+R608+R721+R775+R852</f>
        <v>6.1184720000000006</v>
      </c>
      <c r="S409" s="194"/>
      <c r="T409" s="196">
        <f>T410+T464+T470+T483+T525+T592+T608+T721+T775+T852</f>
        <v>6.5955980000000007</v>
      </c>
      <c r="U409" s="11"/>
      <c r="V409" s="11"/>
      <c r="W409" s="11"/>
      <c r="X409" s="11"/>
      <c r="Y409" s="11"/>
      <c r="Z409" s="11"/>
      <c r="AA409" s="11"/>
      <c r="AB409" s="11"/>
      <c r="AC409" s="11"/>
      <c r="AD409" s="11"/>
      <c r="AE409" s="11"/>
      <c r="AR409" s="197" t="s">
        <v>89</v>
      </c>
      <c r="AT409" s="198" t="s">
        <v>77</v>
      </c>
      <c r="AU409" s="198" t="s">
        <v>78</v>
      </c>
      <c r="AY409" s="197" t="s">
        <v>133</v>
      </c>
      <c r="BK409" s="199">
        <f>BK410+BK464+BK470+BK483+BK525+BK592+BK608+BK721+BK775+BK852</f>
        <v>0</v>
      </c>
    </row>
    <row r="410" s="11" customFormat="1" ht="22.8" customHeight="1">
      <c r="A410" s="11"/>
      <c r="B410" s="186"/>
      <c r="C410" s="187"/>
      <c r="D410" s="188" t="s">
        <v>77</v>
      </c>
      <c r="E410" s="229" t="s">
        <v>537</v>
      </c>
      <c r="F410" s="229" t="s">
        <v>538</v>
      </c>
      <c r="G410" s="187"/>
      <c r="H410" s="187"/>
      <c r="I410" s="190"/>
      <c r="J410" s="230">
        <f>BK410</f>
        <v>0</v>
      </c>
      <c r="K410" s="187"/>
      <c r="L410" s="192"/>
      <c r="M410" s="193"/>
      <c r="N410" s="194"/>
      <c r="O410" s="194"/>
      <c r="P410" s="195">
        <f>SUM(P411:P463)</f>
        <v>0</v>
      </c>
      <c r="Q410" s="194"/>
      <c r="R410" s="195">
        <f>SUM(R411:R463)</f>
        <v>2.1560079999999999</v>
      </c>
      <c r="S410" s="194"/>
      <c r="T410" s="196">
        <f>SUM(T411:T463)</f>
        <v>6.0116000000000005</v>
      </c>
      <c r="U410" s="11"/>
      <c r="V410" s="11"/>
      <c r="W410" s="11"/>
      <c r="X410" s="11"/>
      <c r="Y410" s="11"/>
      <c r="Z410" s="11"/>
      <c r="AA410" s="11"/>
      <c r="AB410" s="11"/>
      <c r="AC410" s="11"/>
      <c r="AD410" s="11"/>
      <c r="AE410" s="11"/>
      <c r="AR410" s="197" t="s">
        <v>89</v>
      </c>
      <c r="AT410" s="198" t="s">
        <v>77</v>
      </c>
      <c r="AU410" s="198" t="s">
        <v>86</v>
      </c>
      <c r="AY410" s="197" t="s">
        <v>133</v>
      </c>
      <c r="BK410" s="199">
        <f>SUM(BK411:BK463)</f>
        <v>0</v>
      </c>
    </row>
    <row r="411" s="2" customFormat="1" ht="33" customHeight="1">
      <c r="A411" s="42"/>
      <c r="B411" s="43"/>
      <c r="C411" s="200" t="s">
        <v>539</v>
      </c>
      <c r="D411" s="200" t="s">
        <v>134</v>
      </c>
      <c r="E411" s="201" t="s">
        <v>540</v>
      </c>
      <c r="F411" s="202" t="s">
        <v>541</v>
      </c>
      <c r="G411" s="203" t="s">
        <v>253</v>
      </c>
      <c r="H411" s="204">
        <v>171.75999999999999</v>
      </c>
      <c r="I411" s="205"/>
      <c r="J411" s="206">
        <f>ROUND(I411*H411,2)</f>
        <v>0</v>
      </c>
      <c r="K411" s="202" t="s">
        <v>235</v>
      </c>
      <c r="L411" s="48"/>
      <c r="M411" s="207" t="s">
        <v>32</v>
      </c>
      <c r="N411" s="208" t="s">
        <v>49</v>
      </c>
      <c r="O411" s="88"/>
      <c r="P411" s="209">
        <f>O411*H411</f>
        <v>0</v>
      </c>
      <c r="Q411" s="209">
        <v>0</v>
      </c>
      <c r="R411" s="209">
        <f>Q411*H411</f>
        <v>0</v>
      </c>
      <c r="S411" s="209">
        <v>0.035000000000000003</v>
      </c>
      <c r="T411" s="210">
        <f>S411*H411</f>
        <v>6.0116000000000005</v>
      </c>
      <c r="U411" s="42"/>
      <c r="V411" s="42"/>
      <c r="W411" s="42"/>
      <c r="X411" s="42"/>
      <c r="Y411" s="42"/>
      <c r="Z411" s="42"/>
      <c r="AA411" s="42"/>
      <c r="AB411" s="42"/>
      <c r="AC411" s="42"/>
      <c r="AD411" s="42"/>
      <c r="AE411" s="42"/>
      <c r="AR411" s="211" t="s">
        <v>400</v>
      </c>
      <c r="AT411" s="211" t="s">
        <v>134</v>
      </c>
      <c r="AU411" s="211" t="s">
        <v>89</v>
      </c>
      <c r="AY411" s="20" t="s">
        <v>133</v>
      </c>
      <c r="BE411" s="212">
        <f>IF(N411="základní",J411,0)</f>
        <v>0</v>
      </c>
      <c r="BF411" s="212">
        <f>IF(N411="snížená",J411,0)</f>
        <v>0</v>
      </c>
      <c r="BG411" s="212">
        <f>IF(N411="zákl. přenesená",J411,0)</f>
        <v>0</v>
      </c>
      <c r="BH411" s="212">
        <f>IF(N411="sníž. přenesená",J411,0)</f>
        <v>0</v>
      </c>
      <c r="BI411" s="212">
        <f>IF(N411="nulová",J411,0)</f>
        <v>0</v>
      </c>
      <c r="BJ411" s="20" t="s">
        <v>86</v>
      </c>
      <c r="BK411" s="212">
        <f>ROUND(I411*H411,2)</f>
        <v>0</v>
      </c>
      <c r="BL411" s="20" t="s">
        <v>400</v>
      </c>
      <c r="BM411" s="211" t="s">
        <v>542</v>
      </c>
    </row>
    <row r="412" s="2" customFormat="1">
      <c r="A412" s="42"/>
      <c r="B412" s="43"/>
      <c r="C412" s="44"/>
      <c r="D412" s="213" t="s">
        <v>139</v>
      </c>
      <c r="E412" s="44"/>
      <c r="F412" s="214" t="s">
        <v>543</v>
      </c>
      <c r="G412" s="44"/>
      <c r="H412" s="44"/>
      <c r="I412" s="215"/>
      <c r="J412" s="44"/>
      <c r="K412" s="44"/>
      <c r="L412" s="48"/>
      <c r="M412" s="216"/>
      <c r="N412" s="217"/>
      <c r="O412" s="88"/>
      <c r="P412" s="88"/>
      <c r="Q412" s="88"/>
      <c r="R412" s="88"/>
      <c r="S412" s="88"/>
      <c r="T412" s="89"/>
      <c r="U412" s="42"/>
      <c r="V412" s="42"/>
      <c r="W412" s="42"/>
      <c r="X412" s="42"/>
      <c r="Y412" s="42"/>
      <c r="Z412" s="42"/>
      <c r="AA412" s="42"/>
      <c r="AB412" s="42"/>
      <c r="AC412" s="42"/>
      <c r="AD412" s="42"/>
      <c r="AE412" s="42"/>
      <c r="AT412" s="20" t="s">
        <v>139</v>
      </c>
      <c r="AU412" s="20" t="s">
        <v>89</v>
      </c>
    </row>
    <row r="413" s="2" customFormat="1">
      <c r="A413" s="42"/>
      <c r="B413" s="43"/>
      <c r="C413" s="44"/>
      <c r="D413" s="231" t="s">
        <v>184</v>
      </c>
      <c r="E413" s="44"/>
      <c r="F413" s="232" t="s">
        <v>544</v>
      </c>
      <c r="G413" s="44"/>
      <c r="H413" s="44"/>
      <c r="I413" s="215"/>
      <c r="J413" s="44"/>
      <c r="K413" s="44"/>
      <c r="L413" s="48"/>
      <c r="M413" s="216"/>
      <c r="N413" s="217"/>
      <c r="O413" s="88"/>
      <c r="P413" s="88"/>
      <c r="Q413" s="88"/>
      <c r="R413" s="88"/>
      <c r="S413" s="88"/>
      <c r="T413" s="89"/>
      <c r="U413" s="42"/>
      <c r="V413" s="42"/>
      <c r="W413" s="42"/>
      <c r="X413" s="42"/>
      <c r="Y413" s="42"/>
      <c r="Z413" s="42"/>
      <c r="AA413" s="42"/>
      <c r="AB413" s="42"/>
      <c r="AC413" s="42"/>
      <c r="AD413" s="42"/>
      <c r="AE413" s="42"/>
      <c r="AT413" s="20" t="s">
        <v>184</v>
      </c>
      <c r="AU413" s="20" t="s">
        <v>89</v>
      </c>
    </row>
    <row r="414" s="2" customFormat="1">
      <c r="A414" s="42"/>
      <c r="B414" s="43"/>
      <c r="C414" s="44"/>
      <c r="D414" s="213" t="s">
        <v>239</v>
      </c>
      <c r="E414" s="44"/>
      <c r="F414" s="218" t="s">
        <v>545</v>
      </c>
      <c r="G414" s="44"/>
      <c r="H414" s="44"/>
      <c r="I414" s="215"/>
      <c r="J414" s="44"/>
      <c r="K414" s="44"/>
      <c r="L414" s="48"/>
      <c r="M414" s="216"/>
      <c r="N414" s="217"/>
      <c r="O414" s="88"/>
      <c r="P414" s="88"/>
      <c r="Q414" s="88"/>
      <c r="R414" s="88"/>
      <c r="S414" s="88"/>
      <c r="T414" s="89"/>
      <c r="U414" s="42"/>
      <c r="V414" s="42"/>
      <c r="W414" s="42"/>
      <c r="X414" s="42"/>
      <c r="Y414" s="42"/>
      <c r="Z414" s="42"/>
      <c r="AA414" s="42"/>
      <c r="AB414" s="42"/>
      <c r="AC414" s="42"/>
      <c r="AD414" s="42"/>
      <c r="AE414" s="42"/>
      <c r="AT414" s="20" t="s">
        <v>239</v>
      </c>
      <c r="AU414" s="20" t="s">
        <v>89</v>
      </c>
    </row>
    <row r="415" s="15" customFormat="1">
      <c r="A415" s="15"/>
      <c r="B415" s="256"/>
      <c r="C415" s="257"/>
      <c r="D415" s="213" t="s">
        <v>258</v>
      </c>
      <c r="E415" s="258" t="s">
        <v>32</v>
      </c>
      <c r="F415" s="259" t="s">
        <v>546</v>
      </c>
      <c r="G415" s="257"/>
      <c r="H415" s="258" t="s">
        <v>32</v>
      </c>
      <c r="I415" s="260"/>
      <c r="J415" s="257"/>
      <c r="K415" s="257"/>
      <c r="L415" s="261"/>
      <c r="M415" s="262"/>
      <c r="N415" s="263"/>
      <c r="O415" s="263"/>
      <c r="P415" s="263"/>
      <c r="Q415" s="263"/>
      <c r="R415" s="263"/>
      <c r="S415" s="263"/>
      <c r="T415" s="264"/>
      <c r="U415" s="15"/>
      <c r="V415" s="15"/>
      <c r="W415" s="15"/>
      <c r="X415" s="15"/>
      <c r="Y415" s="15"/>
      <c r="Z415" s="15"/>
      <c r="AA415" s="15"/>
      <c r="AB415" s="15"/>
      <c r="AC415" s="15"/>
      <c r="AD415" s="15"/>
      <c r="AE415" s="15"/>
      <c r="AT415" s="265" t="s">
        <v>258</v>
      </c>
      <c r="AU415" s="265" t="s">
        <v>89</v>
      </c>
      <c r="AV415" s="15" t="s">
        <v>86</v>
      </c>
      <c r="AW415" s="15" t="s">
        <v>39</v>
      </c>
      <c r="AX415" s="15" t="s">
        <v>78</v>
      </c>
      <c r="AY415" s="265" t="s">
        <v>133</v>
      </c>
    </row>
    <row r="416" s="15" customFormat="1">
      <c r="A416" s="15"/>
      <c r="B416" s="256"/>
      <c r="C416" s="257"/>
      <c r="D416" s="213" t="s">
        <v>258</v>
      </c>
      <c r="E416" s="258" t="s">
        <v>32</v>
      </c>
      <c r="F416" s="259" t="s">
        <v>547</v>
      </c>
      <c r="G416" s="257"/>
      <c r="H416" s="258" t="s">
        <v>32</v>
      </c>
      <c r="I416" s="260"/>
      <c r="J416" s="257"/>
      <c r="K416" s="257"/>
      <c r="L416" s="261"/>
      <c r="M416" s="262"/>
      <c r="N416" s="263"/>
      <c r="O416" s="263"/>
      <c r="P416" s="263"/>
      <c r="Q416" s="263"/>
      <c r="R416" s="263"/>
      <c r="S416" s="263"/>
      <c r="T416" s="264"/>
      <c r="U416" s="15"/>
      <c r="V416" s="15"/>
      <c r="W416" s="15"/>
      <c r="X416" s="15"/>
      <c r="Y416" s="15"/>
      <c r="Z416" s="15"/>
      <c r="AA416" s="15"/>
      <c r="AB416" s="15"/>
      <c r="AC416" s="15"/>
      <c r="AD416" s="15"/>
      <c r="AE416" s="15"/>
      <c r="AT416" s="265" t="s">
        <v>258</v>
      </c>
      <c r="AU416" s="265" t="s">
        <v>89</v>
      </c>
      <c r="AV416" s="15" t="s">
        <v>86</v>
      </c>
      <c r="AW416" s="15" t="s">
        <v>39</v>
      </c>
      <c r="AX416" s="15" t="s">
        <v>78</v>
      </c>
      <c r="AY416" s="265" t="s">
        <v>133</v>
      </c>
    </row>
    <row r="417" s="13" customFormat="1">
      <c r="A417" s="13"/>
      <c r="B417" s="234"/>
      <c r="C417" s="235"/>
      <c r="D417" s="213" t="s">
        <v>258</v>
      </c>
      <c r="E417" s="236" t="s">
        <v>32</v>
      </c>
      <c r="F417" s="237" t="s">
        <v>548</v>
      </c>
      <c r="G417" s="235"/>
      <c r="H417" s="238">
        <v>85.879999999999995</v>
      </c>
      <c r="I417" s="239"/>
      <c r="J417" s="235"/>
      <c r="K417" s="235"/>
      <c r="L417" s="240"/>
      <c r="M417" s="241"/>
      <c r="N417" s="242"/>
      <c r="O417" s="242"/>
      <c r="P417" s="242"/>
      <c r="Q417" s="242"/>
      <c r="R417" s="242"/>
      <c r="S417" s="242"/>
      <c r="T417" s="243"/>
      <c r="U417" s="13"/>
      <c r="V417" s="13"/>
      <c r="W417" s="13"/>
      <c r="X417" s="13"/>
      <c r="Y417" s="13"/>
      <c r="Z417" s="13"/>
      <c r="AA417" s="13"/>
      <c r="AB417" s="13"/>
      <c r="AC417" s="13"/>
      <c r="AD417" s="13"/>
      <c r="AE417" s="13"/>
      <c r="AT417" s="244" t="s">
        <v>258</v>
      </c>
      <c r="AU417" s="244" t="s">
        <v>89</v>
      </c>
      <c r="AV417" s="13" t="s">
        <v>89</v>
      </c>
      <c r="AW417" s="13" t="s">
        <v>39</v>
      </c>
      <c r="AX417" s="13" t="s">
        <v>78</v>
      </c>
      <c r="AY417" s="244" t="s">
        <v>133</v>
      </c>
    </row>
    <row r="418" s="15" customFormat="1">
      <c r="A418" s="15"/>
      <c r="B418" s="256"/>
      <c r="C418" s="257"/>
      <c r="D418" s="213" t="s">
        <v>258</v>
      </c>
      <c r="E418" s="258" t="s">
        <v>32</v>
      </c>
      <c r="F418" s="259" t="s">
        <v>549</v>
      </c>
      <c r="G418" s="257"/>
      <c r="H418" s="258" t="s">
        <v>32</v>
      </c>
      <c r="I418" s="260"/>
      <c r="J418" s="257"/>
      <c r="K418" s="257"/>
      <c r="L418" s="261"/>
      <c r="M418" s="262"/>
      <c r="N418" s="263"/>
      <c r="O418" s="263"/>
      <c r="P418" s="263"/>
      <c r="Q418" s="263"/>
      <c r="R418" s="263"/>
      <c r="S418" s="263"/>
      <c r="T418" s="264"/>
      <c r="U418" s="15"/>
      <c r="V418" s="15"/>
      <c r="W418" s="15"/>
      <c r="X418" s="15"/>
      <c r="Y418" s="15"/>
      <c r="Z418" s="15"/>
      <c r="AA418" s="15"/>
      <c r="AB418" s="15"/>
      <c r="AC418" s="15"/>
      <c r="AD418" s="15"/>
      <c r="AE418" s="15"/>
      <c r="AT418" s="265" t="s">
        <v>258</v>
      </c>
      <c r="AU418" s="265" t="s">
        <v>89</v>
      </c>
      <c r="AV418" s="15" t="s">
        <v>86</v>
      </c>
      <c r="AW418" s="15" t="s">
        <v>39</v>
      </c>
      <c r="AX418" s="15" t="s">
        <v>78</v>
      </c>
      <c r="AY418" s="265" t="s">
        <v>133</v>
      </c>
    </row>
    <row r="419" s="13" customFormat="1">
      <c r="A419" s="13"/>
      <c r="B419" s="234"/>
      <c r="C419" s="235"/>
      <c r="D419" s="213" t="s">
        <v>258</v>
      </c>
      <c r="E419" s="236" t="s">
        <v>32</v>
      </c>
      <c r="F419" s="237" t="s">
        <v>548</v>
      </c>
      <c r="G419" s="235"/>
      <c r="H419" s="238">
        <v>85.879999999999995</v>
      </c>
      <c r="I419" s="239"/>
      <c r="J419" s="235"/>
      <c r="K419" s="235"/>
      <c r="L419" s="240"/>
      <c r="M419" s="241"/>
      <c r="N419" s="242"/>
      <c r="O419" s="242"/>
      <c r="P419" s="242"/>
      <c r="Q419" s="242"/>
      <c r="R419" s="242"/>
      <c r="S419" s="242"/>
      <c r="T419" s="243"/>
      <c r="U419" s="13"/>
      <c r="V419" s="13"/>
      <c r="W419" s="13"/>
      <c r="X419" s="13"/>
      <c r="Y419" s="13"/>
      <c r="Z419" s="13"/>
      <c r="AA419" s="13"/>
      <c r="AB419" s="13"/>
      <c r="AC419" s="13"/>
      <c r="AD419" s="13"/>
      <c r="AE419" s="13"/>
      <c r="AT419" s="244" t="s">
        <v>258</v>
      </c>
      <c r="AU419" s="244" t="s">
        <v>89</v>
      </c>
      <c r="AV419" s="13" t="s">
        <v>89</v>
      </c>
      <c r="AW419" s="13" t="s">
        <v>39</v>
      </c>
      <c r="AX419" s="13" t="s">
        <v>78</v>
      </c>
      <c r="AY419" s="244" t="s">
        <v>133</v>
      </c>
    </row>
    <row r="420" s="14" customFormat="1">
      <c r="A420" s="14"/>
      <c r="B420" s="245"/>
      <c r="C420" s="246"/>
      <c r="D420" s="213" t="s">
        <v>258</v>
      </c>
      <c r="E420" s="247" t="s">
        <v>32</v>
      </c>
      <c r="F420" s="248" t="s">
        <v>265</v>
      </c>
      <c r="G420" s="246"/>
      <c r="H420" s="249">
        <v>171.75999999999999</v>
      </c>
      <c r="I420" s="250"/>
      <c r="J420" s="246"/>
      <c r="K420" s="246"/>
      <c r="L420" s="251"/>
      <c r="M420" s="252"/>
      <c r="N420" s="253"/>
      <c r="O420" s="253"/>
      <c r="P420" s="253"/>
      <c r="Q420" s="253"/>
      <c r="R420" s="253"/>
      <c r="S420" s="253"/>
      <c r="T420" s="254"/>
      <c r="U420" s="14"/>
      <c r="V420" s="14"/>
      <c r="W420" s="14"/>
      <c r="X420" s="14"/>
      <c r="Y420" s="14"/>
      <c r="Z420" s="14"/>
      <c r="AA420" s="14"/>
      <c r="AB420" s="14"/>
      <c r="AC420" s="14"/>
      <c r="AD420" s="14"/>
      <c r="AE420" s="14"/>
      <c r="AT420" s="255" t="s">
        <v>258</v>
      </c>
      <c r="AU420" s="255" t="s">
        <v>89</v>
      </c>
      <c r="AV420" s="14" t="s">
        <v>132</v>
      </c>
      <c r="AW420" s="14" t="s">
        <v>39</v>
      </c>
      <c r="AX420" s="14" t="s">
        <v>86</v>
      </c>
      <c r="AY420" s="255" t="s">
        <v>133</v>
      </c>
    </row>
    <row r="421" s="2" customFormat="1" ht="24.15" customHeight="1">
      <c r="A421" s="42"/>
      <c r="B421" s="43"/>
      <c r="C421" s="200" t="s">
        <v>550</v>
      </c>
      <c r="D421" s="200" t="s">
        <v>134</v>
      </c>
      <c r="E421" s="201" t="s">
        <v>551</v>
      </c>
      <c r="F421" s="202" t="s">
        <v>552</v>
      </c>
      <c r="G421" s="203" t="s">
        <v>253</v>
      </c>
      <c r="H421" s="204">
        <v>60.840000000000003</v>
      </c>
      <c r="I421" s="205"/>
      <c r="J421" s="206">
        <f>ROUND(I421*H421,2)</f>
        <v>0</v>
      </c>
      <c r="K421" s="202" t="s">
        <v>235</v>
      </c>
      <c r="L421" s="48"/>
      <c r="M421" s="207" t="s">
        <v>32</v>
      </c>
      <c r="N421" s="208" t="s">
        <v>49</v>
      </c>
      <c r="O421" s="88"/>
      <c r="P421" s="209">
        <f>O421*H421</f>
        <v>0</v>
      </c>
      <c r="Q421" s="209">
        <v>0</v>
      </c>
      <c r="R421" s="209">
        <f>Q421*H421</f>
        <v>0</v>
      </c>
      <c r="S421" s="209">
        <v>0</v>
      </c>
      <c r="T421" s="210">
        <f>S421*H421</f>
        <v>0</v>
      </c>
      <c r="U421" s="42"/>
      <c r="V421" s="42"/>
      <c r="W421" s="42"/>
      <c r="X421" s="42"/>
      <c r="Y421" s="42"/>
      <c r="Z421" s="42"/>
      <c r="AA421" s="42"/>
      <c r="AB421" s="42"/>
      <c r="AC421" s="42"/>
      <c r="AD421" s="42"/>
      <c r="AE421" s="42"/>
      <c r="AR421" s="211" t="s">
        <v>400</v>
      </c>
      <c r="AT421" s="211" t="s">
        <v>134</v>
      </c>
      <c r="AU421" s="211" t="s">
        <v>89</v>
      </c>
      <c r="AY421" s="20" t="s">
        <v>133</v>
      </c>
      <c r="BE421" s="212">
        <f>IF(N421="základní",J421,0)</f>
        <v>0</v>
      </c>
      <c r="BF421" s="212">
        <f>IF(N421="snížená",J421,0)</f>
        <v>0</v>
      </c>
      <c r="BG421" s="212">
        <f>IF(N421="zákl. přenesená",J421,0)</f>
        <v>0</v>
      </c>
      <c r="BH421" s="212">
        <f>IF(N421="sníž. přenesená",J421,0)</f>
        <v>0</v>
      </c>
      <c r="BI421" s="212">
        <f>IF(N421="nulová",J421,0)</f>
        <v>0</v>
      </c>
      <c r="BJ421" s="20" t="s">
        <v>86</v>
      </c>
      <c r="BK421" s="212">
        <f>ROUND(I421*H421,2)</f>
        <v>0</v>
      </c>
      <c r="BL421" s="20" t="s">
        <v>400</v>
      </c>
      <c r="BM421" s="211" t="s">
        <v>553</v>
      </c>
    </row>
    <row r="422" s="2" customFormat="1">
      <c r="A422" s="42"/>
      <c r="B422" s="43"/>
      <c r="C422" s="44"/>
      <c r="D422" s="213" t="s">
        <v>139</v>
      </c>
      <c r="E422" s="44"/>
      <c r="F422" s="214" t="s">
        <v>554</v>
      </c>
      <c r="G422" s="44"/>
      <c r="H422" s="44"/>
      <c r="I422" s="215"/>
      <c r="J422" s="44"/>
      <c r="K422" s="44"/>
      <c r="L422" s="48"/>
      <c r="M422" s="216"/>
      <c r="N422" s="217"/>
      <c r="O422" s="88"/>
      <c r="P422" s="88"/>
      <c r="Q422" s="88"/>
      <c r="R422" s="88"/>
      <c r="S422" s="88"/>
      <c r="T422" s="89"/>
      <c r="U422" s="42"/>
      <c r="V422" s="42"/>
      <c r="W422" s="42"/>
      <c r="X422" s="42"/>
      <c r="Y422" s="42"/>
      <c r="Z422" s="42"/>
      <c r="AA422" s="42"/>
      <c r="AB422" s="42"/>
      <c r="AC422" s="42"/>
      <c r="AD422" s="42"/>
      <c r="AE422" s="42"/>
      <c r="AT422" s="20" t="s">
        <v>139</v>
      </c>
      <c r="AU422" s="20" t="s">
        <v>89</v>
      </c>
    </row>
    <row r="423" s="2" customFormat="1">
      <c r="A423" s="42"/>
      <c r="B423" s="43"/>
      <c r="C423" s="44"/>
      <c r="D423" s="231" t="s">
        <v>184</v>
      </c>
      <c r="E423" s="44"/>
      <c r="F423" s="232" t="s">
        <v>555</v>
      </c>
      <c r="G423" s="44"/>
      <c r="H423" s="44"/>
      <c r="I423" s="215"/>
      <c r="J423" s="44"/>
      <c r="K423" s="44"/>
      <c r="L423" s="48"/>
      <c r="M423" s="216"/>
      <c r="N423" s="217"/>
      <c r="O423" s="88"/>
      <c r="P423" s="88"/>
      <c r="Q423" s="88"/>
      <c r="R423" s="88"/>
      <c r="S423" s="88"/>
      <c r="T423" s="89"/>
      <c r="U423" s="42"/>
      <c r="V423" s="42"/>
      <c r="W423" s="42"/>
      <c r="X423" s="42"/>
      <c r="Y423" s="42"/>
      <c r="Z423" s="42"/>
      <c r="AA423" s="42"/>
      <c r="AB423" s="42"/>
      <c r="AC423" s="42"/>
      <c r="AD423" s="42"/>
      <c r="AE423" s="42"/>
      <c r="AT423" s="20" t="s">
        <v>184</v>
      </c>
      <c r="AU423" s="20" t="s">
        <v>89</v>
      </c>
    </row>
    <row r="424" s="2" customFormat="1">
      <c r="A424" s="42"/>
      <c r="B424" s="43"/>
      <c r="C424" s="44"/>
      <c r="D424" s="213" t="s">
        <v>239</v>
      </c>
      <c r="E424" s="44"/>
      <c r="F424" s="218" t="s">
        <v>556</v>
      </c>
      <c r="G424" s="44"/>
      <c r="H424" s="44"/>
      <c r="I424" s="215"/>
      <c r="J424" s="44"/>
      <c r="K424" s="44"/>
      <c r="L424" s="48"/>
      <c r="M424" s="216"/>
      <c r="N424" s="217"/>
      <c r="O424" s="88"/>
      <c r="P424" s="88"/>
      <c r="Q424" s="88"/>
      <c r="R424" s="88"/>
      <c r="S424" s="88"/>
      <c r="T424" s="89"/>
      <c r="U424" s="42"/>
      <c r="V424" s="42"/>
      <c r="W424" s="42"/>
      <c r="X424" s="42"/>
      <c r="Y424" s="42"/>
      <c r="Z424" s="42"/>
      <c r="AA424" s="42"/>
      <c r="AB424" s="42"/>
      <c r="AC424" s="42"/>
      <c r="AD424" s="42"/>
      <c r="AE424" s="42"/>
      <c r="AT424" s="20" t="s">
        <v>239</v>
      </c>
      <c r="AU424" s="20" t="s">
        <v>89</v>
      </c>
    </row>
    <row r="425" s="15" customFormat="1">
      <c r="A425" s="15"/>
      <c r="B425" s="256"/>
      <c r="C425" s="257"/>
      <c r="D425" s="213" t="s">
        <v>258</v>
      </c>
      <c r="E425" s="258" t="s">
        <v>32</v>
      </c>
      <c r="F425" s="259" t="s">
        <v>394</v>
      </c>
      <c r="G425" s="257"/>
      <c r="H425" s="258" t="s">
        <v>32</v>
      </c>
      <c r="I425" s="260"/>
      <c r="J425" s="257"/>
      <c r="K425" s="257"/>
      <c r="L425" s="261"/>
      <c r="M425" s="262"/>
      <c r="N425" s="263"/>
      <c r="O425" s="263"/>
      <c r="P425" s="263"/>
      <c r="Q425" s="263"/>
      <c r="R425" s="263"/>
      <c r="S425" s="263"/>
      <c r="T425" s="264"/>
      <c r="U425" s="15"/>
      <c r="V425" s="15"/>
      <c r="W425" s="15"/>
      <c r="X425" s="15"/>
      <c r="Y425" s="15"/>
      <c r="Z425" s="15"/>
      <c r="AA425" s="15"/>
      <c r="AB425" s="15"/>
      <c r="AC425" s="15"/>
      <c r="AD425" s="15"/>
      <c r="AE425" s="15"/>
      <c r="AT425" s="265" t="s">
        <v>258</v>
      </c>
      <c r="AU425" s="265" t="s">
        <v>89</v>
      </c>
      <c r="AV425" s="15" t="s">
        <v>86</v>
      </c>
      <c r="AW425" s="15" t="s">
        <v>39</v>
      </c>
      <c r="AX425" s="15" t="s">
        <v>78</v>
      </c>
      <c r="AY425" s="265" t="s">
        <v>133</v>
      </c>
    </row>
    <row r="426" s="13" customFormat="1">
      <c r="A426" s="13"/>
      <c r="B426" s="234"/>
      <c r="C426" s="235"/>
      <c r="D426" s="213" t="s">
        <v>258</v>
      </c>
      <c r="E426" s="236" t="s">
        <v>32</v>
      </c>
      <c r="F426" s="237" t="s">
        <v>395</v>
      </c>
      <c r="G426" s="235"/>
      <c r="H426" s="238">
        <v>32.479999999999997</v>
      </c>
      <c r="I426" s="239"/>
      <c r="J426" s="235"/>
      <c r="K426" s="235"/>
      <c r="L426" s="240"/>
      <c r="M426" s="241"/>
      <c r="N426" s="242"/>
      <c r="O426" s="242"/>
      <c r="P426" s="242"/>
      <c r="Q426" s="242"/>
      <c r="R426" s="242"/>
      <c r="S426" s="242"/>
      <c r="T426" s="243"/>
      <c r="U426" s="13"/>
      <c r="V426" s="13"/>
      <c r="W426" s="13"/>
      <c r="X426" s="13"/>
      <c r="Y426" s="13"/>
      <c r="Z426" s="13"/>
      <c r="AA426" s="13"/>
      <c r="AB426" s="13"/>
      <c r="AC426" s="13"/>
      <c r="AD426" s="13"/>
      <c r="AE426" s="13"/>
      <c r="AT426" s="244" t="s">
        <v>258</v>
      </c>
      <c r="AU426" s="244" t="s">
        <v>89</v>
      </c>
      <c r="AV426" s="13" t="s">
        <v>89</v>
      </c>
      <c r="AW426" s="13" t="s">
        <v>39</v>
      </c>
      <c r="AX426" s="13" t="s">
        <v>78</v>
      </c>
      <c r="AY426" s="244" t="s">
        <v>133</v>
      </c>
    </row>
    <row r="427" s="13" customFormat="1">
      <c r="A427" s="13"/>
      <c r="B427" s="234"/>
      <c r="C427" s="235"/>
      <c r="D427" s="213" t="s">
        <v>258</v>
      </c>
      <c r="E427" s="236" t="s">
        <v>32</v>
      </c>
      <c r="F427" s="237" t="s">
        <v>396</v>
      </c>
      <c r="G427" s="235"/>
      <c r="H427" s="238">
        <v>17.699999999999999</v>
      </c>
      <c r="I427" s="239"/>
      <c r="J427" s="235"/>
      <c r="K427" s="235"/>
      <c r="L427" s="240"/>
      <c r="M427" s="241"/>
      <c r="N427" s="242"/>
      <c r="O427" s="242"/>
      <c r="P427" s="242"/>
      <c r="Q427" s="242"/>
      <c r="R427" s="242"/>
      <c r="S427" s="242"/>
      <c r="T427" s="243"/>
      <c r="U427" s="13"/>
      <c r="V427" s="13"/>
      <c r="W427" s="13"/>
      <c r="X427" s="13"/>
      <c r="Y427" s="13"/>
      <c r="Z427" s="13"/>
      <c r="AA427" s="13"/>
      <c r="AB427" s="13"/>
      <c r="AC427" s="13"/>
      <c r="AD427" s="13"/>
      <c r="AE427" s="13"/>
      <c r="AT427" s="244" t="s">
        <v>258</v>
      </c>
      <c r="AU427" s="244" t="s">
        <v>89</v>
      </c>
      <c r="AV427" s="13" t="s">
        <v>89</v>
      </c>
      <c r="AW427" s="13" t="s">
        <v>39</v>
      </c>
      <c r="AX427" s="13" t="s">
        <v>78</v>
      </c>
      <c r="AY427" s="244" t="s">
        <v>133</v>
      </c>
    </row>
    <row r="428" s="13" customFormat="1">
      <c r="A428" s="13"/>
      <c r="B428" s="234"/>
      <c r="C428" s="235"/>
      <c r="D428" s="213" t="s">
        <v>258</v>
      </c>
      <c r="E428" s="236" t="s">
        <v>32</v>
      </c>
      <c r="F428" s="237" t="s">
        <v>397</v>
      </c>
      <c r="G428" s="235"/>
      <c r="H428" s="238">
        <v>5.0899999999999999</v>
      </c>
      <c r="I428" s="239"/>
      <c r="J428" s="235"/>
      <c r="K428" s="235"/>
      <c r="L428" s="240"/>
      <c r="M428" s="241"/>
      <c r="N428" s="242"/>
      <c r="O428" s="242"/>
      <c r="P428" s="242"/>
      <c r="Q428" s="242"/>
      <c r="R428" s="242"/>
      <c r="S428" s="242"/>
      <c r="T428" s="243"/>
      <c r="U428" s="13"/>
      <c r="V428" s="13"/>
      <c r="W428" s="13"/>
      <c r="X428" s="13"/>
      <c r="Y428" s="13"/>
      <c r="Z428" s="13"/>
      <c r="AA428" s="13"/>
      <c r="AB428" s="13"/>
      <c r="AC428" s="13"/>
      <c r="AD428" s="13"/>
      <c r="AE428" s="13"/>
      <c r="AT428" s="244" t="s">
        <v>258</v>
      </c>
      <c r="AU428" s="244" t="s">
        <v>89</v>
      </c>
      <c r="AV428" s="13" t="s">
        <v>89</v>
      </c>
      <c r="AW428" s="13" t="s">
        <v>39</v>
      </c>
      <c r="AX428" s="13" t="s">
        <v>78</v>
      </c>
      <c r="AY428" s="244" t="s">
        <v>133</v>
      </c>
    </row>
    <row r="429" s="13" customFormat="1">
      <c r="A429" s="13"/>
      <c r="B429" s="234"/>
      <c r="C429" s="235"/>
      <c r="D429" s="213" t="s">
        <v>258</v>
      </c>
      <c r="E429" s="236" t="s">
        <v>32</v>
      </c>
      <c r="F429" s="237" t="s">
        <v>398</v>
      </c>
      <c r="G429" s="235"/>
      <c r="H429" s="238">
        <v>3.75</v>
      </c>
      <c r="I429" s="239"/>
      <c r="J429" s="235"/>
      <c r="K429" s="235"/>
      <c r="L429" s="240"/>
      <c r="M429" s="241"/>
      <c r="N429" s="242"/>
      <c r="O429" s="242"/>
      <c r="P429" s="242"/>
      <c r="Q429" s="242"/>
      <c r="R429" s="242"/>
      <c r="S429" s="242"/>
      <c r="T429" s="243"/>
      <c r="U429" s="13"/>
      <c r="V429" s="13"/>
      <c r="W429" s="13"/>
      <c r="X429" s="13"/>
      <c r="Y429" s="13"/>
      <c r="Z429" s="13"/>
      <c r="AA429" s="13"/>
      <c r="AB429" s="13"/>
      <c r="AC429" s="13"/>
      <c r="AD429" s="13"/>
      <c r="AE429" s="13"/>
      <c r="AT429" s="244" t="s">
        <v>258</v>
      </c>
      <c r="AU429" s="244" t="s">
        <v>89</v>
      </c>
      <c r="AV429" s="13" t="s">
        <v>89</v>
      </c>
      <c r="AW429" s="13" t="s">
        <v>39</v>
      </c>
      <c r="AX429" s="13" t="s">
        <v>78</v>
      </c>
      <c r="AY429" s="244" t="s">
        <v>133</v>
      </c>
    </row>
    <row r="430" s="13" customFormat="1">
      <c r="A430" s="13"/>
      <c r="B430" s="234"/>
      <c r="C430" s="235"/>
      <c r="D430" s="213" t="s">
        <v>258</v>
      </c>
      <c r="E430" s="236" t="s">
        <v>32</v>
      </c>
      <c r="F430" s="237" t="s">
        <v>399</v>
      </c>
      <c r="G430" s="235"/>
      <c r="H430" s="238">
        <v>1.8200000000000001</v>
      </c>
      <c r="I430" s="239"/>
      <c r="J430" s="235"/>
      <c r="K430" s="235"/>
      <c r="L430" s="240"/>
      <c r="M430" s="241"/>
      <c r="N430" s="242"/>
      <c r="O430" s="242"/>
      <c r="P430" s="242"/>
      <c r="Q430" s="242"/>
      <c r="R430" s="242"/>
      <c r="S430" s="242"/>
      <c r="T430" s="243"/>
      <c r="U430" s="13"/>
      <c r="V430" s="13"/>
      <c r="W430" s="13"/>
      <c r="X430" s="13"/>
      <c r="Y430" s="13"/>
      <c r="Z430" s="13"/>
      <c r="AA430" s="13"/>
      <c r="AB430" s="13"/>
      <c r="AC430" s="13"/>
      <c r="AD430" s="13"/>
      <c r="AE430" s="13"/>
      <c r="AT430" s="244" t="s">
        <v>258</v>
      </c>
      <c r="AU430" s="244" t="s">
        <v>89</v>
      </c>
      <c r="AV430" s="13" t="s">
        <v>89</v>
      </c>
      <c r="AW430" s="13" t="s">
        <v>39</v>
      </c>
      <c r="AX430" s="13" t="s">
        <v>78</v>
      </c>
      <c r="AY430" s="244" t="s">
        <v>133</v>
      </c>
    </row>
    <row r="431" s="14" customFormat="1">
      <c r="A431" s="14"/>
      <c r="B431" s="245"/>
      <c r="C431" s="246"/>
      <c r="D431" s="213" t="s">
        <v>258</v>
      </c>
      <c r="E431" s="247" t="s">
        <v>32</v>
      </c>
      <c r="F431" s="248" t="s">
        <v>265</v>
      </c>
      <c r="G431" s="246"/>
      <c r="H431" s="249">
        <v>60.839999999999996</v>
      </c>
      <c r="I431" s="250"/>
      <c r="J431" s="246"/>
      <c r="K431" s="246"/>
      <c r="L431" s="251"/>
      <c r="M431" s="252"/>
      <c r="N431" s="253"/>
      <c r="O431" s="253"/>
      <c r="P431" s="253"/>
      <c r="Q431" s="253"/>
      <c r="R431" s="253"/>
      <c r="S431" s="253"/>
      <c r="T431" s="254"/>
      <c r="U431" s="14"/>
      <c r="V431" s="14"/>
      <c r="W431" s="14"/>
      <c r="X431" s="14"/>
      <c r="Y431" s="14"/>
      <c r="Z431" s="14"/>
      <c r="AA431" s="14"/>
      <c r="AB431" s="14"/>
      <c r="AC431" s="14"/>
      <c r="AD431" s="14"/>
      <c r="AE431" s="14"/>
      <c r="AT431" s="255" t="s">
        <v>258</v>
      </c>
      <c r="AU431" s="255" t="s">
        <v>89</v>
      </c>
      <c r="AV431" s="14" t="s">
        <v>132</v>
      </c>
      <c r="AW431" s="14" t="s">
        <v>39</v>
      </c>
      <c r="AX431" s="14" t="s">
        <v>86</v>
      </c>
      <c r="AY431" s="255" t="s">
        <v>133</v>
      </c>
    </row>
    <row r="432" s="2" customFormat="1" ht="24.15" customHeight="1">
      <c r="A432" s="42"/>
      <c r="B432" s="43"/>
      <c r="C432" s="266" t="s">
        <v>557</v>
      </c>
      <c r="D432" s="266" t="s">
        <v>448</v>
      </c>
      <c r="E432" s="267" t="s">
        <v>558</v>
      </c>
      <c r="F432" s="268" t="s">
        <v>559</v>
      </c>
      <c r="G432" s="269" t="s">
        <v>253</v>
      </c>
      <c r="H432" s="270">
        <v>62.057000000000002</v>
      </c>
      <c r="I432" s="271"/>
      <c r="J432" s="272">
        <f>ROUND(I432*H432,2)</f>
        <v>0</v>
      </c>
      <c r="K432" s="268" t="s">
        <v>235</v>
      </c>
      <c r="L432" s="273"/>
      <c r="M432" s="274" t="s">
        <v>32</v>
      </c>
      <c r="N432" s="275" t="s">
        <v>49</v>
      </c>
      <c r="O432" s="88"/>
      <c r="P432" s="209">
        <f>O432*H432</f>
        <v>0</v>
      </c>
      <c r="Q432" s="209">
        <v>0.0040000000000000001</v>
      </c>
      <c r="R432" s="209">
        <f>Q432*H432</f>
        <v>0.248228</v>
      </c>
      <c r="S432" s="209">
        <v>0</v>
      </c>
      <c r="T432" s="210">
        <f>S432*H432</f>
        <v>0</v>
      </c>
      <c r="U432" s="42"/>
      <c r="V432" s="42"/>
      <c r="W432" s="42"/>
      <c r="X432" s="42"/>
      <c r="Y432" s="42"/>
      <c r="Z432" s="42"/>
      <c r="AA432" s="42"/>
      <c r="AB432" s="42"/>
      <c r="AC432" s="42"/>
      <c r="AD432" s="42"/>
      <c r="AE432" s="42"/>
      <c r="AR432" s="211" t="s">
        <v>519</v>
      </c>
      <c r="AT432" s="211" t="s">
        <v>448</v>
      </c>
      <c r="AU432" s="211" t="s">
        <v>89</v>
      </c>
      <c r="AY432" s="20" t="s">
        <v>133</v>
      </c>
      <c r="BE432" s="212">
        <f>IF(N432="základní",J432,0)</f>
        <v>0</v>
      </c>
      <c r="BF432" s="212">
        <f>IF(N432="snížená",J432,0)</f>
        <v>0</v>
      </c>
      <c r="BG432" s="212">
        <f>IF(N432="zákl. přenesená",J432,0)</f>
        <v>0</v>
      </c>
      <c r="BH432" s="212">
        <f>IF(N432="sníž. přenesená",J432,0)</f>
        <v>0</v>
      </c>
      <c r="BI432" s="212">
        <f>IF(N432="nulová",J432,0)</f>
        <v>0</v>
      </c>
      <c r="BJ432" s="20" t="s">
        <v>86</v>
      </c>
      <c r="BK432" s="212">
        <f>ROUND(I432*H432,2)</f>
        <v>0</v>
      </c>
      <c r="BL432" s="20" t="s">
        <v>400</v>
      </c>
      <c r="BM432" s="211" t="s">
        <v>560</v>
      </c>
    </row>
    <row r="433" s="2" customFormat="1">
      <c r="A433" s="42"/>
      <c r="B433" s="43"/>
      <c r="C433" s="44"/>
      <c r="D433" s="213" t="s">
        <v>139</v>
      </c>
      <c r="E433" s="44"/>
      <c r="F433" s="214" t="s">
        <v>559</v>
      </c>
      <c r="G433" s="44"/>
      <c r="H433" s="44"/>
      <c r="I433" s="215"/>
      <c r="J433" s="44"/>
      <c r="K433" s="44"/>
      <c r="L433" s="48"/>
      <c r="M433" s="216"/>
      <c r="N433" s="217"/>
      <c r="O433" s="88"/>
      <c r="P433" s="88"/>
      <c r="Q433" s="88"/>
      <c r="R433" s="88"/>
      <c r="S433" s="88"/>
      <c r="T433" s="89"/>
      <c r="U433" s="42"/>
      <c r="V433" s="42"/>
      <c r="W433" s="42"/>
      <c r="X433" s="42"/>
      <c r="Y433" s="42"/>
      <c r="Z433" s="42"/>
      <c r="AA433" s="42"/>
      <c r="AB433" s="42"/>
      <c r="AC433" s="42"/>
      <c r="AD433" s="42"/>
      <c r="AE433" s="42"/>
      <c r="AT433" s="20" t="s">
        <v>139</v>
      </c>
      <c r="AU433" s="20" t="s">
        <v>89</v>
      </c>
    </row>
    <row r="434" s="13" customFormat="1">
      <c r="A434" s="13"/>
      <c r="B434" s="234"/>
      <c r="C434" s="235"/>
      <c r="D434" s="213" t="s">
        <v>258</v>
      </c>
      <c r="E434" s="235"/>
      <c r="F434" s="237" t="s">
        <v>561</v>
      </c>
      <c r="G434" s="235"/>
      <c r="H434" s="238">
        <v>62.057000000000002</v>
      </c>
      <c r="I434" s="239"/>
      <c r="J434" s="235"/>
      <c r="K434" s="235"/>
      <c r="L434" s="240"/>
      <c r="M434" s="241"/>
      <c r="N434" s="242"/>
      <c r="O434" s="242"/>
      <c r="P434" s="242"/>
      <c r="Q434" s="242"/>
      <c r="R434" s="242"/>
      <c r="S434" s="242"/>
      <c r="T434" s="243"/>
      <c r="U434" s="13"/>
      <c r="V434" s="13"/>
      <c r="W434" s="13"/>
      <c r="X434" s="13"/>
      <c r="Y434" s="13"/>
      <c r="Z434" s="13"/>
      <c r="AA434" s="13"/>
      <c r="AB434" s="13"/>
      <c r="AC434" s="13"/>
      <c r="AD434" s="13"/>
      <c r="AE434" s="13"/>
      <c r="AT434" s="244" t="s">
        <v>258</v>
      </c>
      <c r="AU434" s="244" t="s">
        <v>89</v>
      </c>
      <c r="AV434" s="13" t="s">
        <v>89</v>
      </c>
      <c r="AW434" s="13" t="s">
        <v>4</v>
      </c>
      <c r="AX434" s="13" t="s">
        <v>86</v>
      </c>
      <c r="AY434" s="244" t="s">
        <v>133</v>
      </c>
    </row>
    <row r="435" s="2" customFormat="1" ht="24.15" customHeight="1">
      <c r="A435" s="42"/>
      <c r="B435" s="43"/>
      <c r="C435" s="200" t="s">
        <v>562</v>
      </c>
      <c r="D435" s="200" t="s">
        <v>134</v>
      </c>
      <c r="E435" s="201" t="s">
        <v>563</v>
      </c>
      <c r="F435" s="202" t="s">
        <v>564</v>
      </c>
      <c r="G435" s="203" t="s">
        <v>253</v>
      </c>
      <c r="H435" s="204">
        <v>374.07400000000001</v>
      </c>
      <c r="I435" s="205"/>
      <c r="J435" s="206">
        <f>ROUND(I435*H435,2)</f>
        <v>0</v>
      </c>
      <c r="K435" s="202" t="s">
        <v>235</v>
      </c>
      <c r="L435" s="48"/>
      <c r="M435" s="207" t="s">
        <v>32</v>
      </c>
      <c r="N435" s="208" t="s">
        <v>49</v>
      </c>
      <c r="O435" s="88"/>
      <c r="P435" s="209">
        <f>O435*H435</f>
        <v>0</v>
      </c>
      <c r="Q435" s="209">
        <v>0</v>
      </c>
      <c r="R435" s="209">
        <f>Q435*H435</f>
        <v>0</v>
      </c>
      <c r="S435" s="209">
        <v>0</v>
      </c>
      <c r="T435" s="210">
        <f>S435*H435</f>
        <v>0</v>
      </c>
      <c r="U435" s="42"/>
      <c r="V435" s="42"/>
      <c r="W435" s="42"/>
      <c r="X435" s="42"/>
      <c r="Y435" s="42"/>
      <c r="Z435" s="42"/>
      <c r="AA435" s="42"/>
      <c r="AB435" s="42"/>
      <c r="AC435" s="42"/>
      <c r="AD435" s="42"/>
      <c r="AE435" s="42"/>
      <c r="AR435" s="211" t="s">
        <v>400</v>
      </c>
      <c r="AT435" s="211" t="s">
        <v>134</v>
      </c>
      <c r="AU435" s="211" t="s">
        <v>89</v>
      </c>
      <c r="AY435" s="20" t="s">
        <v>133</v>
      </c>
      <c r="BE435" s="212">
        <f>IF(N435="základní",J435,0)</f>
        <v>0</v>
      </c>
      <c r="BF435" s="212">
        <f>IF(N435="snížená",J435,0)</f>
        <v>0</v>
      </c>
      <c r="BG435" s="212">
        <f>IF(N435="zákl. přenesená",J435,0)</f>
        <v>0</v>
      </c>
      <c r="BH435" s="212">
        <f>IF(N435="sníž. přenesená",J435,0)</f>
        <v>0</v>
      </c>
      <c r="BI435" s="212">
        <f>IF(N435="nulová",J435,0)</f>
        <v>0</v>
      </c>
      <c r="BJ435" s="20" t="s">
        <v>86</v>
      </c>
      <c r="BK435" s="212">
        <f>ROUND(I435*H435,2)</f>
        <v>0</v>
      </c>
      <c r="BL435" s="20" t="s">
        <v>400</v>
      </c>
      <c r="BM435" s="211" t="s">
        <v>565</v>
      </c>
    </row>
    <row r="436" s="2" customFormat="1">
      <c r="A436" s="42"/>
      <c r="B436" s="43"/>
      <c r="C436" s="44"/>
      <c r="D436" s="213" t="s">
        <v>139</v>
      </c>
      <c r="E436" s="44"/>
      <c r="F436" s="214" t="s">
        <v>566</v>
      </c>
      <c r="G436" s="44"/>
      <c r="H436" s="44"/>
      <c r="I436" s="215"/>
      <c r="J436" s="44"/>
      <c r="K436" s="44"/>
      <c r="L436" s="48"/>
      <c r="M436" s="216"/>
      <c r="N436" s="217"/>
      <c r="O436" s="88"/>
      <c r="P436" s="88"/>
      <c r="Q436" s="88"/>
      <c r="R436" s="88"/>
      <c r="S436" s="88"/>
      <c r="T436" s="89"/>
      <c r="U436" s="42"/>
      <c r="V436" s="42"/>
      <c r="W436" s="42"/>
      <c r="X436" s="42"/>
      <c r="Y436" s="42"/>
      <c r="Z436" s="42"/>
      <c r="AA436" s="42"/>
      <c r="AB436" s="42"/>
      <c r="AC436" s="42"/>
      <c r="AD436" s="42"/>
      <c r="AE436" s="42"/>
      <c r="AT436" s="20" t="s">
        <v>139</v>
      </c>
      <c r="AU436" s="20" t="s">
        <v>89</v>
      </c>
    </row>
    <row r="437" s="2" customFormat="1">
      <c r="A437" s="42"/>
      <c r="B437" s="43"/>
      <c r="C437" s="44"/>
      <c r="D437" s="231" t="s">
        <v>184</v>
      </c>
      <c r="E437" s="44"/>
      <c r="F437" s="232" t="s">
        <v>567</v>
      </c>
      <c r="G437" s="44"/>
      <c r="H437" s="44"/>
      <c r="I437" s="215"/>
      <c r="J437" s="44"/>
      <c r="K437" s="44"/>
      <c r="L437" s="48"/>
      <c r="M437" s="216"/>
      <c r="N437" s="217"/>
      <c r="O437" s="88"/>
      <c r="P437" s="88"/>
      <c r="Q437" s="88"/>
      <c r="R437" s="88"/>
      <c r="S437" s="88"/>
      <c r="T437" s="89"/>
      <c r="U437" s="42"/>
      <c r="V437" s="42"/>
      <c r="W437" s="42"/>
      <c r="X437" s="42"/>
      <c r="Y437" s="42"/>
      <c r="Z437" s="42"/>
      <c r="AA437" s="42"/>
      <c r="AB437" s="42"/>
      <c r="AC437" s="42"/>
      <c r="AD437" s="42"/>
      <c r="AE437" s="42"/>
      <c r="AT437" s="20" t="s">
        <v>184</v>
      </c>
      <c r="AU437" s="20" t="s">
        <v>89</v>
      </c>
    </row>
    <row r="438" s="2" customFormat="1">
      <c r="A438" s="42"/>
      <c r="B438" s="43"/>
      <c r="C438" s="44"/>
      <c r="D438" s="213" t="s">
        <v>239</v>
      </c>
      <c r="E438" s="44"/>
      <c r="F438" s="218" t="s">
        <v>568</v>
      </c>
      <c r="G438" s="44"/>
      <c r="H438" s="44"/>
      <c r="I438" s="215"/>
      <c r="J438" s="44"/>
      <c r="K438" s="44"/>
      <c r="L438" s="48"/>
      <c r="M438" s="216"/>
      <c r="N438" s="217"/>
      <c r="O438" s="88"/>
      <c r="P438" s="88"/>
      <c r="Q438" s="88"/>
      <c r="R438" s="88"/>
      <c r="S438" s="88"/>
      <c r="T438" s="89"/>
      <c r="U438" s="42"/>
      <c r="V438" s="42"/>
      <c r="W438" s="42"/>
      <c r="X438" s="42"/>
      <c r="Y438" s="42"/>
      <c r="Z438" s="42"/>
      <c r="AA438" s="42"/>
      <c r="AB438" s="42"/>
      <c r="AC438" s="42"/>
      <c r="AD438" s="42"/>
      <c r="AE438" s="42"/>
      <c r="AT438" s="20" t="s">
        <v>239</v>
      </c>
      <c r="AU438" s="20" t="s">
        <v>89</v>
      </c>
    </row>
    <row r="439" s="15" customFormat="1">
      <c r="A439" s="15"/>
      <c r="B439" s="256"/>
      <c r="C439" s="257"/>
      <c r="D439" s="213" t="s">
        <v>258</v>
      </c>
      <c r="E439" s="258" t="s">
        <v>32</v>
      </c>
      <c r="F439" s="259" t="s">
        <v>394</v>
      </c>
      <c r="G439" s="257"/>
      <c r="H439" s="258" t="s">
        <v>32</v>
      </c>
      <c r="I439" s="260"/>
      <c r="J439" s="257"/>
      <c r="K439" s="257"/>
      <c r="L439" s="261"/>
      <c r="M439" s="262"/>
      <c r="N439" s="263"/>
      <c r="O439" s="263"/>
      <c r="P439" s="263"/>
      <c r="Q439" s="263"/>
      <c r="R439" s="263"/>
      <c r="S439" s="263"/>
      <c r="T439" s="264"/>
      <c r="U439" s="15"/>
      <c r="V439" s="15"/>
      <c r="W439" s="15"/>
      <c r="X439" s="15"/>
      <c r="Y439" s="15"/>
      <c r="Z439" s="15"/>
      <c r="AA439" s="15"/>
      <c r="AB439" s="15"/>
      <c r="AC439" s="15"/>
      <c r="AD439" s="15"/>
      <c r="AE439" s="15"/>
      <c r="AT439" s="265" t="s">
        <v>258</v>
      </c>
      <c r="AU439" s="265" t="s">
        <v>89</v>
      </c>
      <c r="AV439" s="15" t="s">
        <v>86</v>
      </c>
      <c r="AW439" s="15" t="s">
        <v>39</v>
      </c>
      <c r="AX439" s="15" t="s">
        <v>78</v>
      </c>
      <c r="AY439" s="265" t="s">
        <v>133</v>
      </c>
    </row>
    <row r="440" s="13" customFormat="1">
      <c r="A440" s="13"/>
      <c r="B440" s="234"/>
      <c r="C440" s="235"/>
      <c r="D440" s="213" t="s">
        <v>258</v>
      </c>
      <c r="E440" s="236" t="s">
        <v>32</v>
      </c>
      <c r="F440" s="237" t="s">
        <v>420</v>
      </c>
      <c r="G440" s="235"/>
      <c r="H440" s="238">
        <v>16.030000000000001</v>
      </c>
      <c r="I440" s="239"/>
      <c r="J440" s="235"/>
      <c r="K440" s="235"/>
      <c r="L440" s="240"/>
      <c r="M440" s="241"/>
      <c r="N440" s="242"/>
      <c r="O440" s="242"/>
      <c r="P440" s="242"/>
      <c r="Q440" s="242"/>
      <c r="R440" s="242"/>
      <c r="S440" s="242"/>
      <c r="T440" s="243"/>
      <c r="U440" s="13"/>
      <c r="V440" s="13"/>
      <c r="W440" s="13"/>
      <c r="X440" s="13"/>
      <c r="Y440" s="13"/>
      <c r="Z440" s="13"/>
      <c r="AA440" s="13"/>
      <c r="AB440" s="13"/>
      <c r="AC440" s="13"/>
      <c r="AD440" s="13"/>
      <c r="AE440" s="13"/>
      <c r="AT440" s="244" t="s">
        <v>258</v>
      </c>
      <c r="AU440" s="244" t="s">
        <v>89</v>
      </c>
      <c r="AV440" s="13" t="s">
        <v>89</v>
      </c>
      <c r="AW440" s="13" t="s">
        <v>39</v>
      </c>
      <c r="AX440" s="13" t="s">
        <v>78</v>
      </c>
      <c r="AY440" s="244" t="s">
        <v>133</v>
      </c>
    </row>
    <row r="441" s="13" customFormat="1">
      <c r="A441" s="13"/>
      <c r="B441" s="234"/>
      <c r="C441" s="235"/>
      <c r="D441" s="213" t="s">
        <v>258</v>
      </c>
      <c r="E441" s="236" t="s">
        <v>32</v>
      </c>
      <c r="F441" s="237" t="s">
        <v>395</v>
      </c>
      <c r="G441" s="235"/>
      <c r="H441" s="238">
        <v>32.479999999999997</v>
      </c>
      <c r="I441" s="239"/>
      <c r="J441" s="235"/>
      <c r="K441" s="235"/>
      <c r="L441" s="240"/>
      <c r="M441" s="241"/>
      <c r="N441" s="242"/>
      <c r="O441" s="242"/>
      <c r="P441" s="242"/>
      <c r="Q441" s="242"/>
      <c r="R441" s="242"/>
      <c r="S441" s="242"/>
      <c r="T441" s="243"/>
      <c r="U441" s="13"/>
      <c r="V441" s="13"/>
      <c r="W441" s="13"/>
      <c r="X441" s="13"/>
      <c r="Y441" s="13"/>
      <c r="Z441" s="13"/>
      <c r="AA441" s="13"/>
      <c r="AB441" s="13"/>
      <c r="AC441" s="13"/>
      <c r="AD441" s="13"/>
      <c r="AE441" s="13"/>
      <c r="AT441" s="244" t="s">
        <v>258</v>
      </c>
      <c r="AU441" s="244" t="s">
        <v>89</v>
      </c>
      <c r="AV441" s="13" t="s">
        <v>89</v>
      </c>
      <c r="AW441" s="13" t="s">
        <v>39</v>
      </c>
      <c r="AX441" s="13" t="s">
        <v>78</v>
      </c>
      <c r="AY441" s="244" t="s">
        <v>133</v>
      </c>
    </row>
    <row r="442" s="13" customFormat="1">
      <c r="A442" s="13"/>
      <c r="B442" s="234"/>
      <c r="C442" s="235"/>
      <c r="D442" s="213" t="s">
        <v>258</v>
      </c>
      <c r="E442" s="236" t="s">
        <v>32</v>
      </c>
      <c r="F442" s="237" t="s">
        <v>396</v>
      </c>
      <c r="G442" s="235"/>
      <c r="H442" s="238">
        <v>17.699999999999999</v>
      </c>
      <c r="I442" s="239"/>
      <c r="J442" s="235"/>
      <c r="K442" s="235"/>
      <c r="L442" s="240"/>
      <c r="M442" s="241"/>
      <c r="N442" s="242"/>
      <c r="O442" s="242"/>
      <c r="P442" s="242"/>
      <c r="Q442" s="242"/>
      <c r="R442" s="242"/>
      <c r="S442" s="242"/>
      <c r="T442" s="243"/>
      <c r="U442" s="13"/>
      <c r="V442" s="13"/>
      <c r="W442" s="13"/>
      <c r="X442" s="13"/>
      <c r="Y442" s="13"/>
      <c r="Z442" s="13"/>
      <c r="AA442" s="13"/>
      <c r="AB442" s="13"/>
      <c r="AC442" s="13"/>
      <c r="AD442" s="13"/>
      <c r="AE442" s="13"/>
      <c r="AT442" s="244" t="s">
        <v>258</v>
      </c>
      <c r="AU442" s="244" t="s">
        <v>89</v>
      </c>
      <c r="AV442" s="13" t="s">
        <v>89</v>
      </c>
      <c r="AW442" s="13" t="s">
        <v>39</v>
      </c>
      <c r="AX442" s="13" t="s">
        <v>78</v>
      </c>
      <c r="AY442" s="244" t="s">
        <v>133</v>
      </c>
    </row>
    <row r="443" s="13" customFormat="1">
      <c r="A443" s="13"/>
      <c r="B443" s="234"/>
      <c r="C443" s="235"/>
      <c r="D443" s="213" t="s">
        <v>258</v>
      </c>
      <c r="E443" s="236" t="s">
        <v>32</v>
      </c>
      <c r="F443" s="237" t="s">
        <v>397</v>
      </c>
      <c r="G443" s="235"/>
      <c r="H443" s="238">
        <v>5.0899999999999999</v>
      </c>
      <c r="I443" s="239"/>
      <c r="J443" s="235"/>
      <c r="K443" s="235"/>
      <c r="L443" s="240"/>
      <c r="M443" s="241"/>
      <c r="N443" s="242"/>
      <c r="O443" s="242"/>
      <c r="P443" s="242"/>
      <c r="Q443" s="242"/>
      <c r="R443" s="242"/>
      <c r="S443" s="242"/>
      <c r="T443" s="243"/>
      <c r="U443" s="13"/>
      <c r="V443" s="13"/>
      <c r="W443" s="13"/>
      <c r="X443" s="13"/>
      <c r="Y443" s="13"/>
      <c r="Z443" s="13"/>
      <c r="AA443" s="13"/>
      <c r="AB443" s="13"/>
      <c r="AC443" s="13"/>
      <c r="AD443" s="13"/>
      <c r="AE443" s="13"/>
      <c r="AT443" s="244" t="s">
        <v>258</v>
      </c>
      <c r="AU443" s="244" t="s">
        <v>89</v>
      </c>
      <c r="AV443" s="13" t="s">
        <v>89</v>
      </c>
      <c r="AW443" s="13" t="s">
        <v>39</v>
      </c>
      <c r="AX443" s="13" t="s">
        <v>78</v>
      </c>
      <c r="AY443" s="244" t="s">
        <v>133</v>
      </c>
    </row>
    <row r="444" s="13" customFormat="1">
      <c r="A444" s="13"/>
      <c r="B444" s="234"/>
      <c r="C444" s="235"/>
      <c r="D444" s="213" t="s">
        <v>258</v>
      </c>
      <c r="E444" s="236" t="s">
        <v>32</v>
      </c>
      <c r="F444" s="237" t="s">
        <v>398</v>
      </c>
      <c r="G444" s="235"/>
      <c r="H444" s="238">
        <v>3.75</v>
      </c>
      <c r="I444" s="239"/>
      <c r="J444" s="235"/>
      <c r="K444" s="235"/>
      <c r="L444" s="240"/>
      <c r="M444" s="241"/>
      <c r="N444" s="242"/>
      <c r="O444" s="242"/>
      <c r="P444" s="242"/>
      <c r="Q444" s="242"/>
      <c r="R444" s="242"/>
      <c r="S444" s="242"/>
      <c r="T444" s="243"/>
      <c r="U444" s="13"/>
      <c r="V444" s="13"/>
      <c r="W444" s="13"/>
      <c r="X444" s="13"/>
      <c r="Y444" s="13"/>
      <c r="Z444" s="13"/>
      <c r="AA444" s="13"/>
      <c r="AB444" s="13"/>
      <c r="AC444" s="13"/>
      <c r="AD444" s="13"/>
      <c r="AE444" s="13"/>
      <c r="AT444" s="244" t="s">
        <v>258</v>
      </c>
      <c r="AU444" s="244" t="s">
        <v>89</v>
      </c>
      <c r="AV444" s="13" t="s">
        <v>89</v>
      </c>
      <c r="AW444" s="13" t="s">
        <v>39</v>
      </c>
      <c r="AX444" s="13" t="s">
        <v>78</v>
      </c>
      <c r="AY444" s="244" t="s">
        <v>133</v>
      </c>
    </row>
    <row r="445" s="13" customFormat="1">
      <c r="A445" s="13"/>
      <c r="B445" s="234"/>
      <c r="C445" s="235"/>
      <c r="D445" s="213" t="s">
        <v>258</v>
      </c>
      <c r="E445" s="236" t="s">
        <v>32</v>
      </c>
      <c r="F445" s="237" t="s">
        <v>399</v>
      </c>
      <c r="G445" s="235"/>
      <c r="H445" s="238">
        <v>1.8200000000000001</v>
      </c>
      <c r="I445" s="239"/>
      <c r="J445" s="235"/>
      <c r="K445" s="235"/>
      <c r="L445" s="240"/>
      <c r="M445" s="241"/>
      <c r="N445" s="242"/>
      <c r="O445" s="242"/>
      <c r="P445" s="242"/>
      <c r="Q445" s="242"/>
      <c r="R445" s="242"/>
      <c r="S445" s="242"/>
      <c r="T445" s="243"/>
      <c r="U445" s="13"/>
      <c r="V445" s="13"/>
      <c r="W445" s="13"/>
      <c r="X445" s="13"/>
      <c r="Y445" s="13"/>
      <c r="Z445" s="13"/>
      <c r="AA445" s="13"/>
      <c r="AB445" s="13"/>
      <c r="AC445" s="13"/>
      <c r="AD445" s="13"/>
      <c r="AE445" s="13"/>
      <c r="AT445" s="244" t="s">
        <v>258</v>
      </c>
      <c r="AU445" s="244" t="s">
        <v>89</v>
      </c>
      <c r="AV445" s="13" t="s">
        <v>89</v>
      </c>
      <c r="AW445" s="13" t="s">
        <v>39</v>
      </c>
      <c r="AX445" s="13" t="s">
        <v>78</v>
      </c>
      <c r="AY445" s="244" t="s">
        <v>133</v>
      </c>
    </row>
    <row r="446" s="13" customFormat="1">
      <c r="A446" s="13"/>
      <c r="B446" s="234"/>
      <c r="C446" s="235"/>
      <c r="D446" s="213" t="s">
        <v>258</v>
      </c>
      <c r="E446" s="236" t="s">
        <v>32</v>
      </c>
      <c r="F446" s="237" t="s">
        <v>569</v>
      </c>
      <c r="G446" s="235"/>
      <c r="H446" s="238">
        <v>88.400999999999996</v>
      </c>
      <c r="I446" s="239"/>
      <c r="J446" s="235"/>
      <c r="K446" s="235"/>
      <c r="L446" s="240"/>
      <c r="M446" s="241"/>
      <c r="N446" s="242"/>
      <c r="O446" s="242"/>
      <c r="P446" s="242"/>
      <c r="Q446" s="242"/>
      <c r="R446" s="242"/>
      <c r="S446" s="242"/>
      <c r="T446" s="243"/>
      <c r="U446" s="13"/>
      <c r="V446" s="13"/>
      <c r="W446" s="13"/>
      <c r="X446" s="13"/>
      <c r="Y446" s="13"/>
      <c r="Z446" s="13"/>
      <c r="AA446" s="13"/>
      <c r="AB446" s="13"/>
      <c r="AC446" s="13"/>
      <c r="AD446" s="13"/>
      <c r="AE446" s="13"/>
      <c r="AT446" s="244" t="s">
        <v>258</v>
      </c>
      <c r="AU446" s="244" t="s">
        <v>89</v>
      </c>
      <c r="AV446" s="13" t="s">
        <v>89</v>
      </c>
      <c r="AW446" s="13" t="s">
        <v>39</v>
      </c>
      <c r="AX446" s="13" t="s">
        <v>78</v>
      </c>
      <c r="AY446" s="244" t="s">
        <v>133</v>
      </c>
    </row>
    <row r="447" s="15" customFormat="1">
      <c r="A447" s="15"/>
      <c r="B447" s="256"/>
      <c r="C447" s="257"/>
      <c r="D447" s="213" t="s">
        <v>258</v>
      </c>
      <c r="E447" s="258" t="s">
        <v>32</v>
      </c>
      <c r="F447" s="259" t="s">
        <v>570</v>
      </c>
      <c r="G447" s="257"/>
      <c r="H447" s="258" t="s">
        <v>32</v>
      </c>
      <c r="I447" s="260"/>
      <c r="J447" s="257"/>
      <c r="K447" s="257"/>
      <c r="L447" s="261"/>
      <c r="M447" s="262"/>
      <c r="N447" s="263"/>
      <c r="O447" s="263"/>
      <c r="P447" s="263"/>
      <c r="Q447" s="263"/>
      <c r="R447" s="263"/>
      <c r="S447" s="263"/>
      <c r="T447" s="264"/>
      <c r="U447" s="15"/>
      <c r="V447" s="15"/>
      <c r="W447" s="15"/>
      <c r="X447" s="15"/>
      <c r="Y447" s="15"/>
      <c r="Z447" s="15"/>
      <c r="AA447" s="15"/>
      <c r="AB447" s="15"/>
      <c r="AC447" s="15"/>
      <c r="AD447" s="15"/>
      <c r="AE447" s="15"/>
      <c r="AT447" s="265" t="s">
        <v>258</v>
      </c>
      <c r="AU447" s="265" t="s">
        <v>89</v>
      </c>
      <c r="AV447" s="15" t="s">
        <v>86</v>
      </c>
      <c r="AW447" s="15" t="s">
        <v>39</v>
      </c>
      <c r="AX447" s="15" t="s">
        <v>78</v>
      </c>
      <c r="AY447" s="265" t="s">
        <v>133</v>
      </c>
    </row>
    <row r="448" s="13" customFormat="1">
      <c r="A448" s="13"/>
      <c r="B448" s="234"/>
      <c r="C448" s="235"/>
      <c r="D448" s="213" t="s">
        <v>258</v>
      </c>
      <c r="E448" s="236" t="s">
        <v>32</v>
      </c>
      <c r="F448" s="237" t="s">
        <v>571</v>
      </c>
      <c r="G448" s="235"/>
      <c r="H448" s="238">
        <v>5.04</v>
      </c>
      <c r="I448" s="239"/>
      <c r="J448" s="235"/>
      <c r="K448" s="235"/>
      <c r="L448" s="240"/>
      <c r="M448" s="241"/>
      <c r="N448" s="242"/>
      <c r="O448" s="242"/>
      <c r="P448" s="242"/>
      <c r="Q448" s="242"/>
      <c r="R448" s="242"/>
      <c r="S448" s="242"/>
      <c r="T448" s="243"/>
      <c r="U448" s="13"/>
      <c r="V448" s="13"/>
      <c r="W448" s="13"/>
      <c r="X448" s="13"/>
      <c r="Y448" s="13"/>
      <c r="Z448" s="13"/>
      <c r="AA448" s="13"/>
      <c r="AB448" s="13"/>
      <c r="AC448" s="13"/>
      <c r="AD448" s="13"/>
      <c r="AE448" s="13"/>
      <c r="AT448" s="244" t="s">
        <v>258</v>
      </c>
      <c r="AU448" s="244" t="s">
        <v>89</v>
      </c>
      <c r="AV448" s="13" t="s">
        <v>89</v>
      </c>
      <c r="AW448" s="13" t="s">
        <v>39</v>
      </c>
      <c r="AX448" s="13" t="s">
        <v>78</v>
      </c>
      <c r="AY448" s="244" t="s">
        <v>133</v>
      </c>
    </row>
    <row r="449" s="13" customFormat="1">
      <c r="A449" s="13"/>
      <c r="B449" s="234"/>
      <c r="C449" s="235"/>
      <c r="D449" s="213" t="s">
        <v>258</v>
      </c>
      <c r="E449" s="236" t="s">
        <v>32</v>
      </c>
      <c r="F449" s="237" t="s">
        <v>572</v>
      </c>
      <c r="G449" s="235"/>
      <c r="H449" s="238">
        <v>1.8400000000000001</v>
      </c>
      <c r="I449" s="239"/>
      <c r="J449" s="235"/>
      <c r="K449" s="235"/>
      <c r="L449" s="240"/>
      <c r="M449" s="241"/>
      <c r="N449" s="242"/>
      <c r="O449" s="242"/>
      <c r="P449" s="242"/>
      <c r="Q449" s="242"/>
      <c r="R449" s="242"/>
      <c r="S449" s="242"/>
      <c r="T449" s="243"/>
      <c r="U449" s="13"/>
      <c r="V449" s="13"/>
      <c r="W449" s="13"/>
      <c r="X449" s="13"/>
      <c r="Y449" s="13"/>
      <c r="Z449" s="13"/>
      <c r="AA449" s="13"/>
      <c r="AB449" s="13"/>
      <c r="AC449" s="13"/>
      <c r="AD449" s="13"/>
      <c r="AE449" s="13"/>
      <c r="AT449" s="244" t="s">
        <v>258</v>
      </c>
      <c r="AU449" s="244" t="s">
        <v>89</v>
      </c>
      <c r="AV449" s="13" t="s">
        <v>89</v>
      </c>
      <c r="AW449" s="13" t="s">
        <v>39</v>
      </c>
      <c r="AX449" s="13" t="s">
        <v>78</v>
      </c>
      <c r="AY449" s="244" t="s">
        <v>133</v>
      </c>
    </row>
    <row r="450" s="13" customFormat="1">
      <c r="A450" s="13"/>
      <c r="B450" s="234"/>
      <c r="C450" s="235"/>
      <c r="D450" s="213" t="s">
        <v>258</v>
      </c>
      <c r="E450" s="236" t="s">
        <v>32</v>
      </c>
      <c r="F450" s="237" t="s">
        <v>573</v>
      </c>
      <c r="G450" s="235"/>
      <c r="H450" s="238">
        <v>11.766</v>
      </c>
      <c r="I450" s="239"/>
      <c r="J450" s="235"/>
      <c r="K450" s="235"/>
      <c r="L450" s="240"/>
      <c r="M450" s="241"/>
      <c r="N450" s="242"/>
      <c r="O450" s="242"/>
      <c r="P450" s="242"/>
      <c r="Q450" s="242"/>
      <c r="R450" s="242"/>
      <c r="S450" s="242"/>
      <c r="T450" s="243"/>
      <c r="U450" s="13"/>
      <c r="V450" s="13"/>
      <c r="W450" s="13"/>
      <c r="X450" s="13"/>
      <c r="Y450" s="13"/>
      <c r="Z450" s="13"/>
      <c r="AA450" s="13"/>
      <c r="AB450" s="13"/>
      <c r="AC450" s="13"/>
      <c r="AD450" s="13"/>
      <c r="AE450" s="13"/>
      <c r="AT450" s="244" t="s">
        <v>258</v>
      </c>
      <c r="AU450" s="244" t="s">
        <v>89</v>
      </c>
      <c r="AV450" s="13" t="s">
        <v>89</v>
      </c>
      <c r="AW450" s="13" t="s">
        <v>39</v>
      </c>
      <c r="AX450" s="13" t="s">
        <v>78</v>
      </c>
      <c r="AY450" s="244" t="s">
        <v>133</v>
      </c>
    </row>
    <row r="451" s="13" customFormat="1">
      <c r="A451" s="13"/>
      <c r="B451" s="234"/>
      <c r="C451" s="235"/>
      <c r="D451" s="213" t="s">
        <v>258</v>
      </c>
      <c r="E451" s="236" t="s">
        <v>32</v>
      </c>
      <c r="F451" s="237" t="s">
        <v>574</v>
      </c>
      <c r="G451" s="235"/>
      <c r="H451" s="238">
        <v>3.1200000000000001</v>
      </c>
      <c r="I451" s="239"/>
      <c r="J451" s="235"/>
      <c r="K451" s="235"/>
      <c r="L451" s="240"/>
      <c r="M451" s="241"/>
      <c r="N451" s="242"/>
      <c r="O451" s="242"/>
      <c r="P451" s="242"/>
      <c r="Q451" s="242"/>
      <c r="R451" s="242"/>
      <c r="S451" s="242"/>
      <c r="T451" s="243"/>
      <c r="U451" s="13"/>
      <c r="V451" s="13"/>
      <c r="W451" s="13"/>
      <c r="X451" s="13"/>
      <c r="Y451" s="13"/>
      <c r="Z451" s="13"/>
      <c r="AA451" s="13"/>
      <c r="AB451" s="13"/>
      <c r="AC451" s="13"/>
      <c r="AD451" s="13"/>
      <c r="AE451" s="13"/>
      <c r="AT451" s="244" t="s">
        <v>258</v>
      </c>
      <c r="AU451" s="244" t="s">
        <v>89</v>
      </c>
      <c r="AV451" s="13" t="s">
        <v>89</v>
      </c>
      <c r="AW451" s="13" t="s">
        <v>39</v>
      </c>
      <c r="AX451" s="13" t="s">
        <v>78</v>
      </c>
      <c r="AY451" s="244" t="s">
        <v>133</v>
      </c>
    </row>
    <row r="452" s="14" customFormat="1">
      <c r="A452" s="14"/>
      <c r="B452" s="245"/>
      <c r="C452" s="246"/>
      <c r="D452" s="213" t="s">
        <v>258</v>
      </c>
      <c r="E452" s="247" t="s">
        <v>32</v>
      </c>
      <c r="F452" s="248" t="s">
        <v>265</v>
      </c>
      <c r="G452" s="246"/>
      <c r="H452" s="249">
        <v>187.03699999999998</v>
      </c>
      <c r="I452" s="250"/>
      <c r="J452" s="246"/>
      <c r="K452" s="246"/>
      <c r="L452" s="251"/>
      <c r="M452" s="252"/>
      <c r="N452" s="253"/>
      <c r="O452" s="253"/>
      <c r="P452" s="253"/>
      <c r="Q452" s="253"/>
      <c r="R452" s="253"/>
      <c r="S452" s="253"/>
      <c r="T452" s="254"/>
      <c r="U452" s="14"/>
      <c r="V452" s="14"/>
      <c r="W452" s="14"/>
      <c r="X452" s="14"/>
      <c r="Y452" s="14"/>
      <c r="Z452" s="14"/>
      <c r="AA452" s="14"/>
      <c r="AB452" s="14"/>
      <c r="AC452" s="14"/>
      <c r="AD452" s="14"/>
      <c r="AE452" s="14"/>
      <c r="AT452" s="255" t="s">
        <v>258</v>
      </c>
      <c r="AU452" s="255" t="s">
        <v>89</v>
      </c>
      <c r="AV452" s="14" t="s">
        <v>132</v>
      </c>
      <c r="AW452" s="14" t="s">
        <v>39</v>
      </c>
      <c r="AX452" s="14" t="s">
        <v>86</v>
      </c>
      <c r="AY452" s="255" t="s">
        <v>133</v>
      </c>
    </row>
    <row r="453" s="13" customFormat="1">
      <c r="A453" s="13"/>
      <c r="B453" s="234"/>
      <c r="C453" s="235"/>
      <c r="D453" s="213" t="s">
        <v>258</v>
      </c>
      <c r="E453" s="235"/>
      <c r="F453" s="237" t="s">
        <v>575</v>
      </c>
      <c r="G453" s="235"/>
      <c r="H453" s="238">
        <v>374.07400000000001</v>
      </c>
      <c r="I453" s="239"/>
      <c r="J453" s="235"/>
      <c r="K453" s="235"/>
      <c r="L453" s="240"/>
      <c r="M453" s="241"/>
      <c r="N453" s="242"/>
      <c r="O453" s="242"/>
      <c r="P453" s="242"/>
      <c r="Q453" s="242"/>
      <c r="R453" s="242"/>
      <c r="S453" s="242"/>
      <c r="T453" s="243"/>
      <c r="U453" s="13"/>
      <c r="V453" s="13"/>
      <c r="W453" s="13"/>
      <c r="X453" s="13"/>
      <c r="Y453" s="13"/>
      <c r="Z453" s="13"/>
      <c r="AA453" s="13"/>
      <c r="AB453" s="13"/>
      <c r="AC453" s="13"/>
      <c r="AD453" s="13"/>
      <c r="AE453" s="13"/>
      <c r="AT453" s="244" t="s">
        <v>258</v>
      </c>
      <c r="AU453" s="244" t="s">
        <v>89</v>
      </c>
      <c r="AV453" s="13" t="s">
        <v>89</v>
      </c>
      <c r="AW453" s="13" t="s">
        <v>4</v>
      </c>
      <c r="AX453" s="13" t="s">
        <v>86</v>
      </c>
      <c r="AY453" s="244" t="s">
        <v>133</v>
      </c>
    </row>
    <row r="454" s="2" customFormat="1" ht="24.15" customHeight="1">
      <c r="A454" s="42"/>
      <c r="B454" s="43"/>
      <c r="C454" s="266" t="s">
        <v>576</v>
      </c>
      <c r="D454" s="266" t="s">
        <v>448</v>
      </c>
      <c r="E454" s="267" t="s">
        <v>577</v>
      </c>
      <c r="F454" s="268" t="s">
        <v>578</v>
      </c>
      <c r="G454" s="269" t="s">
        <v>253</v>
      </c>
      <c r="H454" s="270">
        <v>190.77799999999999</v>
      </c>
      <c r="I454" s="271"/>
      <c r="J454" s="272">
        <f>ROUND(I454*H454,2)</f>
        <v>0</v>
      </c>
      <c r="K454" s="268" t="s">
        <v>235</v>
      </c>
      <c r="L454" s="273"/>
      <c r="M454" s="274" t="s">
        <v>32</v>
      </c>
      <c r="N454" s="275" t="s">
        <v>49</v>
      </c>
      <c r="O454" s="88"/>
      <c r="P454" s="209">
        <f>O454*H454</f>
        <v>0</v>
      </c>
      <c r="Q454" s="209">
        <v>0.0057999999999999996</v>
      </c>
      <c r="R454" s="209">
        <f>Q454*H454</f>
        <v>1.1065124</v>
      </c>
      <c r="S454" s="209">
        <v>0</v>
      </c>
      <c r="T454" s="210">
        <f>S454*H454</f>
        <v>0</v>
      </c>
      <c r="U454" s="42"/>
      <c r="V454" s="42"/>
      <c r="W454" s="42"/>
      <c r="X454" s="42"/>
      <c r="Y454" s="42"/>
      <c r="Z454" s="42"/>
      <c r="AA454" s="42"/>
      <c r="AB454" s="42"/>
      <c r="AC454" s="42"/>
      <c r="AD454" s="42"/>
      <c r="AE454" s="42"/>
      <c r="AR454" s="211" t="s">
        <v>519</v>
      </c>
      <c r="AT454" s="211" t="s">
        <v>448</v>
      </c>
      <c r="AU454" s="211" t="s">
        <v>89</v>
      </c>
      <c r="AY454" s="20" t="s">
        <v>133</v>
      </c>
      <c r="BE454" s="212">
        <f>IF(N454="základní",J454,0)</f>
        <v>0</v>
      </c>
      <c r="BF454" s="212">
        <f>IF(N454="snížená",J454,0)</f>
        <v>0</v>
      </c>
      <c r="BG454" s="212">
        <f>IF(N454="zákl. přenesená",J454,0)</f>
        <v>0</v>
      </c>
      <c r="BH454" s="212">
        <f>IF(N454="sníž. přenesená",J454,0)</f>
        <v>0</v>
      </c>
      <c r="BI454" s="212">
        <f>IF(N454="nulová",J454,0)</f>
        <v>0</v>
      </c>
      <c r="BJ454" s="20" t="s">
        <v>86</v>
      </c>
      <c r="BK454" s="212">
        <f>ROUND(I454*H454,2)</f>
        <v>0</v>
      </c>
      <c r="BL454" s="20" t="s">
        <v>400</v>
      </c>
      <c r="BM454" s="211" t="s">
        <v>579</v>
      </c>
    </row>
    <row r="455" s="2" customFormat="1">
      <c r="A455" s="42"/>
      <c r="B455" s="43"/>
      <c r="C455" s="44"/>
      <c r="D455" s="213" t="s">
        <v>139</v>
      </c>
      <c r="E455" s="44"/>
      <c r="F455" s="214" t="s">
        <v>578</v>
      </c>
      <c r="G455" s="44"/>
      <c r="H455" s="44"/>
      <c r="I455" s="215"/>
      <c r="J455" s="44"/>
      <c r="K455" s="44"/>
      <c r="L455" s="48"/>
      <c r="M455" s="216"/>
      <c r="N455" s="217"/>
      <c r="O455" s="88"/>
      <c r="P455" s="88"/>
      <c r="Q455" s="88"/>
      <c r="R455" s="88"/>
      <c r="S455" s="88"/>
      <c r="T455" s="89"/>
      <c r="U455" s="42"/>
      <c r="V455" s="42"/>
      <c r="W455" s="42"/>
      <c r="X455" s="42"/>
      <c r="Y455" s="42"/>
      <c r="Z455" s="42"/>
      <c r="AA455" s="42"/>
      <c r="AB455" s="42"/>
      <c r="AC455" s="42"/>
      <c r="AD455" s="42"/>
      <c r="AE455" s="42"/>
      <c r="AT455" s="20" t="s">
        <v>139</v>
      </c>
      <c r="AU455" s="20" t="s">
        <v>89</v>
      </c>
    </row>
    <row r="456" s="13" customFormat="1">
      <c r="A456" s="13"/>
      <c r="B456" s="234"/>
      <c r="C456" s="235"/>
      <c r="D456" s="213" t="s">
        <v>258</v>
      </c>
      <c r="E456" s="235"/>
      <c r="F456" s="237" t="s">
        <v>580</v>
      </c>
      <c r="G456" s="235"/>
      <c r="H456" s="238">
        <v>190.77799999999999</v>
      </c>
      <c r="I456" s="239"/>
      <c r="J456" s="235"/>
      <c r="K456" s="235"/>
      <c r="L456" s="240"/>
      <c r="M456" s="241"/>
      <c r="N456" s="242"/>
      <c r="O456" s="242"/>
      <c r="P456" s="242"/>
      <c r="Q456" s="242"/>
      <c r="R456" s="242"/>
      <c r="S456" s="242"/>
      <c r="T456" s="243"/>
      <c r="U456" s="13"/>
      <c r="V456" s="13"/>
      <c r="W456" s="13"/>
      <c r="X456" s="13"/>
      <c r="Y456" s="13"/>
      <c r="Z456" s="13"/>
      <c r="AA456" s="13"/>
      <c r="AB456" s="13"/>
      <c r="AC456" s="13"/>
      <c r="AD456" s="13"/>
      <c r="AE456" s="13"/>
      <c r="AT456" s="244" t="s">
        <v>258</v>
      </c>
      <c r="AU456" s="244" t="s">
        <v>89</v>
      </c>
      <c r="AV456" s="13" t="s">
        <v>89</v>
      </c>
      <c r="AW456" s="13" t="s">
        <v>4</v>
      </c>
      <c r="AX456" s="13" t="s">
        <v>86</v>
      </c>
      <c r="AY456" s="244" t="s">
        <v>133</v>
      </c>
    </row>
    <row r="457" s="2" customFormat="1" ht="24.15" customHeight="1">
      <c r="A457" s="42"/>
      <c r="B457" s="43"/>
      <c r="C457" s="266" t="s">
        <v>581</v>
      </c>
      <c r="D457" s="266" t="s">
        <v>448</v>
      </c>
      <c r="E457" s="267" t="s">
        <v>582</v>
      </c>
      <c r="F457" s="268" t="s">
        <v>583</v>
      </c>
      <c r="G457" s="269" t="s">
        <v>253</v>
      </c>
      <c r="H457" s="270">
        <v>190.77799999999999</v>
      </c>
      <c r="I457" s="271"/>
      <c r="J457" s="272">
        <f>ROUND(I457*H457,2)</f>
        <v>0</v>
      </c>
      <c r="K457" s="268" t="s">
        <v>235</v>
      </c>
      <c r="L457" s="273"/>
      <c r="M457" s="274" t="s">
        <v>32</v>
      </c>
      <c r="N457" s="275" t="s">
        <v>49</v>
      </c>
      <c r="O457" s="88"/>
      <c r="P457" s="209">
        <f>O457*H457</f>
        <v>0</v>
      </c>
      <c r="Q457" s="209">
        <v>0.0041999999999999997</v>
      </c>
      <c r="R457" s="209">
        <f>Q457*H457</f>
        <v>0.80126759999999997</v>
      </c>
      <c r="S457" s="209">
        <v>0</v>
      </c>
      <c r="T457" s="210">
        <f>S457*H457</f>
        <v>0</v>
      </c>
      <c r="U457" s="42"/>
      <c r="V457" s="42"/>
      <c r="W457" s="42"/>
      <c r="X457" s="42"/>
      <c r="Y457" s="42"/>
      <c r="Z457" s="42"/>
      <c r="AA457" s="42"/>
      <c r="AB457" s="42"/>
      <c r="AC457" s="42"/>
      <c r="AD457" s="42"/>
      <c r="AE457" s="42"/>
      <c r="AR457" s="211" t="s">
        <v>519</v>
      </c>
      <c r="AT457" s="211" t="s">
        <v>448</v>
      </c>
      <c r="AU457" s="211" t="s">
        <v>89</v>
      </c>
      <c r="AY457" s="20" t="s">
        <v>133</v>
      </c>
      <c r="BE457" s="212">
        <f>IF(N457="základní",J457,0)</f>
        <v>0</v>
      </c>
      <c r="BF457" s="212">
        <f>IF(N457="snížená",J457,0)</f>
        <v>0</v>
      </c>
      <c r="BG457" s="212">
        <f>IF(N457="zákl. přenesená",J457,0)</f>
        <v>0</v>
      </c>
      <c r="BH457" s="212">
        <f>IF(N457="sníž. přenesená",J457,0)</f>
        <v>0</v>
      </c>
      <c r="BI457" s="212">
        <f>IF(N457="nulová",J457,0)</f>
        <v>0</v>
      </c>
      <c r="BJ457" s="20" t="s">
        <v>86</v>
      </c>
      <c r="BK457" s="212">
        <f>ROUND(I457*H457,2)</f>
        <v>0</v>
      </c>
      <c r="BL457" s="20" t="s">
        <v>400</v>
      </c>
      <c r="BM457" s="211" t="s">
        <v>584</v>
      </c>
    </row>
    <row r="458" s="2" customFormat="1">
      <c r="A458" s="42"/>
      <c r="B458" s="43"/>
      <c r="C458" s="44"/>
      <c r="D458" s="213" t="s">
        <v>139</v>
      </c>
      <c r="E458" s="44"/>
      <c r="F458" s="214" t="s">
        <v>583</v>
      </c>
      <c r="G458" s="44"/>
      <c r="H458" s="44"/>
      <c r="I458" s="215"/>
      <c r="J458" s="44"/>
      <c r="K458" s="44"/>
      <c r="L458" s="48"/>
      <c r="M458" s="216"/>
      <c r="N458" s="217"/>
      <c r="O458" s="88"/>
      <c r="P458" s="88"/>
      <c r="Q458" s="88"/>
      <c r="R458" s="88"/>
      <c r="S458" s="88"/>
      <c r="T458" s="89"/>
      <c r="U458" s="42"/>
      <c r="V458" s="42"/>
      <c r="W458" s="42"/>
      <c r="X458" s="42"/>
      <c r="Y458" s="42"/>
      <c r="Z458" s="42"/>
      <c r="AA458" s="42"/>
      <c r="AB458" s="42"/>
      <c r="AC458" s="42"/>
      <c r="AD458" s="42"/>
      <c r="AE458" s="42"/>
      <c r="AT458" s="20" t="s">
        <v>139</v>
      </c>
      <c r="AU458" s="20" t="s">
        <v>89</v>
      </c>
    </row>
    <row r="459" s="13" customFormat="1">
      <c r="A459" s="13"/>
      <c r="B459" s="234"/>
      <c r="C459" s="235"/>
      <c r="D459" s="213" t="s">
        <v>258</v>
      </c>
      <c r="E459" s="235"/>
      <c r="F459" s="237" t="s">
        <v>580</v>
      </c>
      <c r="G459" s="235"/>
      <c r="H459" s="238">
        <v>190.77799999999999</v>
      </c>
      <c r="I459" s="239"/>
      <c r="J459" s="235"/>
      <c r="K459" s="235"/>
      <c r="L459" s="240"/>
      <c r="M459" s="241"/>
      <c r="N459" s="242"/>
      <c r="O459" s="242"/>
      <c r="P459" s="242"/>
      <c r="Q459" s="242"/>
      <c r="R459" s="242"/>
      <c r="S459" s="242"/>
      <c r="T459" s="243"/>
      <c r="U459" s="13"/>
      <c r="V459" s="13"/>
      <c r="W459" s="13"/>
      <c r="X459" s="13"/>
      <c r="Y459" s="13"/>
      <c r="Z459" s="13"/>
      <c r="AA459" s="13"/>
      <c r="AB459" s="13"/>
      <c r="AC459" s="13"/>
      <c r="AD459" s="13"/>
      <c r="AE459" s="13"/>
      <c r="AT459" s="244" t="s">
        <v>258</v>
      </c>
      <c r="AU459" s="244" t="s">
        <v>89</v>
      </c>
      <c r="AV459" s="13" t="s">
        <v>89</v>
      </c>
      <c r="AW459" s="13" t="s">
        <v>4</v>
      </c>
      <c r="AX459" s="13" t="s">
        <v>86</v>
      </c>
      <c r="AY459" s="244" t="s">
        <v>133</v>
      </c>
    </row>
    <row r="460" s="2" customFormat="1" ht="24.15" customHeight="1">
      <c r="A460" s="42"/>
      <c r="B460" s="43"/>
      <c r="C460" s="200" t="s">
        <v>585</v>
      </c>
      <c r="D460" s="200" t="s">
        <v>134</v>
      </c>
      <c r="E460" s="201" t="s">
        <v>586</v>
      </c>
      <c r="F460" s="202" t="s">
        <v>587</v>
      </c>
      <c r="G460" s="203" t="s">
        <v>282</v>
      </c>
      <c r="H460" s="204">
        <v>2.1560000000000001</v>
      </c>
      <c r="I460" s="205"/>
      <c r="J460" s="206">
        <f>ROUND(I460*H460,2)</f>
        <v>0</v>
      </c>
      <c r="K460" s="202" t="s">
        <v>235</v>
      </c>
      <c r="L460" s="48"/>
      <c r="M460" s="207" t="s">
        <v>32</v>
      </c>
      <c r="N460" s="208" t="s">
        <v>49</v>
      </c>
      <c r="O460" s="88"/>
      <c r="P460" s="209">
        <f>O460*H460</f>
        <v>0</v>
      </c>
      <c r="Q460" s="209">
        <v>0</v>
      </c>
      <c r="R460" s="209">
        <f>Q460*H460</f>
        <v>0</v>
      </c>
      <c r="S460" s="209">
        <v>0</v>
      </c>
      <c r="T460" s="210">
        <f>S460*H460</f>
        <v>0</v>
      </c>
      <c r="U460" s="42"/>
      <c r="V460" s="42"/>
      <c r="W460" s="42"/>
      <c r="X460" s="42"/>
      <c r="Y460" s="42"/>
      <c r="Z460" s="42"/>
      <c r="AA460" s="42"/>
      <c r="AB460" s="42"/>
      <c r="AC460" s="42"/>
      <c r="AD460" s="42"/>
      <c r="AE460" s="42"/>
      <c r="AR460" s="211" t="s">
        <v>400</v>
      </c>
      <c r="AT460" s="211" t="s">
        <v>134</v>
      </c>
      <c r="AU460" s="211" t="s">
        <v>89</v>
      </c>
      <c r="AY460" s="20" t="s">
        <v>133</v>
      </c>
      <c r="BE460" s="212">
        <f>IF(N460="základní",J460,0)</f>
        <v>0</v>
      </c>
      <c r="BF460" s="212">
        <f>IF(N460="snížená",J460,0)</f>
        <v>0</v>
      </c>
      <c r="BG460" s="212">
        <f>IF(N460="zákl. přenesená",J460,0)</f>
        <v>0</v>
      </c>
      <c r="BH460" s="212">
        <f>IF(N460="sníž. přenesená",J460,0)</f>
        <v>0</v>
      </c>
      <c r="BI460" s="212">
        <f>IF(N460="nulová",J460,0)</f>
        <v>0</v>
      </c>
      <c r="BJ460" s="20" t="s">
        <v>86</v>
      </c>
      <c r="BK460" s="212">
        <f>ROUND(I460*H460,2)</f>
        <v>0</v>
      </c>
      <c r="BL460" s="20" t="s">
        <v>400</v>
      </c>
      <c r="BM460" s="211" t="s">
        <v>588</v>
      </c>
    </row>
    <row r="461" s="2" customFormat="1">
      <c r="A461" s="42"/>
      <c r="B461" s="43"/>
      <c r="C461" s="44"/>
      <c r="D461" s="213" t="s">
        <v>139</v>
      </c>
      <c r="E461" s="44"/>
      <c r="F461" s="214" t="s">
        <v>589</v>
      </c>
      <c r="G461" s="44"/>
      <c r="H461" s="44"/>
      <c r="I461" s="215"/>
      <c r="J461" s="44"/>
      <c r="K461" s="44"/>
      <c r="L461" s="48"/>
      <c r="M461" s="216"/>
      <c r="N461" s="217"/>
      <c r="O461" s="88"/>
      <c r="P461" s="88"/>
      <c r="Q461" s="88"/>
      <c r="R461" s="88"/>
      <c r="S461" s="88"/>
      <c r="T461" s="89"/>
      <c r="U461" s="42"/>
      <c r="V461" s="42"/>
      <c r="W461" s="42"/>
      <c r="X461" s="42"/>
      <c r="Y461" s="42"/>
      <c r="Z461" s="42"/>
      <c r="AA461" s="42"/>
      <c r="AB461" s="42"/>
      <c r="AC461" s="42"/>
      <c r="AD461" s="42"/>
      <c r="AE461" s="42"/>
      <c r="AT461" s="20" t="s">
        <v>139</v>
      </c>
      <c r="AU461" s="20" t="s">
        <v>89</v>
      </c>
    </row>
    <row r="462" s="2" customFormat="1">
      <c r="A462" s="42"/>
      <c r="B462" s="43"/>
      <c r="C462" s="44"/>
      <c r="D462" s="231" t="s">
        <v>184</v>
      </c>
      <c r="E462" s="44"/>
      <c r="F462" s="232" t="s">
        <v>590</v>
      </c>
      <c r="G462" s="44"/>
      <c r="H462" s="44"/>
      <c r="I462" s="215"/>
      <c r="J462" s="44"/>
      <c r="K462" s="44"/>
      <c r="L462" s="48"/>
      <c r="M462" s="216"/>
      <c r="N462" s="217"/>
      <c r="O462" s="88"/>
      <c r="P462" s="88"/>
      <c r="Q462" s="88"/>
      <c r="R462" s="88"/>
      <c r="S462" s="88"/>
      <c r="T462" s="89"/>
      <c r="U462" s="42"/>
      <c r="V462" s="42"/>
      <c r="W462" s="42"/>
      <c r="X462" s="42"/>
      <c r="Y462" s="42"/>
      <c r="Z462" s="42"/>
      <c r="AA462" s="42"/>
      <c r="AB462" s="42"/>
      <c r="AC462" s="42"/>
      <c r="AD462" s="42"/>
      <c r="AE462" s="42"/>
      <c r="AT462" s="20" t="s">
        <v>184</v>
      </c>
      <c r="AU462" s="20" t="s">
        <v>89</v>
      </c>
    </row>
    <row r="463" s="2" customFormat="1">
      <c r="A463" s="42"/>
      <c r="B463" s="43"/>
      <c r="C463" s="44"/>
      <c r="D463" s="213" t="s">
        <v>239</v>
      </c>
      <c r="E463" s="44"/>
      <c r="F463" s="218" t="s">
        <v>591</v>
      </c>
      <c r="G463" s="44"/>
      <c r="H463" s="44"/>
      <c r="I463" s="215"/>
      <c r="J463" s="44"/>
      <c r="K463" s="44"/>
      <c r="L463" s="48"/>
      <c r="M463" s="216"/>
      <c r="N463" s="217"/>
      <c r="O463" s="88"/>
      <c r="P463" s="88"/>
      <c r="Q463" s="88"/>
      <c r="R463" s="88"/>
      <c r="S463" s="88"/>
      <c r="T463" s="89"/>
      <c r="U463" s="42"/>
      <c r="V463" s="42"/>
      <c r="W463" s="42"/>
      <c r="X463" s="42"/>
      <c r="Y463" s="42"/>
      <c r="Z463" s="42"/>
      <c r="AA463" s="42"/>
      <c r="AB463" s="42"/>
      <c r="AC463" s="42"/>
      <c r="AD463" s="42"/>
      <c r="AE463" s="42"/>
      <c r="AT463" s="20" t="s">
        <v>239</v>
      </c>
      <c r="AU463" s="20" t="s">
        <v>89</v>
      </c>
    </row>
    <row r="464" s="11" customFormat="1" ht="22.8" customHeight="1">
      <c r="A464" s="11"/>
      <c r="B464" s="186"/>
      <c r="C464" s="187"/>
      <c r="D464" s="188" t="s">
        <v>77</v>
      </c>
      <c r="E464" s="229" t="s">
        <v>592</v>
      </c>
      <c r="F464" s="229" t="s">
        <v>593</v>
      </c>
      <c r="G464" s="187"/>
      <c r="H464" s="187"/>
      <c r="I464" s="190"/>
      <c r="J464" s="230">
        <f>BK464</f>
        <v>0</v>
      </c>
      <c r="K464" s="187"/>
      <c r="L464" s="192"/>
      <c r="M464" s="193"/>
      <c r="N464" s="194"/>
      <c r="O464" s="194"/>
      <c r="P464" s="195">
        <f>SUM(P465:P469)</f>
        <v>0</v>
      </c>
      <c r="Q464" s="194"/>
      <c r="R464" s="195">
        <f>SUM(R465:R469)</f>
        <v>0</v>
      </c>
      <c r="S464" s="194"/>
      <c r="T464" s="196">
        <f>SUM(T465:T469)</f>
        <v>0</v>
      </c>
      <c r="U464" s="11"/>
      <c r="V464" s="11"/>
      <c r="W464" s="11"/>
      <c r="X464" s="11"/>
      <c r="Y464" s="11"/>
      <c r="Z464" s="11"/>
      <c r="AA464" s="11"/>
      <c r="AB464" s="11"/>
      <c r="AC464" s="11"/>
      <c r="AD464" s="11"/>
      <c r="AE464" s="11"/>
      <c r="AR464" s="197" t="s">
        <v>89</v>
      </c>
      <c r="AT464" s="198" t="s">
        <v>77</v>
      </c>
      <c r="AU464" s="198" t="s">
        <v>86</v>
      </c>
      <c r="AY464" s="197" t="s">
        <v>133</v>
      </c>
      <c r="BK464" s="199">
        <f>SUM(BK465:BK469)</f>
        <v>0</v>
      </c>
    </row>
    <row r="465" s="2" customFormat="1" ht="24.15" customHeight="1">
      <c r="A465" s="42"/>
      <c r="B465" s="43"/>
      <c r="C465" s="200" t="s">
        <v>594</v>
      </c>
      <c r="D465" s="200" t="s">
        <v>134</v>
      </c>
      <c r="E465" s="201" t="s">
        <v>595</v>
      </c>
      <c r="F465" s="202" t="s">
        <v>596</v>
      </c>
      <c r="G465" s="203" t="s">
        <v>234</v>
      </c>
      <c r="H465" s="204">
        <v>3</v>
      </c>
      <c r="I465" s="205"/>
      <c r="J465" s="206">
        <f>ROUND(I465*H465,2)</f>
        <v>0</v>
      </c>
      <c r="K465" s="202" t="s">
        <v>235</v>
      </c>
      <c r="L465" s="48"/>
      <c r="M465" s="207" t="s">
        <v>32</v>
      </c>
      <c r="N465" s="208" t="s">
        <v>49</v>
      </c>
      <c r="O465" s="88"/>
      <c r="P465" s="209">
        <f>O465*H465</f>
        <v>0</v>
      </c>
      <c r="Q465" s="209">
        <v>0</v>
      </c>
      <c r="R465" s="209">
        <f>Q465*H465</f>
        <v>0</v>
      </c>
      <c r="S465" s="209">
        <v>0</v>
      </c>
      <c r="T465" s="210">
        <f>S465*H465</f>
        <v>0</v>
      </c>
      <c r="U465" s="42"/>
      <c r="V465" s="42"/>
      <c r="W465" s="42"/>
      <c r="X465" s="42"/>
      <c r="Y465" s="42"/>
      <c r="Z465" s="42"/>
      <c r="AA465" s="42"/>
      <c r="AB465" s="42"/>
      <c r="AC465" s="42"/>
      <c r="AD465" s="42"/>
      <c r="AE465" s="42"/>
      <c r="AR465" s="211" t="s">
        <v>400</v>
      </c>
      <c r="AT465" s="211" t="s">
        <v>134</v>
      </c>
      <c r="AU465" s="211" t="s">
        <v>89</v>
      </c>
      <c r="AY465" s="20" t="s">
        <v>133</v>
      </c>
      <c r="BE465" s="212">
        <f>IF(N465="základní",J465,0)</f>
        <v>0</v>
      </c>
      <c r="BF465" s="212">
        <f>IF(N465="snížená",J465,0)</f>
        <v>0</v>
      </c>
      <c r="BG465" s="212">
        <f>IF(N465="zákl. přenesená",J465,0)</f>
        <v>0</v>
      </c>
      <c r="BH465" s="212">
        <f>IF(N465="sníž. přenesená",J465,0)</f>
        <v>0</v>
      </c>
      <c r="BI465" s="212">
        <f>IF(N465="nulová",J465,0)</f>
        <v>0</v>
      </c>
      <c r="BJ465" s="20" t="s">
        <v>86</v>
      </c>
      <c r="BK465" s="212">
        <f>ROUND(I465*H465,2)</f>
        <v>0</v>
      </c>
      <c r="BL465" s="20" t="s">
        <v>400</v>
      </c>
      <c r="BM465" s="211" t="s">
        <v>597</v>
      </c>
    </row>
    <row r="466" s="2" customFormat="1">
      <c r="A466" s="42"/>
      <c r="B466" s="43"/>
      <c r="C466" s="44"/>
      <c r="D466" s="213" t="s">
        <v>139</v>
      </c>
      <c r="E466" s="44"/>
      <c r="F466" s="214" t="s">
        <v>598</v>
      </c>
      <c r="G466" s="44"/>
      <c r="H466" s="44"/>
      <c r="I466" s="215"/>
      <c r="J466" s="44"/>
      <c r="K466" s="44"/>
      <c r="L466" s="48"/>
      <c r="M466" s="216"/>
      <c r="N466" s="217"/>
      <c r="O466" s="88"/>
      <c r="P466" s="88"/>
      <c r="Q466" s="88"/>
      <c r="R466" s="88"/>
      <c r="S466" s="88"/>
      <c r="T466" s="89"/>
      <c r="U466" s="42"/>
      <c r="V466" s="42"/>
      <c r="W466" s="42"/>
      <c r="X466" s="42"/>
      <c r="Y466" s="42"/>
      <c r="Z466" s="42"/>
      <c r="AA466" s="42"/>
      <c r="AB466" s="42"/>
      <c r="AC466" s="42"/>
      <c r="AD466" s="42"/>
      <c r="AE466" s="42"/>
      <c r="AT466" s="20" t="s">
        <v>139</v>
      </c>
      <c r="AU466" s="20" t="s">
        <v>89</v>
      </c>
    </row>
    <row r="467" s="2" customFormat="1">
      <c r="A467" s="42"/>
      <c r="B467" s="43"/>
      <c r="C467" s="44"/>
      <c r="D467" s="231" t="s">
        <v>184</v>
      </c>
      <c r="E467" s="44"/>
      <c r="F467" s="232" t="s">
        <v>599</v>
      </c>
      <c r="G467" s="44"/>
      <c r="H467" s="44"/>
      <c r="I467" s="215"/>
      <c r="J467" s="44"/>
      <c r="K467" s="44"/>
      <c r="L467" s="48"/>
      <c r="M467" s="216"/>
      <c r="N467" s="217"/>
      <c r="O467" s="88"/>
      <c r="P467" s="88"/>
      <c r="Q467" s="88"/>
      <c r="R467" s="88"/>
      <c r="S467" s="88"/>
      <c r="T467" s="89"/>
      <c r="U467" s="42"/>
      <c r="V467" s="42"/>
      <c r="W467" s="42"/>
      <c r="X467" s="42"/>
      <c r="Y467" s="42"/>
      <c r="Z467" s="42"/>
      <c r="AA467" s="42"/>
      <c r="AB467" s="42"/>
      <c r="AC467" s="42"/>
      <c r="AD467" s="42"/>
      <c r="AE467" s="42"/>
      <c r="AT467" s="20" t="s">
        <v>184</v>
      </c>
      <c r="AU467" s="20" t="s">
        <v>89</v>
      </c>
    </row>
    <row r="468" s="2" customFormat="1" ht="24.15" customHeight="1">
      <c r="A468" s="42"/>
      <c r="B468" s="43"/>
      <c r="C468" s="266" t="s">
        <v>600</v>
      </c>
      <c r="D468" s="266" t="s">
        <v>448</v>
      </c>
      <c r="E468" s="267" t="s">
        <v>601</v>
      </c>
      <c r="F468" s="268" t="s">
        <v>602</v>
      </c>
      <c r="G468" s="269" t="s">
        <v>234</v>
      </c>
      <c r="H468" s="270">
        <v>3</v>
      </c>
      <c r="I468" s="271"/>
      <c r="J468" s="272">
        <f>ROUND(I468*H468,2)</f>
        <v>0</v>
      </c>
      <c r="K468" s="268" t="s">
        <v>32</v>
      </c>
      <c r="L468" s="273"/>
      <c r="M468" s="274" t="s">
        <v>32</v>
      </c>
      <c r="N468" s="275" t="s">
        <v>49</v>
      </c>
      <c r="O468" s="88"/>
      <c r="P468" s="209">
        <f>O468*H468</f>
        <v>0</v>
      </c>
      <c r="Q468" s="209">
        <v>0</v>
      </c>
      <c r="R468" s="209">
        <f>Q468*H468</f>
        <v>0</v>
      </c>
      <c r="S468" s="209">
        <v>0</v>
      </c>
      <c r="T468" s="210">
        <f>S468*H468</f>
        <v>0</v>
      </c>
      <c r="U468" s="42"/>
      <c r="V468" s="42"/>
      <c r="W468" s="42"/>
      <c r="X468" s="42"/>
      <c r="Y468" s="42"/>
      <c r="Z468" s="42"/>
      <c r="AA468" s="42"/>
      <c r="AB468" s="42"/>
      <c r="AC468" s="42"/>
      <c r="AD468" s="42"/>
      <c r="AE468" s="42"/>
      <c r="AR468" s="211" t="s">
        <v>519</v>
      </c>
      <c r="AT468" s="211" t="s">
        <v>448</v>
      </c>
      <c r="AU468" s="211" t="s">
        <v>89</v>
      </c>
      <c r="AY468" s="20" t="s">
        <v>133</v>
      </c>
      <c r="BE468" s="212">
        <f>IF(N468="základní",J468,0)</f>
        <v>0</v>
      </c>
      <c r="BF468" s="212">
        <f>IF(N468="snížená",J468,0)</f>
        <v>0</v>
      </c>
      <c r="BG468" s="212">
        <f>IF(N468="zákl. přenesená",J468,0)</f>
        <v>0</v>
      </c>
      <c r="BH468" s="212">
        <f>IF(N468="sníž. přenesená",J468,0)</f>
        <v>0</v>
      </c>
      <c r="BI468" s="212">
        <f>IF(N468="nulová",J468,0)</f>
        <v>0</v>
      </c>
      <c r="BJ468" s="20" t="s">
        <v>86</v>
      </c>
      <c r="BK468" s="212">
        <f>ROUND(I468*H468,2)</f>
        <v>0</v>
      </c>
      <c r="BL468" s="20" t="s">
        <v>400</v>
      </c>
      <c r="BM468" s="211" t="s">
        <v>603</v>
      </c>
    </row>
    <row r="469" s="2" customFormat="1">
      <c r="A469" s="42"/>
      <c r="B469" s="43"/>
      <c r="C469" s="44"/>
      <c r="D469" s="213" t="s">
        <v>139</v>
      </c>
      <c r="E469" s="44"/>
      <c r="F469" s="214" t="s">
        <v>602</v>
      </c>
      <c r="G469" s="44"/>
      <c r="H469" s="44"/>
      <c r="I469" s="215"/>
      <c r="J469" s="44"/>
      <c r="K469" s="44"/>
      <c r="L469" s="48"/>
      <c r="M469" s="216"/>
      <c r="N469" s="217"/>
      <c r="O469" s="88"/>
      <c r="P469" s="88"/>
      <c r="Q469" s="88"/>
      <c r="R469" s="88"/>
      <c r="S469" s="88"/>
      <c r="T469" s="89"/>
      <c r="U469" s="42"/>
      <c r="V469" s="42"/>
      <c r="W469" s="42"/>
      <c r="X469" s="42"/>
      <c r="Y469" s="42"/>
      <c r="Z469" s="42"/>
      <c r="AA469" s="42"/>
      <c r="AB469" s="42"/>
      <c r="AC469" s="42"/>
      <c r="AD469" s="42"/>
      <c r="AE469" s="42"/>
      <c r="AT469" s="20" t="s">
        <v>139</v>
      </c>
      <c r="AU469" s="20" t="s">
        <v>89</v>
      </c>
    </row>
    <row r="470" s="11" customFormat="1" ht="22.8" customHeight="1">
      <c r="A470" s="11"/>
      <c r="B470" s="186"/>
      <c r="C470" s="187"/>
      <c r="D470" s="188" t="s">
        <v>77</v>
      </c>
      <c r="E470" s="229" t="s">
        <v>604</v>
      </c>
      <c r="F470" s="229" t="s">
        <v>605</v>
      </c>
      <c r="G470" s="187"/>
      <c r="H470" s="187"/>
      <c r="I470" s="190"/>
      <c r="J470" s="230">
        <f>BK470</f>
        <v>0</v>
      </c>
      <c r="K470" s="187"/>
      <c r="L470" s="192"/>
      <c r="M470" s="193"/>
      <c r="N470" s="194"/>
      <c r="O470" s="194"/>
      <c r="P470" s="195">
        <f>SUM(P471:P482)</f>
        <v>0</v>
      </c>
      <c r="Q470" s="194"/>
      <c r="R470" s="195">
        <f>SUM(R471:R482)</f>
        <v>0</v>
      </c>
      <c r="S470" s="194"/>
      <c r="T470" s="196">
        <f>SUM(T471:T482)</f>
        <v>0.46650000000000003</v>
      </c>
      <c r="U470" s="11"/>
      <c r="V470" s="11"/>
      <c r="W470" s="11"/>
      <c r="X470" s="11"/>
      <c r="Y470" s="11"/>
      <c r="Z470" s="11"/>
      <c r="AA470" s="11"/>
      <c r="AB470" s="11"/>
      <c r="AC470" s="11"/>
      <c r="AD470" s="11"/>
      <c r="AE470" s="11"/>
      <c r="AR470" s="197" t="s">
        <v>89</v>
      </c>
      <c r="AT470" s="198" t="s">
        <v>77</v>
      </c>
      <c r="AU470" s="198" t="s">
        <v>86</v>
      </c>
      <c r="AY470" s="197" t="s">
        <v>133</v>
      </c>
      <c r="BK470" s="199">
        <f>SUM(BK471:BK482)</f>
        <v>0</v>
      </c>
    </row>
    <row r="471" s="2" customFormat="1" ht="21.75" customHeight="1">
      <c r="A471" s="42"/>
      <c r="B471" s="43"/>
      <c r="C471" s="200" t="s">
        <v>606</v>
      </c>
      <c r="D471" s="200" t="s">
        <v>134</v>
      </c>
      <c r="E471" s="201" t="s">
        <v>607</v>
      </c>
      <c r="F471" s="202" t="s">
        <v>608</v>
      </c>
      <c r="G471" s="203" t="s">
        <v>253</v>
      </c>
      <c r="H471" s="204">
        <v>22.149999999999999</v>
      </c>
      <c r="I471" s="205"/>
      <c r="J471" s="206">
        <f>ROUND(I471*H471,2)</f>
        <v>0</v>
      </c>
      <c r="K471" s="202" t="s">
        <v>235</v>
      </c>
      <c r="L471" s="48"/>
      <c r="M471" s="207" t="s">
        <v>32</v>
      </c>
      <c r="N471" s="208" t="s">
        <v>49</v>
      </c>
      <c r="O471" s="88"/>
      <c r="P471" s="209">
        <f>O471*H471</f>
        <v>0</v>
      </c>
      <c r="Q471" s="209">
        <v>0</v>
      </c>
      <c r="R471" s="209">
        <f>Q471*H471</f>
        <v>0</v>
      </c>
      <c r="S471" s="209">
        <v>0.014</v>
      </c>
      <c r="T471" s="210">
        <f>S471*H471</f>
        <v>0.31009999999999999</v>
      </c>
      <c r="U471" s="42"/>
      <c r="V471" s="42"/>
      <c r="W471" s="42"/>
      <c r="X471" s="42"/>
      <c r="Y471" s="42"/>
      <c r="Z471" s="42"/>
      <c r="AA471" s="42"/>
      <c r="AB471" s="42"/>
      <c r="AC471" s="42"/>
      <c r="AD471" s="42"/>
      <c r="AE471" s="42"/>
      <c r="AR471" s="211" t="s">
        <v>400</v>
      </c>
      <c r="AT471" s="211" t="s">
        <v>134</v>
      </c>
      <c r="AU471" s="211" t="s">
        <v>89</v>
      </c>
      <c r="AY471" s="20" t="s">
        <v>133</v>
      </c>
      <c r="BE471" s="212">
        <f>IF(N471="základní",J471,0)</f>
        <v>0</v>
      </c>
      <c r="BF471" s="212">
        <f>IF(N471="snížená",J471,0)</f>
        <v>0</v>
      </c>
      <c r="BG471" s="212">
        <f>IF(N471="zákl. přenesená",J471,0)</f>
        <v>0</v>
      </c>
      <c r="BH471" s="212">
        <f>IF(N471="sníž. přenesená",J471,0)</f>
        <v>0</v>
      </c>
      <c r="BI471" s="212">
        <f>IF(N471="nulová",J471,0)</f>
        <v>0</v>
      </c>
      <c r="BJ471" s="20" t="s">
        <v>86</v>
      </c>
      <c r="BK471" s="212">
        <f>ROUND(I471*H471,2)</f>
        <v>0</v>
      </c>
      <c r="BL471" s="20" t="s">
        <v>400</v>
      </c>
      <c r="BM471" s="211" t="s">
        <v>609</v>
      </c>
    </row>
    <row r="472" s="2" customFormat="1">
      <c r="A472" s="42"/>
      <c r="B472" s="43"/>
      <c r="C472" s="44"/>
      <c r="D472" s="213" t="s">
        <v>139</v>
      </c>
      <c r="E472" s="44"/>
      <c r="F472" s="214" t="s">
        <v>610</v>
      </c>
      <c r="G472" s="44"/>
      <c r="H472" s="44"/>
      <c r="I472" s="215"/>
      <c r="J472" s="44"/>
      <c r="K472" s="44"/>
      <c r="L472" s="48"/>
      <c r="M472" s="216"/>
      <c r="N472" s="217"/>
      <c r="O472" s="88"/>
      <c r="P472" s="88"/>
      <c r="Q472" s="88"/>
      <c r="R472" s="88"/>
      <c r="S472" s="88"/>
      <c r="T472" s="89"/>
      <c r="U472" s="42"/>
      <c r="V472" s="42"/>
      <c r="W472" s="42"/>
      <c r="X472" s="42"/>
      <c r="Y472" s="42"/>
      <c r="Z472" s="42"/>
      <c r="AA472" s="42"/>
      <c r="AB472" s="42"/>
      <c r="AC472" s="42"/>
      <c r="AD472" s="42"/>
      <c r="AE472" s="42"/>
      <c r="AT472" s="20" t="s">
        <v>139</v>
      </c>
      <c r="AU472" s="20" t="s">
        <v>89</v>
      </c>
    </row>
    <row r="473" s="2" customFormat="1">
      <c r="A473" s="42"/>
      <c r="B473" s="43"/>
      <c r="C473" s="44"/>
      <c r="D473" s="231" t="s">
        <v>184</v>
      </c>
      <c r="E473" s="44"/>
      <c r="F473" s="232" t="s">
        <v>611</v>
      </c>
      <c r="G473" s="44"/>
      <c r="H473" s="44"/>
      <c r="I473" s="215"/>
      <c r="J473" s="44"/>
      <c r="K473" s="44"/>
      <c r="L473" s="48"/>
      <c r="M473" s="216"/>
      <c r="N473" s="217"/>
      <c r="O473" s="88"/>
      <c r="P473" s="88"/>
      <c r="Q473" s="88"/>
      <c r="R473" s="88"/>
      <c r="S473" s="88"/>
      <c r="T473" s="89"/>
      <c r="U473" s="42"/>
      <c r="V473" s="42"/>
      <c r="W473" s="42"/>
      <c r="X473" s="42"/>
      <c r="Y473" s="42"/>
      <c r="Z473" s="42"/>
      <c r="AA473" s="42"/>
      <c r="AB473" s="42"/>
      <c r="AC473" s="42"/>
      <c r="AD473" s="42"/>
      <c r="AE473" s="42"/>
      <c r="AT473" s="20" t="s">
        <v>184</v>
      </c>
      <c r="AU473" s="20" t="s">
        <v>89</v>
      </c>
    </row>
    <row r="474" s="15" customFormat="1">
      <c r="A474" s="15"/>
      <c r="B474" s="256"/>
      <c r="C474" s="257"/>
      <c r="D474" s="213" t="s">
        <v>258</v>
      </c>
      <c r="E474" s="258" t="s">
        <v>32</v>
      </c>
      <c r="F474" s="259" t="s">
        <v>612</v>
      </c>
      <c r="G474" s="257"/>
      <c r="H474" s="258" t="s">
        <v>32</v>
      </c>
      <c r="I474" s="260"/>
      <c r="J474" s="257"/>
      <c r="K474" s="257"/>
      <c r="L474" s="261"/>
      <c r="M474" s="262"/>
      <c r="N474" s="263"/>
      <c r="O474" s="263"/>
      <c r="P474" s="263"/>
      <c r="Q474" s="263"/>
      <c r="R474" s="263"/>
      <c r="S474" s="263"/>
      <c r="T474" s="264"/>
      <c r="U474" s="15"/>
      <c r="V474" s="15"/>
      <c r="W474" s="15"/>
      <c r="X474" s="15"/>
      <c r="Y474" s="15"/>
      <c r="Z474" s="15"/>
      <c r="AA474" s="15"/>
      <c r="AB474" s="15"/>
      <c r="AC474" s="15"/>
      <c r="AD474" s="15"/>
      <c r="AE474" s="15"/>
      <c r="AT474" s="265" t="s">
        <v>258</v>
      </c>
      <c r="AU474" s="265" t="s">
        <v>89</v>
      </c>
      <c r="AV474" s="15" t="s">
        <v>86</v>
      </c>
      <c r="AW474" s="15" t="s">
        <v>39</v>
      </c>
      <c r="AX474" s="15" t="s">
        <v>78</v>
      </c>
      <c r="AY474" s="265" t="s">
        <v>133</v>
      </c>
    </row>
    <row r="475" s="13" customFormat="1">
      <c r="A475" s="13"/>
      <c r="B475" s="234"/>
      <c r="C475" s="235"/>
      <c r="D475" s="213" t="s">
        <v>258</v>
      </c>
      <c r="E475" s="236" t="s">
        <v>32</v>
      </c>
      <c r="F475" s="237" t="s">
        <v>613</v>
      </c>
      <c r="G475" s="235"/>
      <c r="H475" s="238">
        <v>6.4000000000000004</v>
      </c>
      <c r="I475" s="239"/>
      <c r="J475" s="235"/>
      <c r="K475" s="235"/>
      <c r="L475" s="240"/>
      <c r="M475" s="241"/>
      <c r="N475" s="242"/>
      <c r="O475" s="242"/>
      <c r="P475" s="242"/>
      <c r="Q475" s="242"/>
      <c r="R475" s="242"/>
      <c r="S475" s="242"/>
      <c r="T475" s="243"/>
      <c r="U475" s="13"/>
      <c r="V475" s="13"/>
      <c r="W475" s="13"/>
      <c r="X475" s="13"/>
      <c r="Y475" s="13"/>
      <c r="Z475" s="13"/>
      <c r="AA475" s="13"/>
      <c r="AB475" s="13"/>
      <c r="AC475" s="13"/>
      <c r="AD475" s="13"/>
      <c r="AE475" s="13"/>
      <c r="AT475" s="244" t="s">
        <v>258</v>
      </c>
      <c r="AU475" s="244" t="s">
        <v>89</v>
      </c>
      <c r="AV475" s="13" t="s">
        <v>89</v>
      </c>
      <c r="AW475" s="13" t="s">
        <v>39</v>
      </c>
      <c r="AX475" s="13" t="s">
        <v>78</v>
      </c>
      <c r="AY475" s="244" t="s">
        <v>133</v>
      </c>
    </row>
    <row r="476" s="13" customFormat="1">
      <c r="A476" s="13"/>
      <c r="B476" s="234"/>
      <c r="C476" s="235"/>
      <c r="D476" s="213" t="s">
        <v>258</v>
      </c>
      <c r="E476" s="236" t="s">
        <v>32</v>
      </c>
      <c r="F476" s="237" t="s">
        <v>614</v>
      </c>
      <c r="G476" s="235"/>
      <c r="H476" s="238">
        <v>15.75</v>
      </c>
      <c r="I476" s="239"/>
      <c r="J476" s="235"/>
      <c r="K476" s="235"/>
      <c r="L476" s="240"/>
      <c r="M476" s="241"/>
      <c r="N476" s="242"/>
      <c r="O476" s="242"/>
      <c r="P476" s="242"/>
      <c r="Q476" s="242"/>
      <c r="R476" s="242"/>
      <c r="S476" s="242"/>
      <c r="T476" s="243"/>
      <c r="U476" s="13"/>
      <c r="V476" s="13"/>
      <c r="W476" s="13"/>
      <c r="X476" s="13"/>
      <c r="Y476" s="13"/>
      <c r="Z476" s="13"/>
      <c r="AA476" s="13"/>
      <c r="AB476" s="13"/>
      <c r="AC476" s="13"/>
      <c r="AD476" s="13"/>
      <c r="AE476" s="13"/>
      <c r="AT476" s="244" t="s">
        <v>258</v>
      </c>
      <c r="AU476" s="244" t="s">
        <v>89</v>
      </c>
      <c r="AV476" s="13" t="s">
        <v>89</v>
      </c>
      <c r="AW476" s="13" t="s">
        <v>39</v>
      </c>
      <c r="AX476" s="13" t="s">
        <v>78</v>
      </c>
      <c r="AY476" s="244" t="s">
        <v>133</v>
      </c>
    </row>
    <row r="477" s="14" customFormat="1">
      <c r="A477" s="14"/>
      <c r="B477" s="245"/>
      <c r="C477" s="246"/>
      <c r="D477" s="213" t="s">
        <v>258</v>
      </c>
      <c r="E477" s="247" t="s">
        <v>32</v>
      </c>
      <c r="F477" s="248" t="s">
        <v>265</v>
      </c>
      <c r="G477" s="246"/>
      <c r="H477" s="249">
        <v>22.149999999999999</v>
      </c>
      <c r="I477" s="250"/>
      <c r="J477" s="246"/>
      <c r="K477" s="246"/>
      <c r="L477" s="251"/>
      <c r="M477" s="252"/>
      <c r="N477" s="253"/>
      <c r="O477" s="253"/>
      <c r="P477" s="253"/>
      <c r="Q477" s="253"/>
      <c r="R477" s="253"/>
      <c r="S477" s="253"/>
      <c r="T477" s="254"/>
      <c r="U477" s="14"/>
      <c r="V477" s="14"/>
      <c r="W477" s="14"/>
      <c r="X477" s="14"/>
      <c r="Y477" s="14"/>
      <c r="Z477" s="14"/>
      <c r="AA477" s="14"/>
      <c r="AB477" s="14"/>
      <c r="AC477" s="14"/>
      <c r="AD477" s="14"/>
      <c r="AE477" s="14"/>
      <c r="AT477" s="255" t="s">
        <v>258</v>
      </c>
      <c r="AU477" s="255" t="s">
        <v>89</v>
      </c>
      <c r="AV477" s="14" t="s">
        <v>132</v>
      </c>
      <c r="AW477" s="14" t="s">
        <v>39</v>
      </c>
      <c r="AX477" s="14" t="s">
        <v>86</v>
      </c>
      <c r="AY477" s="255" t="s">
        <v>133</v>
      </c>
    </row>
    <row r="478" s="2" customFormat="1" ht="24.15" customHeight="1">
      <c r="A478" s="42"/>
      <c r="B478" s="43"/>
      <c r="C478" s="200" t="s">
        <v>615</v>
      </c>
      <c r="D478" s="200" t="s">
        <v>134</v>
      </c>
      <c r="E478" s="201" t="s">
        <v>616</v>
      </c>
      <c r="F478" s="202" t="s">
        <v>617</v>
      </c>
      <c r="G478" s="203" t="s">
        <v>380</v>
      </c>
      <c r="H478" s="204">
        <v>9.1999999999999993</v>
      </c>
      <c r="I478" s="205"/>
      <c r="J478" s="206">
        <f>ROUND(I478*H478,2)</f>
        <v>0</v>
      </c>
      <c r="K478" s="202" t="s">
        <v>235</v>
      </c>
      <c r="L478" s="48"/>
      <c r="M478" s="207" t="s">
        <v>32</v>
      </c>
      <c r="N478" s="208" t="s">
        <v>49</v>
      </c>
      <c r="O478" s="88"/>
      <c r="P478" s="209">
        <f>O478*H478</f>
        <v>0</v>
      </c>
      <c r="Q478" s="209">
        <v>0</v>
      </c>
      <c r="R478" s="209">
        <f>Q478*H478</f>
        <v>0</v>
      </c>
      <c r="S478" s="209">
        <v>0.017000000000000001</v>
      </c>
      <c r="T478" s="210">
        <f>S478*H478</f>
        <v>0.15640000000000001</v>
      </c>
      <c r="U478" s="42"/>
      <c r="V478" s="42"/>
      <c r="W478" s="42"/>
      <c r="X478" s="42"/>
      <c r="Y478" s="42"/>
      <c r="Z478" s="42"/>
      <c r="AA478" s="42"/>
      <c r="AB478" s="42"/>
      <c r="AC478" s="42"/>
      <c r="AD478" s="42"/>
      <c r="AE478" s="42"/>
      <c r="AR478" s="211" t="s">
        <v>400</v>
      </c>
      <c r="AT478" s="211" t="s">
        <v>134</v>
      </c>
      <c r="AU478" s="211" t="s">
        <v>89</v>
      </c>
      <c r="AY478" s="20" t="s">
        <v>133</v>
      </c>
      <c r="BE478" s="212">
        <f>IF(N478="základní",J478,0)</f>
        <v>0</v>
      </c>
      <c r="BF478" s="212">
        <f>IF(N478="snížená",J478,0)</f>
        <v>0</v>
      </c>
      <c r="BG478" s="212">
        <f>IF(N478="zákl. přenesená",J478,0)</f>
        <v>0</v>
      </c>
      <c r="BH478" s="212">
        <f>IF(N478="sníž. přenesená",J478,0)</f>
        <v>0</v>
      </c>
      <c r="BI478" s="212">
        <f>IF(N478="nulová",J478,0)</f>
        <v>0</v>
      </c>
      <c r="BJ478" s="20" t="s">
        <v>86</v>
      </c>
      <c r="BK478" s="212">
        <f>ROUND(I478*H478,2)</f>
        <v>0</v>
      </c>
      <c r="BL478" s="20" t="s">
        <v>400</v>
      </c>
      <c r="BM478" s="211" t="s">
        <v>618</v>
      </c>
    </row>
    <row r="479" s="2" customFormat="1">
      <c r="A479" s="42"/>
      <c r="B479" s="43"/>
      <c r="C479" s="44"/>
      <c r="D479" s="213" t="s">
        <v>139</v>
      </c>
      <c r="E479" s="44"/>
      <c r="F479" s="214" t="s">
        <v>619</v>
      </c>
      <c r="G479" s="44"/>
      <c r="H479" s="44"/>
      <c r="I479" s="215"/>
      <c r="J479" s="44"/>
      <c r="K479" s="44"/>
      <c r="L479" s="48"/>
      <c r="M479" s="216"/>
      <c r="N479" s="217"/>
      <c r="O479" s="88"/>
      <c r="P479" s="88"/>
      <c r="Q479" s="88"/>
      <c r="R479" s="88"/>
      <c r="S479" s="88"/>
      <c r="T479" s="89"/>
      <c r="U479" s="42"/>
      <c r="V479" s="42"/>
      <c r="W479" s="42"/>
      <c r="X479" s="42"/>
      <c r="Y479" s="42"/>
      <c r="Z479" s="42"/>
      <c r="AA479" s="42"/>
      <c r="AB479" s="42"/>
      <c r="AC479" s="42"/>
      <c r="AD479" s="42"/>
      <c r="AE479" s="42"/>
      <c r="AT479" s="20" t="s">
        <v>139</v>
      </c>
      <c r="AU479" s="20" t="s">
        <v>89</v>
      </c>
    </row>
    <row r="480" s="2" customFormat="1">
      <c r="A480" s="42"/>
      <c r="B480" s="43"/>
      <c r="C480" s="44"/>
      <c r="D480" s="231" t="s">
        <v>184</v>
      </c>
      <c r="E480" s="44"/>
      <c r="F480" s="232" t="s">
        <v>620</v>
      </c>
      <c r="G480" s="44"/>
      <c r="H480" s="44"/>
      <c r="I480" s="215"/>
      <c r="J480" s="44"/>
      <c r="K480" s="44"/>
      <c r="L480" s="48"/>
      <c r="M480" s="216"/>
      <c r="N480" s="217"/>
      <c r="O480" s="88"/>
      <c r="P480" s="88"/>
      <c r="Q480" s="88"/>
      <c r="R480" s="88"/>
      <c r="S480" s="88"/>
      <c r="T480" s="89"/>
      <c r="U480" s="42"/>
      <c r="V480" s="42"/>
      <c r="W480" s="42"/>
      <c r="X480" s="42"/>
      <c r="Y480" s="42"/>
      <c r="Z480" s="42"/>
      <c r="AA480" s="42"/>
      <c r="AB480" s="42"/>
      <c r="AC480" s="42"/>
      <c r="AD480" s="42"/>
      <c r="AE480" s="42"/>
      <c r="AT480" s="20" t="s">
        <v>184</v>
      </c>
      <c r="AU480" s="20" t="s">
        <v>89</v>
      </c>
    </row>
    <row r="481" s="15" customFormat="1">
      <c r="A481" s="15"/>
      <c r="B481" s="256"/>
      <c r="C481" s="257"/>
      <c r="D481" s="213" t="s">
        <v>258</v>
      </c>
      <c r="E481" s="258" t="s">
        <v>32</v>
      </c>
      <c r="F481" s="259" t="s">
        <v>621</v>
      </c>
      <c r="G481" s="257"/>
      <c r="H481" s="258" t="s">
        <v>32</v>
      </c>
      <c r="I481" s="260"/>
      <c r="J481" s="257"/>
      <c r="K481" s="257"/>
      <c r="L481" s="261"/>
      <c r="M481" s="262"/>
      <c r="N481" s="263"/>
      <c r="O481" s="263"/>
      <c r="P481" s="263"/>
      <c r="Q481" s="263"/>
      <c r="R481" s="263"/>
      <c r="S481" s="263"/>
      <c r="T481" s="264"/>
      <c r="U481" s="15"/>
      <c r="V481" s="15"/>
      <c r="W481" s="15"/>
      <c r="X481" s="15"/>
      <c r="Y481" s="15"/>
      <c r="Z481" s="15"/>
      <c r="AA481" s="15"/>
      <c r="AB481" s="15"/>
      <c r="AC481" s="15"/>
      <c r="AD481" s="15"/>
      <c r="AE481" s="15"/>
      <c r="AT481" s="265" t="s">
        <v>258</v>
      </c>
      <c r="AU481" s="265" t="s">
        <v>89</v>
      </c>
      <c r="AV481" s="15" t="s">
        <v>86</v>
      </c>
      <c r="AW481" s="15" t="s">
        <v>39</v>
      </c>
      <c r="AX481" s="15" t="s">
        <v>78</v>
      </c>
      <c r="AY481" s="265" t="s">
        <v>133</v>
      </c>
    </row>
    <row r="482" s="13" customFormat="1">
      <c r="A482" s="13"/>
      <c r="B482" s="234"/>
      <c r="C482" s="235"/>
      <c r="D482" s="213" t="s">
        <v>258</v>
      </c>
      <c r="E482" s="236" t="s">
        <v>32</v>
      </c>
      <c r="F482" s="237" t="s">
        <v>622</v>
      </c>
      <c r="G482" s="235"/>
      <c r="H482" s="238">
        <v>9.1999999999999993</v>
      </c>
      <c r="I482" s="239"/>
      <c r="J482" s="235"/>
      <c r="K482" s="235"/>
      <c r="L482" s="240"/>
      <c r="M482" s="241"/>
      <c r="N482" s="242"/>
      <c r="O482" s="242"/>
      <c r="P482" s="242"/>
      <c r="Q482" s="242"/>
      <c r="R482" s="242"/>
      <c r="S482" s="242"/>
      <c r="T482" s="243"/>
      <c r="U482" s="13"/>
      <c r="V482" s="13"/>
      <c r="W482" s="13"/>
      <c r="X482" s="13"/>
      <c r="Y482" s="13"/>
      <c r="Z482" s="13"/>
      <c r="AA482" s="13"/>
      <c r="AB482" s="13"/>
      <c r="AC482" s="13"/>
      <c r="AD482" s="13"/>
      <c r="AE482" s="13"/>
      <c r="AT482" s="244" t="s">
        <v>258</v>
      </c>
      <c r="AU482" s="244" t="s">
        <v>89</v>
      </c>
      <c r="AV482" s="13" t="s">
        <v>89</v>
      </c>
      <c r="AW482" s="13" t="s">
        <v>39</v>
      </c>
      <c r="AX482" s="13" t="s">
        <v>86</v>
      </c>
      <c r="AY482" s="244" t="s">
        <v>133</v>
      </c>
    </row>
    <row r="483" s="11" customFormat="1" ht="22.8" customHeight="1">
      <c r="A483" s="11"/>
      <c r="B483" s="186"/>
      <c r="C483" s="187"/>
      <c r="D483" s="188" t="s">
        <v>77</v>
      </c>
      <c r="E483" s="229" t="s">
        <v>623</v>
      </c>
      <c r="F483" s="229" t="s">
        <v>624</v>
      </c>
      <c r="G483" s="187"/>
      <c r="H483" s="187"/>
      <c r="I483" s="190"/>
      <c r="J483" s="230">
        <f>BK483</f>
        <v>0</v>
      </c>
      <c r="K483" s="187"/>
      <c r="L483" s="192"/>
      <c r="M483" s="193"/>
      <c r="N483" s="194"/>
      <c r="O483" s="194"/>
      <c r="P483" s="195">
        <f>SUM(P484:P524)</f>
        <v>0</v>
      </c>
      <c r="Q483" s="194"/>
      <c r="R483" s="195">
        <f>SUM(R484:R524)</f>
        <v>1.5479658199999999</v>
      </c>
      <c r="S483" s="194"/>
      <c r="T483" s="196">
        <f>SUM(T484:T524)</f>
        <v>0</v>
      </c>
      <c r="U483" s="11"/>
      <c r="V483" s="11"/>
      <c r="W483" s="11"/>
      <c r="X483" s="11"/>
      <c r="Y483" s="11"/>
      <c r="Z483" s="11"/>
      <c r="AA483" s="11"/>
      <c r="AB483" s="11"/>
      <c r="AC483" s="11"/>
      <c r="AD483" s="11"/>
      <c r="AE483" s="11"/>
      <c r="AR483" s="197" t="s">
        <v>89</v>
      </c>
      <c r="AT483" s="198" t="s">
        <v>77</v>
      </c>
      <c r="AU483" s="198" t="s">
        <v>86</v>
      </c>
      <c r="AY483" s="197" t="s">
        <v>133</v>
      </c>
      <c r="BK483" s="199">
        <f>SUM(BK484:BK524)</f>
        <v>0</v>
      </c>
    </row>
    <row r="484" s="2" customFormat="1" ht="16.5" customHeight="1">
      <c r="A484" s="42"/>
      <c r="B484" s="43"/>
      <c r="C484" s="200" t="s">
        <v>625</v>
      </c>
      <c r="D484" s="200" t="s">
        <v>134</v>
      </c>
      <c r="E484" s="201" t="s">
        <v>626</v>
      </c>
      <c r="F484" s="202" t="s">
        <v>627</v>
      </c>
      <c r="G484" s="203" t="s">
        <v>253</v>
      </c>
      <c r="H484" s="204">
        <v>161.42699999999999</v>
      </c>
      <c r="I484" s="205"/>
      <c r="J484" s="206">
        <f>ROUND(I484*H484,2)</f>
        <v>0</v>
      </c>
      <c r="K484" s="202" t="s">
        <v>235</v>
      </c>
      <c r="L484" s="48"/>
      <c r="M484" s="207" t="s">
        <v>32</v>
      </c>
      <c r="N484" s="208" t="s">
        <v>49</v>
      </c>
      <c r="O484" s="88"/>
      <c r="P484" s="209">
        <f>O484*H484</f>
        <v>0</v>
      </c>
      <c r="Q484" s="209">
        <v>0</v>
      </c>
      <c r="R484" s="209">
        <f>Q484*H484</f>
        <v>0</v>
      </c>
      <c r="S484" s="209">
        <v>0</v>
      </c>
      <c r="T484" s="210">
        <f>S484*H484</f>
        <v>0</v>
      </c>
      <c r="U484" s="42"/>
      <c r="V484" s="42"/>
      <c r="W484" s="42"/>
      <c r="X484" s="42"/>
      <c r="Y484" s="42"/>
      <c r="Z484" s="42"/>
      <c r="AA484" s="42"/>
      <c r="AB484" s="42"/>
      <c r="AC484" s="42"/>
      <c r="AD484" s="42"/>
      <c r="AE484" s="42"/>
      <c r="AR484" s="211" t="s">
        <v>400</v>
      </c>
      <c r="AT484" s="211" t="s">
        <v>134</v>
      </c>
      <c r="AU484" s="211" t="s">
        <v>89</v>
      </c>
      <c r="AY484" s="20" t="s">
        <v>133</v>
      </c>
      <c r="BE484" s="212">
        <f>IF(N484="základní",J484,0)</f>
        <v>0</v>
      </c>
      <c r="BF484" s="212">
        <f>IF(N484="snížená",J484,0)</f>
        <v>0</v>
      </c>
      <c r="BG484" s="212">
        <f>IF(N484="zákl. přenesená",J484,0)</f>
        <v>0</v>
      </c>
      <c r="BH484" s="212">
        <f>IF(N484="sníž. přenesená",J484,0)</f>
        <v>0</v>
      </c>
      <c r="BI484" s="212">
        <f>IF(N484="nulová",J484,0)</f>
        <v>0</v>
      </c>
      <c r="BJ484" s="20" t="s">
        <v>86</v>
      </c>
      <c r="BK484" s="212">
        <f>ROUND(I484*H484,2)</f>
        <v>0</v>
      </c>
      <c r="BL484" s="20" t="s">
        <v>400</v>
      </c>
      <c r="BM484" s="211" t="s">
        <v>628</v>
      </c>
    </row>
    <row r="485" s="2" customFormat="1">
      <c r="A485" s="42"/>
      <c r="B485" s="43"/>
      <c r="C485" s="44"/>
      <c r="D485" s="213" t="s">
        <v>139</v>
      </c>
      <c r="E485" s="44"/>
      <c r="F485" s="214" t="s">
        <v>629</v>
      </c>
      <c r="G485" s="44"/>
      <c r="H485" s="44"/>
      <c r="I485" s="215"/>
      <c r="J485" s="44"/>
      <c r="K485" s="44"/>
      <c r="L485" s="48"/>
      <c r="M485" s="216"/>
      <c r="N485" s="217"/>
      <c r="O485" s="88"/>
      <c r="P485" s="88"/>
      <c r="Q485" s="88"/>
      <c r="R485" s="88"/>
      <c r="S485" s="88"/>
      <c r="T485" s="89"/>
      <c r="U485" s="42"/>
      <c r="V485" s="42"/>
      <c r="W485" s="42"/>
      <c r="X485" s="42"/>
      <c r="Y485" s="42"/>
      <c r="Z485" s="42"/>
      <c r="AA485" s="42"/>
      <c r="AB485" s="42"/>
      <c r="AC485" s="42"/>
      <c r="AD485" s="42"/>
      <c r="AE485" s="42"/>
      <c r="AT485" s="20" t="s">
        <v>139</v>
      </c>
      <c r="AU485" s="20" t="s">
        <v>89</v>
      </c>
    </row>
    <row r="486" s="2" customFormat="1">
      <c r="A486" s="42"/>
      <c r="B486" s="43"/>
      <c r="C486" s="44"/>
      <c r="D486" s="231" t="s">
        <v>184</v>
      </c>
      <c r="E486" s="44"/>
      <c r="F486" s="232" t="s">
        <v>630</v>
      </c>
      <c r="G486" s="44"/>
      <c r="H486" s="44"/>
      <c r="I486" s="215"/>
      <c r="J486" s="44"/>
      <c r="K486" s="44"/>
      <c r="L486" s="48"/>
      <c r="M486" s="216"/>
      <c r="N486" s="217"/>
      <c r="O486" s="88"/>
      <c r="P486" s="88"/>
      <c r="Q486" s="88"/>
      <c r="R486" s="88"/>
      <c r="S486" s="88"/>
      <c r="T486" s="89"/>
      <c r="U486" s="42"/>
      <c r="V486" s="42"/>
      <c r="W486" s="42"/>
      <c r="X486" s="42"/>
      <c r="Y486" s="42"/>
      <c r="Z486" s="42"/>
      <c r="AA486" s="42"/>
      <c r="AB486" s="42"/>
      <c r="AC486" s="42"/>
      <c r="AD486" s="42"/>
      <c r="AE486" s="42"/>
      <c r="AT486" s="20" t="s">
        <v>184</v>
      </c>
      <c r="AU486" s="20" t="s">
        <v>89</v>
      </c>
    </row>
    <row r="487" s="2" customFormat="1">
      <c r="A487" s="42"/>
      <c r="B487" s="43"/>
      <c r="C487" s="44"/>
      <c r="D487" s="213" t="s">
        <v>239</v>
      </c>
      <c r="E487" s="44"/>
      <c r="F487" s="218" t="s">
        <v>631</v>
      </c>
      <c r="G487" s="44"/>
      <c r="H487" s="44"/>
      <c r="I487" s="215"/>
      <c r="J487" s="44"/>
      <c r="K487" s="44"/>
      <c r="L487" s="48"/>
      <c r="M487" s="216"/>
      <c r="N487" s="217"/>
      <c r="O487" s="88"/>
      <c r="P487" s="88"/>
      <c r="Q487" s="88"/>
      <c r="R487" s="88"/>
      <c r="S487" s="88"/>
      <c r="T487" s="89"/>
      <c r="U487" s="42"/>
      <c r="V487" s="42"/>
      <c r="W487" s="42"/>
      <c r="X487" s="42"/>
      <c r="Y487" s="42"/>
      <c r="Z487" s="42"/>
      <c r="AA487" s="42"/>
      <c r="AB487" s="42"/>
      <c r="AC487" s="42"/>
      <c r="AD487" s="42"/>
      <c r="AE487" s="42"/>
      <c r="AT487" s="20" t="s">
        <v>239</v>
      </c>
      <c r="AU487" s="20" t="s">
        <v>89</v>
      </c>
    </row>
    <row r="488" s="15" customFormat="1">
      <c r="A488" s="15"/>
      <c r="B488" s="256"/>
      <c r="C488" s="257"/>
      <c r="D488" s="213" t="s">
        <v>258</v>
      </c>
      <c r="E488" s="258" t="s">
        <v>32</v>
      </c>
      <c r="F488" s="259" t="s">
        <v>394</v>
      </c>
      <c r="G488" s="257"/>
      <c r="H488" s="258" t="s">
        <v>32</v>
      </c>
      <c r="I488" s="260"/>
      <c r="J488" s="257"/>
      <c r="K488" s="257"/>
      <c r="L488" s="261"/>
      <c r="M488" s="262"/>
      <c r="N488" s="263"/>
      <c r="O488" s="263"/>
      <c r="P488" s="263"/>
      <c r="Q488" s="263"/>
      <c r="R488" s="263"/>
      <c r="S488" s="263"/>
      <c r="T488" s="264"/>
      <c r="U488" s="15"/>
      <c r="V488" s="15"/>
      <c r="W488" s="15"/>
      <c r="X488" s="15"/>
      <c r="Y488" s="15"/>
      <c r="Z488" s="15"/>
      <c r="AA488" s="15"/>
      <c r="AB488" s="15"/>
      <c r="AC488" s="15"/>
      <c r="AD488" s="15"/>
      <c r="AE488" s="15"/>
      <c r="AT488" s="265" t="s">
        <v>258</v>
      </c>
      <c r="AU488" s="265" t="s">
        <v>89</v>
      </c>
      <c r="AV488" s="15" t="s">
        <v>86</v>
      </c>
      <c r="AW488" s="15" t="s">
        <v>39</v>
      </c>
      <c r="AX488" s="15" t="s">
        <v>78</v>
      </c>
      <c r="AY488" s="265" t="s">
        <v>133</v>
      </c>
    </row>
    <row r="489" s="13" customFormat="1">
      <c r="A489" s="13"/>
      <c r="B489" s="234"/>
      <c r="C489" s="235"/>
      <c r="D489" s="213" t="s">
        <v>258</v>
      </c>
      <c r="E489" s="236" t="s">
        <v>32</v>
      </c>
      <c r="F489" s="237" t="s">
        <v>420</v>
      </c>
      <c r="G489" s="235"/>
      <c r="H489" s="238">
        <v>16.030000000000001</v>
      </c>
      <c r="I489" s="239"/>
      <c r="J489" s="235"/>
      <c r="K489" s="235"/>
      <c r="L489" s="240"/>
      <c r="M489" s="241"/>
      <c r="N489" s="242"/>
      <c r="O489" s="242"/>
      <c r="P489" s="242"/>
      <c r="Q489" s="242"/>
      <c r="R489" s="242"/>
      <c r="S489" s="242"/>
      <c r="T489" s="243"/>
      <c r="U489" s="13"/>
      <c r="V489" s="13"/>
      <c r="W489" s="13"/>
      <c r="X489" s="13"/>
      <c r="Y489" s="13"/>
      <c r="Z489" s="13"/>
      <c r="AA489" s="13"/>
      <c r="AB489" s="13"/>
      <c r="AC489" s="13"/>
      <c r="AD489" s="13"/>
      <c r="AE489" s="13"/>
      <c r="AT489" s="244" t="s">
        <v>258</v>
      </c>
      <c r="AU489" s="244" t="s">
        <v>89</v>
      </c>
      <c r="AV489" s="13" t="s">
        <v>89</v>
      </c>
      <c r="AW489" s="13" t="s">
        <v>39</v>
      </c>
      <c r="AX489" s="13" t="s">
        <v>78</v>
      </c>
      <c r="AY489" s="244" t="s">
        <v>133</v>
      </c>
    </row>
    <row r="490" s="13" customFormat="1">
      <c r="A490" s="13"/>
      <c r="B490" s="234"/>
      <c r="C490" s="235"/>
      <c r="D490" s="213" t="s">
        <v>258</v>
      </c>
      <c r="E490" s="236" t="s">
        <v>32</v>
      </c>
      <c r="F490" s="237" t="s">
        <v>395</v>
      </c>
      <c r="G490" s="235"/>
      <c r="H490" s="238">
        <v>32.479999999999997</v>
      </c>
      <c r="I490" s="239"/>
      <c r="J490" s="235"/>
      <c r="K490" s="235"/>
      <c r="L490" s="240"/>
      <c r="M490" s="241"/>
      <c r="N490" s="242"/>
      <c r="O490" s="242"/>
      <c r="P490" s="242"/>
      <c r="Q490" s="242"/>
      <c r="R490" s="242"/>
      <c r="S490" s="242"/>
      <c r="T490" s="243"/>
      <c r="U490" s="13"/>
      <c r="V490" s="13"/>
      <c r="W490" s="13"/>
      <c r="X490" s="13"/>
      <c r="Y490" s="13"/>
      <c r="Z490" s="13"/>
      <c r="AA490" s="13"/>
      <c r="AB490" s="13"/>
      <c r="AC490" s="13"/>
      <c r="AD490" s="13"/>
      <c r="AE490" s="13"/>
      <c r="AT490" s="244" t="s">
        <v>258</v>
      </c>
      <c r="AU490" s="244" t="s">
        <v>89</v>
      </c>
      <c r="AV490" s="13" t="s">
        <v>89</v>
      </c>
      <c r="AW490" s="13" t="s">
        <v>39</v>
      </c>
      <c r="AX490" s="13" t="s">
        <v>78</v>
      </c>
      <c r="AY490" s="244" t="s">
        <v>133</v>
      </c>
    </row>
    <row r="491" s="13" customFormat="1">
      <c r="A491" s="13"/>
      <c r="B491" s="234"/>
      <c r="C491" s="235"/>
      <c r="D491" s="213" t="s">
        <v>258</v>
      </c>
      <c r="E491" s="236" t="s">
        <v>32</v>
      </c>
      <c r="F491" s="237" t="s">
        <v>396</v>
      </c>
      <c r="G491" s="235"/>
      <c r="H491" s="238">
        <v>17.699999999999999</v>
      </c>
      <c r="I491" s="239"/>
      <c r="J491" s="235"/>
      <c r="K491" s="235"/>
      <c r="L491" s="240"/>
      <c r="M491" s="241"/>
      <c r="N491" s="242"/>
      <c r="O491" s="242"/>
      <c r="P491" s="242"/>
      <c r="Q491" s="242"/>
      <c r="R491" s="242"/>
      <c r="S491" s="242"/>
      <c r="T491" s="243"/>
      <c r="U491" s="13"/>
      <c r="V491" s="13"/>
      <c r="W491" s="13"/>
      <c r="X491" s="13"/>
      <c r="Y491" s="13"/>
      <c r="Z491" s="13"/>
      <c r="AA491" s="13"/>
      <c r="AB491" s="13"/>
      <c r="AC491" s="13"/>
      <c r="AD491" s="13"/>
      <c r="AE491" s="13"/>
      <c r="AT491" s="244" t="s">
        <v>258</v>
      </c>
      <c r="AU491" s="244" t="s">
        <v>89</v>
      </c>
      <c r="AV491" s="13" t="s">
        <v>89</v>
      </c>
      <c r="AW491" s="13" t="s">
        <v>39</v>
      </c>
      <c r="AX491" s="13" t="s">
        <v>78</v>
      </c>
      <c r="AY491" s="244" t="s">
        <v>133</v>
      </c>
    </row>
    <row r="492" s="13" customFormat="1">
      <c r="A492" s="13"/>
      <c r="B492" s="234"/>
      <c r="C492" s="235"/>
      <c r="D492" s="213" t="s">
        <v>258</v>
      </c>
      <c r="E492" s="236" t="s">
        <v>32</v>
      </c>
      <c r="F492" s="237" t="s">
        <v>397</v>
      </c>
      <c r="G492" s="235"/>
      <c r="H492" s="238">
        <v>5.0899999999999999</v>
      </c>
      <c r="I492" s="239"/>
      <c r="J492" s="235"/>
      <c r="K492" s="235"/>
      <c r="L492" s="240"/>
      <c r="M492" s="241"/>
      <c r="N492" s="242"/>
      <c r="O492" s="242"/>
      <c r="P492" s="242"/>
      <c r="Q492" s="242"/>
      <c r="R492" s="242"/>
      <c r="S492" s="242"/>
      <c r="T492" s="243"/>
      <c r="U492" s="13"/>
      <c r="V492" s="13"/>
      <c r="W492" s="13"/>
      <c r="X492" s="13"/>
      <c r="Y492" s="13"/>
      <c r="Z492" s="13"/>
      <c r="AA492" s="13"/>
      <c r="AB492" s="13"/>
      <c r="AC492" s="13"/>
      <c r="AD492" s="13"/>
      <c r="AE492" s="13"/>
      <c r="AT492" s="244" t="s">
        <v>258</v>
      </c>
      <c r="AU492" s="244" t="s">
        <v>89</v>
      </c>
      <c r="AV492" s="13" t="s">
        <v>89</v>
      </c>
      <c r="AW492" s="13" t="s">
        <v>39</v>
      </c>
      <c r="AX492" s="13" t="s">
        <v>78</v>
      </c>
      <c r="AY492" s="244" t="s">
        <v>133</v>
      </c>
    </row>
    <row r="493" s="13" customFormat="1">
      <c r="A493" s="13"/>
      <c r="B493" s="234"/>
      <c r="C493" s="235"/>
      <c r="D493" s="213" t="s">
        <v>258</v>
      </c>
      <c r="E493" s="236" t="s">
        <v>32</v>
      </c>
      <c r="F493" s="237" t="s">
        <v>398</v>
      </c>
      <c r="G493" s="235"/>
      <c r="H493" s="238">
        <v>3.75</v>
      </c>
      <c r="I493" s="239"/>
      <c r="J493" s="235"/>
      <c r="K493" s="235"/>
      <c r="L493" s="240"/>
      <c r="M493" s="241"/>
      <c r="N493" s="242"/>
      <c r="O493" s="242"/>
      <c r="P493" s="242"/>
      <c r="Q493" s="242"/>
      <c r="R493" s="242"/>
      <c r="S493" s="242"/>
      <c r="T493" s="243"/>
      <c r="U493" s="13"/>
      <c r="V493" s="13"/>
      <c r="W493" s="13"/>
      <c r="X493" s="13"/>
      <c r="Y493" s="13"/>
      <c r="Z493" s="13"/>
      <c r="AA493" s="13"/>
      <c r="AB493" s="13"/>
      <c r="AC493" s="13"/>
      <c r="AD493" s="13"/>
      <c r="AE493" s="13"/>
      <c r="AT493" s="244" t="s">
        <v>258</v>
      </c>
      <c r="AU493" s="244" t="s">
        <v>89</v>
      </c>
      <c r="AV493" s="13" t="s">
        <v>89</v>
      </c>
      <c r="AW493" s="13" t="s">
        <v>39</v>
      </c>
      <c r="AX493" s="13" t="s">
        <v>78</v>
      </c>
      <c r="AY493" s="244" t="s">
        <v>133</v>
      </c>
    </row>
    <row r="494" s="13" customFormat="1">
      <c r="A494" s="13"/>
      <c r="B494" s="234"/>
      <c r="C494" s="235"/>
      <c r="D494" s="213" t="s">
        <v>258</v>
      </c>
      <c r="E494" s="236" t="s">
        <v>32</v>
      </c>
      <c r="F494" s="237" t="s">
        <v>399</v>
      </c>
      <c r="G494" s="235"/>
      <c r="H494" s="238">
        <v>1.8200000000000001</v>
      </c>
      <c r="I494" s="239"/>
      <c r="J494" s="235"/>
      <c r="K494" s="235"/>
      <c r="L494" s="240"/>
      <c r="M494" s="241"/>
      <c r="N494" s="242"/>
      <c r="O494" s="242"/>
      <c r="P494" s="242"/>
      <c r="Q494" s="242"/>
      <c r="R494" s="242"/>
      <c r="S494" s="242"/>
      <c r="T494" s="243"/>
      <c r="U494" s="13"/>
      <c r="V494" s="13"/>
      <c r="W494" s="13"/>
      <c r="X494" s="13"/>
      <c r="Y494" s="13"/>
      <c r="Z494" s="13"/>
      <c r="AA494" s="13"/>
      <c r="AB494" s="13"/>
      <c r="AC494" s="13"/>
      <c r="AD494" s="13"/>
      <c r="AE494" s="13"/>
      <c r="AT494" s="244" t="s">
        <v>258</v>
      </c>
      <c r="AU494" s="244" t="s">
        <v>89</v>
      </c>
      <c r="AV494" s="13" t="s">
        <v>89</v>
      </c>
      <c r="AW494" s="13" t="s">
        <v>39</v>
      </c>
      <c r="AX494" s="13" t="s">
        <v>78</v>
      </c>
      <c r="AY494" s="244" t="s">
        <v>133</v>
      </c>
    </row>
    <row r="495" s="13" customFormat="1">
      <c r="A495" s="13"/>
      <c r="B495" s="234"/>
      <c r="C495" s="235"/>
      <c r="D495" s="213" t="s">
        <v>258</v>
      </c>
      <c r="E495" s="236" t="s">
        <v>32</v>
      </c>
      <c r="F495" s="237" t="s">
        <v>632</v>
      </c>
      <c r="G495" s="235"/>
      <c r="H495" s="238">
        <v>84.557000000000002</v>
      </c>
      <c r="I495" s="239"/>
      <c r="J495" s="235"/>
      <c r="K495" s="235"/>
      <c r="L495" s="240"/>
      <c r="M495" s="241"/>
      <c r="N495" s="242"/>
      <c r="O495" s="242"/>
      <c r="P495" s="242"/>
      <c r="Q495" s="242"/>
      <c r="R495" s="242"/>
      <c r="S495" s="242"/>
      <c r="T495" s="243"/>
      <c r="U495" s="13"/>
      <c r="V495" s="13"/>
      <c r="W495" s="13"/>
      <c r="X495" s="13"/>
      <c r="Y495" s="13"/>
      <c r="Z495" s="13"/>
      <c r="AA495" s="13"/>
      <c r="AB495" s="13"/>
      <c r="AC495" s="13"/>
      <c r="AD495" s="13"/>
      <c r="AE495" s="13"/>
      <c r="AT495" s="244" t="s">
        <v>258</v>
      </c>
      <c r="AU495" s="244" t="s">
        <v>89</v>
      </c>
      <c r="AV495" s="13" t="s">
        <v>89</v>
      </c>
      <c r="AW495" s="13" t="s">
        <v>39</v>
      </c>
      <c r="AX495" s="13" t="s">
        <v>78</v>
      </c>
      <c r="AY495" s="244" t="s">
        <v>133</v>
      </c>
    </row>
    <row r="496" s="14" customFormat="1">
      <c r="A496" s="14"/>
      <c r="B496" s="245"/>
      <c r="C496" s="246"/>
      <c r="D496" s="213" t="s">
        <v>258</v>
      </c>
      <c r="E496" s="247" t="s">
        <v>32</v>
      </c>
      <c r="F496" s="248" t="s">
        <v>265</v>
      </c>
      <c r="G496" s="246"/>
      <c r="H496" s="249">
        <v>161.42699999999999</v>
      </c>
      <c r="I496" s="250"/>
      <c r="J496" s="246"/>
      <c r="K496" s="246"/>
      <c r="L496" s="251"/>
      <c r="M496" s="252"/>
      <c r="N496" s="253"/>
      <c r="O496" s="253"/>
      <c r="P496" s="253"/>
      <c r="Q496" s="253"/>
      <c r="R496" s="253"/>
      <c r="S496" s="253"/>
      <c r="T496" s="254"/>
      <c r="U496" s="14"/>
      <c r="V496" s="14"/>
      <c r="W496" s="14"/>
      <c r="X496" s="14"/>
      <c r="Y496" s="14"/>
      <c r="Z496" s="14"/>
      <c r="AA496" s="14"/>
      <c r="AB496" s="14"/>
      <c r="AC496" s="14"/>
      <c r="AD496" s="14"/>
      <c r="AE496" s="14"/>
      <c r="AT496" s="255" t="s">
        <v>258</v>
      </c>
      <c r="AU496" s="255" t="s">
        <v>89</v>
      </c>
      <c r="AV496" s="14" t="s">
        <v>132</v>
      </c>
      <c r="AW496" s="14" t="s">
        <v>39</v>
      </c>
      <c r="AX496" s="14" t="s">
        <v>86</v>
      </c>
      <c r="AY496" s="255" t="s">
        <v>133</v>
      </c>
    </row>
    <row r="497" s="2" customFormat="1" ht="24.15" customHeight="1">
      <c r="A497" s="42"/>
      <c r="B497" s="43"/>
      <c r="C497" s="266" t="s">
        <v>633</v>
      </c>
      <c r="D497" s="266" t="s">
        <v>448</v>
      </c>
      <c r="E497" s="267" t="s">
        <v>634</v>
      </c>
      <c r="F497" s="268" t="s">
        <v>635</v>
      </c>
      <c r="G497" s="269" t="s">
        <v>253</v>
      </c>
      <c r="H497" s="270">
        <v>181.363</v>
      </c>
      <c r="I497" s="271"/>
      <c r="J497" s="272">
        <f>ROUND(I497*H497,2)</f>
        <v>0</v>
      </c>
      <c r="K497" s="268" t="s">
        <v>235</v>
      </c>
      <c r="L497" s="273"/>
      <c r="M497" s="274" t="s">
        <v>32</v>
      </c>
      <c r="N497" s="275" t="s">
        <v>49</v>
      </c>
      <c r="O497" s="88"/>
      <c r="P497" s="209">
        <f>O497*H497</f>
        <v>0</v>
      </c>
      <c r="Q497" s="209">
        <v>0.00013999999999999999</v>
      </c>
      <c r="R497" s="209">
        <f>Q497*H497</f>
        <v>0.025390819999999998</v>
      </c>
      <c r="S497" s="209">
        <v>0</v>
      </c>
      <c r="T497" s="210">
        <f>S497*H497</f>
        <v>0</v>
      </c>
      <c r="U497" s="42"/>
      <c r="V497" s="42"/>
      <c r="W497" s="42"/>
      <c r="X497" s="42"/>
      <c r="Y497" s="42"/>
      <c r="Z497" s="42"/>
      <c r="AA497" s="42"/>
      <c r="AB497" s="42"/>
      <c r="AC497" s="42"/>
      <c r="AD497" s="42"/>
      <c r="AE497" s="42"/>
      <c r="AR497" s="211" t="s">
        <v>519</v>
      </c>
      <c r="AT497" s="211" t="s">
        <v>448</v>
      </c>
      <c r="AU497" s="211" t="s">
        <v>89</v>
      </c>
      <c r="AY497" s="20" t="s">
        <v>133</v>
      </c>
      <c r="BE497" s="212">
        <f>IF(N497="základní",J497,0)</f>
        <v>0</v>
      </c>
      <c r="BF497" s="212">
        <f>IF(N497="snížená",J497,0)</f>
        <v>0</v>
      </c>
      <c r="BG497" s="212">
        <f>IF(N497="zákl. přenesená",J497,0)</f>
        <v>0</v>
      </c>
      <c r="BH497" s="212">
        <f>IF(N497="sníž. přenesená",J497,0)</f>
        <v>0</v>
      </c>
      <c r="BI497" s="212">
        <f>IF(N497="nulová",J497,0)</f>
        <v>0</v>
      </c>
      <c r="BJ497" s="20" t="s">
        <v>86</v>
      </c>
      <c r="BK497" s="212">
        <f>ROUND(I497*H497,2)</f>
        <v>0</v>
      </c>
      <c r="BL497" s="20" t="s">
        <v>400</v>
      </c>
      <c r="BM497" s="211" t="s">
        <v>636</v>
      </c>
    </row>
    <row r="498" s="2" customFormat="1">
      <c r="A498" s="42"/>
      <c r="B498" s="43"/>
      <c r="C498" s="44"/>
      <c r="D498" s="213" t="s">
        <v>139</v>
      </c>
      <c r="E498" s="44"/>
      <c r="F498" s="214" t="s">
        <v>635</v>
      </c>
      <c r="G498" s="44"/>
      <c r="H498" s="44"/>
      <c r="I498" s="215"/>
      <c r="J498" s="44"/>
      <c r="K498" s="44"/>
      <c r="L498" s="48"/>
      <c r="M498" s="216"/>
      <c r="N498" s="217"/>
      <c r="O498" s="88"/>
      <c r="P498" s="88"/>
      <c r="Q498" s="88"/>
      <c r="R498" s="88"/>
      <c r="S498" s="88"/>
      <c r="T498" s="89"/>
      <c r="U498" s="42"/>
      <c r="V498" s="42"/>
      <c r="W498" s="42"/>
      <c r="X498" s="42"/>
      <c r="Y498" s="42"/>
      <c r="Z498" s="42"/>
      <c r="AA498" s="42"/>
      <c r="AB498" s="42"/>
      <c r="AC498" s="42"/>
      <c r="AD498" s="42"/>
      <c r="AE498" s="42"/>
      <c r="AT498" s="20" t="s">
        <v>139</v>
      </c>
      <c r="AU498" s="20" t="s">
        <v>89</v>
      </c>
    </row>
    <row r="499" s="13" customFormat="1">
      <c r="A499" s="13"/>
      <c r="B499" s="234"/>
      <c r="C499" s="235"/>
      <c r="D499" s="213" t="s">
        <v>258</v>
      </c>
      <c r="E499" s="235"/>
      <c r="F499" s="237" t="s">
        <v>637</v>
      </c>
      <c r="G499" s="235"/>
      <c r="H499" s="238">
        <v>181.363</v>
      </c>
      <c r="I499" s="239"/>
      <c r="J499" s="235"/>
      <c r="K499" s="235"/>
      <c r="L499" s="240"/>
      <c r="M499" s="241"/>
      <c r="N499" s="242"/>
      <c r="O499" s="242"/>
      <c r="P499" s="242"/>
      <c r="Q499" s="242"/>
      <c r="R499" s="242"/>
      <c r="S499" s="242"/>
      <c r="T499" s="243"/>
      <c r="U499" s="13"/>
      <c r="V499" s="13"/>
      <c r="W499" s="13"/>
      <c r="X499" s="13"/>
      <c r="Y499" s="13"/>
      <c r="Z499" s="13"/>
      <c r="AA499" s="13"/>
      <c r="AB499" s="13"/>
      <c r="AC499" s="13"/>
      <c r="AD499" s="13"/>
      <c r="AE499" s="13"/>
      <c r="AT499" s="244" t="s">
        <v>258</v>
      </c>
      <c r="AU499" s="244" t="s">
        <v>89</v>
      </c>
      <c r="AV499" s="13" t="s">
        <v>89</v>
      </c>
      <c r="AW499" s="13" t="s">
        <v>4</v>
      </c>
      <c r="AX499" s="13" t="s">
        <v>86</v>
      </c>
      <c r="AY499" s="244" t="s">
        <v>133</v>
      </c>
    </row>
    <row r="500" s="2" customFormat="1" ht="37.8" customHeight="1">
      <c r="A500" s="42"/>
      <c r="B500" s="43"/>
      <c r="C500" s="200" t="s">
        <v>638</v>
      </c>
      <c r="D500" s="200" t="s">
        <v>134</v>
      </c>
      <c r="E500" s="201" t="s">
        <v>639</v>
      </c>
      <c r="F500" s="202" t="s">
        <v>640</v>
      </c>
      <c r="G500" s="203" t="s">
        <v>253</v>
      </c>
      <c r="H500" s="204">
        <v>74.909999999999997</v>
      </c>
      <c r="I500" s="205"/>
      <c r="J500" s="206">
        <f>ROUND(I500*H500,2)</f>
        <v>0</v>
      </c>
      <c r="K500" s="202" t="s">
        <v>235</v>
      </c>
      <c r="L500" s="48"/>
      <c r="M500" s="207" t="s">
        <v>32</v>
      </c>
      <c r="N500" s="208" t="s">
        <v>49</v>
      </c>
      <c r="O500" s="88"/>
      <c r="P500" s="209">
        <f>O500*H500</f>
        <v>0</v>
      </c>
      <c r="Q500" s="209">
        <v>0.018180000000000002</v>
      </c>
      <c r="R500" s="209">
        <f>Q500*H500</f>
        <v>1.3618638000000001</v>
      </c>
      <c r="S500" s="209">
        <v>0</v>
      </c>
      <c r="T500" s="210">
        <f>S500*H500</f>
        <v>0</v>
      </c>
      <c r="U500" s="42"/>
      <c r="V500" s="42"/>
      <c r="W500" s="42"/>
      <c r="X500" s="42"/>
      <c r="Y500" s="42"/>
      <c r="Z500" s="42"/>
      <c r="AA500" s="42"/>
      <c r="AB500" s="42"/>
      <c r="AC500" s="42"/>
      <c r="AD500" s="42"/>
      <c r="AE500" s="42"/>
      <c r="AR500" s="211" t="s">
        <v>400</v>
      </c>
      <c r="AT500" s="211" t="s">
        <v>134</v>
      </c>
      <c r="AU500" s="211" t="s">
        <v>89</v>
      </c>
      <c r="AY500" s="20" t="s">
        <v>133</v>
      </c>
      <c r="BE500" s="212">
        <f>IF(N500="základní",J500,0)</f>
        <v>0</v>
      </c>
      <c r="BF500" s="212">
        <f>IF(N500="snížená",J500,0)</f>
        <v>0</v>
      </c>
      <c r="BG500" s="212">
        <f>IF(N500="zákl. přenesená",J500,0)</f>
        <v>0</v>
      </c>
      <c r="BH500" s="212">
        <f>IF(N500="sníž. přenesená",J500,0)</f>
        <v>0</v>
      </c>
      <c r="BI500" s="212">
        <f>IF(N500="nulová",J500,0)</f>
        <v>0</v>
      </c>
      <c r="BJ500" s="20" t="s">
        <v>86</v>
      </c>
      <c r="BK500" s="212">
        <f>ROUND(I500*H500,2)</f>
        <v>0</v>
      </c>
      <c r="BL500" s="20" t="s">
        <v>400</v>
      </c>
      <c r="BM500" s="211" t="s">
        <v>641</v>
      </c>
    </row>
    <row r="501" s="2" customFormat="1">
      <c r="A501" s="42"/>
      <c r="B501" s="43"/>
      <c r="C501" s="44"/>
      <c r="D501" s="213" t="s">
        <v>139</v>
      </c>
      <c r="E501" s="44"/>
      <c r="F501" s="214" t="s">
        <v>642</v>
      </c>
      <c r="G501" s="44"/>
      <c r="H501" s="44"/>
      <c r="I501" s="215"/>
      <c r="J501" s="44"/>
      <c r="K501" s="44"/>
      <c r="L501" s="48"/>
      <c r="M501" s="216"/>
      <c r="N501" s="217"/>
      <c r="O501" s="88"/>
      <c r="P501" s="88"/>
      <c r="Q501" s="88"/>
      <c r="R501" s="88"/>
      <c r="S501" s="88"/>
      <c r="T501" s="89"/>
      <c r="U501" s="42"/>
      <c r="V501" s="42"/>
      <c r="W501" s="42"/>
      <c r="X501" s="42"/>
      <c r="Y501" s="42"/>
      <c r="Z501" s="42"/>
      <c r="AA501" s="42"/>
      <c r="AB501" s="42"/>
      <c r="AC501" s="42"/>
      <c r="AD501" s="42"/>
      <c r="AE501" s="42"/>
      <c r="AT501" s="20" t="s">
        <v>139</v>
      </c>
      <c r="AU501" s="20" t="s">
        <v>89</v>
      </c>
    </row>
    <row r="502" s="2" customFormat="1">
      <c r="A502" s="42"/>
      <c r="B502" s="43"/>
      <c r="C502" s="44"/>
      <c r="D502" s="231" t="s">
        <v>184</v>
      </c>
      <c r="E502" s="44"/>
      <c r="F502" s="232" t="s">
        <v>643</v>
      </c>
      <c r="G502" s="44"/>
      <c r="H502" s="44"/>
      <c r="I502" s="215"/>
      <c r="J502" s="44"/>
      <c r="K502" s="44"/>
      <c r="L502" s="48"/>
      <c r="M502" s="216"/>
      <c r="N502" s="217"/>
      <c r="O502" s="88"/>
      <c r="P502" s="88"/>
      <c r="Q502" s="88"/>
      <c r="R502" s="88"/>
      <c r="S502" s="88"/>
      <c r="T502" s="89"/>
      <c r="U502" s="42"/>
      <c r="V502" s="42"/>
      <c r="W502" s="42"/>
      <c r="X502" s="42"/>
      <c r="Y502" s="42"/>
      <c r="Z502" s="42"/>
      <c r="AA502" s="42"/>
      <c r="AB502" s="42"/>
      <c r="AC502" s="42"/>
      <c r="AD502" s="42"/>
      <c r="AE502" s="42"/>
      <c r="AT502" s="20" t="s">
        <v>184</v>
      </c>
      <c r="AU502" s="20" t="s">
        <v>89</v>
      </c>
    </row>
    <row r="503" s="2" customFormat="1">
      <c r="A503" s="42"/>
      <c r="B503" s="43"/>
      <c r="C503" s="44"/>
      <c r="D503" s="213" t="s">
        <v>239</v>
      </c>
      <c r="E503" s="44"/>
      <c r="F503" s="218" t="s">
        <v>644</v>
      </c>
      <c r="G503" s="44"/>
      <c r="H503" s="44"/>
      <c r="I503" s="215"/>
      <c r="J503" s="44"/>
      <c r="K503" s="44"/>
      <c r="L503" s="48"/>
      <c r="M503" s="216"/>
      <c r="N503" s="217"/>
      <c r="O503" s="88"/>
      <c r="P503" s="88"/>
      <c r="Q503" s="88"/>
      <c r="R503" s="88"/>
      <c r="S503" s="88"/>
      <c r="T503" s="89"/>
      <c r="U503" s="42"/>
      <c r="V503" s="42"/>
      <c r="W503" s="42"/>
      <c r="X503" s="42"/>
      <c r="Y503" s="42"/>
      <c r="Z503" s="42"/>
      <c r="AA503" s="42"/>
      <c r="AB503" s="42"/>
      <c r="AC503" s="42"/>
      <c r="AD503" s="42"/>
      <c r="AE503" s="42"/>
      <c r="AT503" s="20" t="s">
        <v>239</v>
      </c>
      <c r="AU503" s="20" t="s">
        <v>89</v>
      </c>
    </row>
    <row r="504" s="15" customFormat="1">
      <c r="A504" s="15"/>
      <c r="B504" s="256"/>
      <c r="C504" s="257"/>
      <c r="D504" s="213" t="s">
        <v>258</v>
      </c>
      <c r="E504" s="258" t="s">
        <v>32</v>
      </c>
      <c r="F504" s="259" t="s">
        <v>394</v>
      </c>
      <c r="G504" s="257"/>
      <c r="H504" s="258" t="s">
        <v>32</v>
      </c>
      <c r="I504" s="260"/>
      <c r="J504" s="257"/>
      <c r="K504" s="257"/>
      <c r="L504" s="261"/>
      <c r="M504" s="262"/>
      <c r="N504" s="263"/>
      <c r="O504" s="263"/>
      <c r="P504" s="263"/>
      <c r="Q504" s="263"/>
      <c r="R504" s="263"/>
      <c r="S504" s="263"/>
      <c r="T504" s="264"/>
      <c r="U504" s="15"/>
      <c r="V504" s="15"/>
      <c r="W504" s="15"/>
      <c r="X504" s="15"/>
      <c r="Y504" s="15"/>
      <c r="Z504" s="15"/>
      <c r="AA504" s="15"/>
      <c r="AB504" s="15"/>
      <c r="AC504" s="15"/>
      <c r="AD504" s="15"/>
      <c r="AE504" s="15"/>
      <c r="AT504" s="265" t="s">
        <v>258</v>
      </c>
      <c r="AU504" s="265" t="s">
        <v>89</v>
      </c>
      <c r="AV504" s="15" t="s">
        <v>86</v>
      </c>
      <c r="AW504" s="15" t="s">
        <v>39</v>
      </c>
      <c r="AX504" s="15" t="s">
        <v>78</v>
      </c>
      <c r="AY504" s="265" t="s">
        <v>133</v>
      </c>
    </row>
    <row r="505" s="13" customFormat="1">
      <c r="A505" s="13"/>
      <c r="B505" s="234"/>
      <c r="C505" s="235"/>
      <c r="D505" s="213" t="s">
        <v>258</v>
      </c>
      <c r="E505" s="236" t="s">
        <v>32</v>
      </c>
      <c r="F505" s="237" t="s">
        <v>420</v>
      </c>
      <c r="G505" s="235"/>
      <c r="H505" s="238">
        <v>16.030000000000001</v>
      </c>
      <c r="I505" s="239"/>
      <c r="J505" s="235"/>
      <c r="K505" s="235"/>
      <c r="L505" s="240"/>
      <c r="M505" s="241"/>
      <c r="N505" s="242"/>
      <c r="O505" s="242"/>
      <c r="P505" s="242"/>
      <c r="Q505" s="242"/>
      <c r="R505" s="242"/>
      <c r="S505" s="242"/>
      <c r="T505" s="243"/>
      <c r="U505" s="13"/>
      <c r="V505" s="13"/>
      <c r="W505" s="13"/>
      <c r="X505" s="13"/>
      <c r="Y505" s="13"/>
      <c r="Z505" s="13"/>
      <c r="AA505" s="13"/>
      <c r="AB505" s="13"/>
      <c r="AC505" s="13"/>
      <c r="AD505" s="13"/>
      <c r="AE505" s="13"/>
      <c r="AT505" s="244" t="s">
        <v>258</v>
      </c>
      <c r="AU505" s="244" t="s">
        <v>89</v>
      </c>
      <c r="AV505" s="13" t="s">
        <v>89</v>
      </c>
      <c r="AW505" s="13" t="s">
        <v>39</v>
      </c>
      <c r="AX505" s="13" t="s">
        <v>78</v>
      </c>
      <c r="AY505" s="244" t="s">
        <v>133</v>
      </c>
    </row>
    <row r="506" s="13" customFormat="1">
      <c r="A506" s="13"/>
      <c r="B506" s="234"/>
      <c r="C506" s="235"/>
      <c r="D506" s="213" t="s">
        <v>258</v>
      </c>
      <c r="E506" s="236" t="s">
        <v>32</v>
      </c>
      <c r="F506" s="237" t="s">
        <v>395</v>
      </c>
      <c r="G506" s="235"/>
      <c r="H506" s="238">
        <v>32.479999999999997</v>
      </c>
      <c r="I506" s="239"/>
      <c r="J506" s="235"/>
      <c r="K506" s="235"/>
      <c r="L506" s="240"/>
      <c r="M506" s="241"/>
      <c r="N506" s="242"/>
      <c r="O506" s="242"/>
      <c r="P506" s="242"/>
      <c r="Q506" s="242"/>
      <c r="R506" s="242"/>
      <c r="S506" s="242"/>
      <c r="T506" s="243"/>
      <c r="U506" s="13"/>
      <c r="V506" s="13"/>
      <c r="W506" s="13"/>
      <c r="X506" s="13"/>
      <c r="Y506" s="13"/>
      <c r="Z506" s="13"/>
      <c r="AA506" s="13"/>
      <c r="AB506" s="13"/>
      <c r="AC506" s="13"/>
      <c r="AD506" s="13"/>
      <c r="AE506" s="13"/>
      <c r="AT506" s="244" t="s">
        <v>258</v>
      </c>
      <c r="AU506" s="244" t="s">
        <v>89</v>
      </c>
      <c r="AV506" s="13" t="s">
        <v>89</v>
      </c>
      <c r="AW506" s="13" t="s">
        <v>39</v>
      </c>
      <c r="AX506" s="13" t="s">
        <v>78</v>
      </c>
      <c r="AY506" s="244" t="s">
        <v>133</v>
      </c>
    </row>
    <row r="507" s="13" customFormat="1">
      <c r="A507" s="13"/>
      <c r="B507" s="234"/>
      <c r="C507" s="235"/>
      <c r="D507" s="213" t="s">
        <v>258</v>
      </c>
      <c r="E507" s="236" t="s">
        <v>32</v>
      </c>
      <c r="F507" s="237" t="s">
        <v>396</v>
      </c>
      <c r="G507" s="235"/>
      <c r="H507" s="238">
        <v>17.699999999999999</v>
      </c>
      <c r="I507" s="239"/>
      <c r="J507" s="235"/>
      <c r="K507" s="235"/>
      <c r="L507" s="240"/>
      <c r="M507" s="241"/>
      <c r="N507" s="242"/>
      <c r="O507" s="242"/>
      <c r="P507" s="242"/>
      <c r="Q507" s="242"/>
      <c r="R507" s="242"/>
      <c r="S507" s="242"/>
      <c r="T507" s="243"/>
      <c r="U507" s="13"/>
      <c r="V507" s="13"/>
      <c r="W507" s="13"/>
      <c r="X507" s="13"/>
      <c r="Y507" s="13"/>
      <c r="Z507" s="13"/>
      <c r="AA507" s="13"/>
      <c r="AB507" s="13"/>
      <c r="AC507" s="13"/>
      <c r="AD507" s="13"/>
      <c r="AE507" s="13"/>
      <c r="AT507" s="244" t="s">
        <v>258</v>
      </c>
      <c r="AU507" s="244" t="s">
        <v>89</v>
      </c>
      <c r="AV507" s="13" t="s">
        <v>89</v>
      </c>
      <c r="AW507" s="13" t="s">
        <v>39</v>
      </c>
      <c r="AX507" s="13" t="s">
        <v>78</v>
      </c>
      <c r="AY507" s="244" t="s">
        <v>133</v>
      </c>
    </row>
    <row r="508" s="13" customFormat="1">
      <c r="A508" s="13"/>
      <c r="B508" s="234"/>
      <c r="C508" s="235"/>
      <c r="D508" s="213" t="s">
        <v>258</v>
      </c>
      <c r="E508" s="236" t="s">
        <v>32</v>
      </c>
      <c r="F508" s="237" t="s">
        <v>399</v>
      </c>
      <c r="G508" s="235"/>
      <c r="H508" s="238">
        <v>1.8200000000000001</v>
      </c>
      <c r="I508" s="239"/>
      <c r="J508" s="235"/>
      <c r="K508" s="235"/>
      <c r="L508" s="240"/>
      <c r="M508" s="241"/>
      <c r="N508" s="242"/>
      <c r="O508" s="242"/>
      <c r="P508" s="242"/>
      <c r="Q508" s="242"/>
      <c r="R508" s="242"/>
      <c r="S508" s="242"/>
      <c r="T508" s="243"/>
      <c r="U508" s="13"/>
      <c r="V508" s="13"/>
      <c r="W508" s="13"/>
      <c r="X508" s="13"/>
      <c r="Y508" s="13"/>
      <c r="Z508" s="13"/>
      <c r="AA508" s="13"/>
      <c r="AB508" s="13"/>
      <c r="AC508" s="13"/>
      <c r="AD508" s="13"/>
      <c r="AE508" s="13"/>
      <c r="AT508" s="244" t="s">
        <v>258</v>
      </c>
      <c r="AU508" s="244" t="s">
        <v>89</v>
      </c>
      <c r="AV508" s="13" t="s">
        <v>89</v>
      </c>
      <c r="AW508" s="13" t="s">
        <v>39</v>
      </c>
      <c r="AX508" s="13" t="s">
        <v>78</v>
      </c>
      <c r="AY508" s="244" t="s">
        <v>133</v>
      </c>
    </row>
    <row r="509" s="15" customFormat="1">
      <c r="A509" s="15"/>
      <c r="B509" s="256"/>
      <c r="C509" s="257"/>
      <c r="D509" s="213" t="s">
        <v>258</v>
      </c>
      <c r="E509" s="258" t="s">
        <v>32</v>
      </c>
      <c r="F509" s="259" t="s">
        <v>570</v>
      </c>
      <c r="G509" s="257"/>
      <c r="H509" s="258" t="s">
        <v>32</v>
      </c>
      <c r="I509" s="260"/>
      <c r="J509" s="257"/>
      <c r="K509" s="257"/>
      <c r="L509" s="261"/>
      <c r="M509" s="262"/>
      <c r="N509" s="263"/>
      <c r="O509" s="263"/>
      <c r="P509" s="263"/>
      <c r="Q509" s="263"/>
      <c r="R509" s="263"/>
      <c r="S509" s="263"/>
      <c r="T509" s="264"/>
      <c r="U509" s="15"/>
      <c r="V509" s="15"/>
      <c r="W509" s="15"/>
      <c r="X509" s="15"/>
      <c r="Y509" s="15"/>
      <c r="Z509" s="15"/>
      <c r="AA509" s="15"/>
      <c r="AB509" s="15"/>
      <c r="AC509" s="15"/>
      <c r="AD509" s="15"/>
      <c r="AE509" s="15"/>
      <c r="AT509" s="265" t="s">
        <v>258</v>
      </c>
      <c r="AU509" s="265" t="s">
        <v>89</v>
      </c>
      <c r="AV509" s="15" t="s">
        <v>86</v>
      </c>
      <c r="AW509" s="15" t="s">
        <v>39</v>
      </c>
      <c r="AX509" s="15" t="s">
        <v>78</v>
      </c>
      <c r="AY509" s="265" t="s">
        <v>133</v>
      </c>
    </row>
    <row r="510" s="13" customFormat="1">
      <c r="A510" s="13"/>
      <c r="B510" s="234"/>
      <c r="C510" s="235"/>
      <c r="D510" s="213" t="s">
        <v>258</v>
      </c>
      <c r="E510" s="236" t="s">
        <v>32</v>
      </c>
      <c r="F510" s="237" t="s">
        <v>571</v>
      </c>
      <c r="G510" s="235"/>
      <c r="H510" s="238">
        <v>5.04</v>
      </c>
      <c r="I510" s="239"/>
      <c r="J510" s="235"/>
      <c r="K510" s="235"/>
      <c r="L510" s="240"/>
      <c r="M510" s="241"/>
      <c r="N510" s="242"/>
      <c r="O510" s="242"/>
      <c r="P510" s="242"/>
      <c r="Q510" s="242"/>
      <c r="R510" s="242"/>
      <c r="S510" s="242"/>
      <c r="T510" s="243"/>
      <c r="U510" s="13"/>
      <c r="V510" s="13"/>
      <c r="W510" s="13"/>
      <c r="X510" s="13"/>
      <c r="Y510" s="13"/>
      <c r="Z510" s="13"/>
      <c r="AA510" s="13"/>
      <c r="AB510" s="13"/>
      <c r="AC510" s="13"/>
      <c r="AD510" s="13"/>
      <c r="AE510" s="13"/>
      <c r="AT510" s="244" t="s">
        <v>258</v>
      </c>
      <c r="AU510" s="244" t="s">
        <v>89</v>
      </c>
      <c r="AV510" s="13" t="s">
        <v>89</v>
      </c>
      <c r="AW510" s="13" t="s">
        <v>39</v>
      </c>
      <c r="AX510" s="13" t="s">
        <v>78</v>
      </c>
      <c r="AY510" s="244" t="s">
        <v>133</v>
      </c>
    </row>
    <row r="511" s="13" customFormat="1">
      <c r="A511" s="13"/>
      <c r="B511" s="234"/>
      <c r="C511" s="235"/>
      <c r="D511" s="213" t="s">
        <v>258</v>
      </c>
      <c r="E511" s="236" t="s">
        <v>32</v>
      </c>
      <c r="F511" s="237" t="s">
        <v>572</v>
      </c>
      <c r="G511" s="235"/>
      <c r="H511" s="238">
        <v>1.8400000000000001</v>
      </c>
      <c r="I511" s="239"/>
      <c r="J511" s="235"/>
      <c r="K511" s="235"/>
      <c r="L511" s="240"/>
      <c r="M511" s="241"/>
      <c r="N511" s="242"/>
      <c r="O511" s="242"/>
      <c r="P511" s="242"/>
      <c r="Q511" s="242"/>
      <c r="R511" s="242"/>
      <c r="S511" s="242"/>
      <c r="T511" s="243"/>
      <c r="U511" s="13"/>
      <c r="V511" s="13"/>
      <c r="W511" s="13"/>
      <c r="X511" s="13"/>
      <c r="Y511" s="13"/>
      <c r="Z511" s="13"/>
      <c r="AA511" s="13"/>
      <c r="AB511" s="13"/>
      <c r="AC511" s="13"/>
      <c r="AD511" s="13"/>
      <c r="AE511" s="13"/>
      <c r="AT511" s="244" t="s">
        <v>258</v>
      </c>
      <c r="AU511" s="244" t="s">
        <v>89</v>
      </c>
      <c r="AV511" s="13" t="s">
        <v>89</v>
      </c>
      <c r="AW511" s="13" t="s">
        <v>39</v>
      </c>
      <c r="AX511" s="13" t="s">
        <v>78</v>
      </c>
      <c r="AY511" s="244" t="s">
        <v>133</v>
      </c>
    </row>
    <row r="512" s="14" customFormat="1">
      <c r="A512" s="14"/>
      <c r="B512" s="245"/>
      <c r="C512" s="246"/>
      <c r="D512" s="213" t="s">
        <v>258</v>
      </c>
      <c r="E512" s="247" t="s">
        <v>32</v>
      </c>
      <c r="F512" s="248" t="s">
        <v>265</v>
      </c>
      <c r="G512" s="246"/>
      <c r="H512" s="249">
        <v>74.909999999999997</v>
      </c>
      <c r="I512" s="250"/>
      <c r="J512" s="246"/>
      <c r="K512" s="246"/>
      <c r="L512" s="251"/>
      <c r="M512" s="252"/>
      <c r="N512" s="253"/>
      <c r="O512" s="253"/>
      <c r="P512" s="253"/>
      <c r="Q512" s="253"/>
      <c r="R512" s="253"/>
      <c r="S512" s="253"/>
      <c r="T512" s="254"/>
      <c r="U512" s="14"/>
      <c r="V512" s="14"/>
      <c r="W512" s="14"/>
      <c r="X512" s="14"/>
      <c r="Y512" s="14"/>
      <c r="Z512" s="14"/>
      <c r="AA512" s="14"/>
      <c r="AB512" s="14"/>
      <c r="AC512" s="14"/>
      <c r="AD512" s="14"/>
      <c r="AE512" s="14"/>
      <c r="AT512" s="255" t="s">
        <v>258</v>
      </c>
      <c r="AU512" s="255" t="s">
        <v>89</v>
      </c>
      <c r="AV512" s="14" t="s">
        <v>132</v>
      </c>
      <c r="AW512" s="14" t="s">
        <v>39</v>
      </c>
      <c r="AX512" s="14" t="s">
        <v>86</v>
      </c>
      <c r="AY512" s="255" t="s">
        <v>133</v>
      </c>
    </row>
    <row r="513" s="2" customFormat="1" ht="37.8" customHeight="1">
      <c r="A513" s="42"/>
      <c r="B513" s="43"/>
      <c r="C513" s="200" t="s">
        <v>645</v>
      </c>
      <c r="D513" s="200" t="s">
        <v>134</v>
      </c>
      <c r="E513" s="201" t="s">
        <v>646</v>
      </c>
      <c r="F513" s="202" t="s">
        <v>647</v>
      </c>
      <c r="G513" s="203" t="s">
        <v>253</v>
      </c>
      <c r="H513" s="204">
        <v>8.8399999999999999</v>
      </c>
      <c r="I513" s="205"/>
      <c r="J513" s="206">
        <f>ROUND(I513*H513,2)</f>
        <v>0</v>
      </c>
      <c r="K513" s="202" t="s">
        <v>235</v>
      </c>
      <c r="L513" s="48"/>
      <c r="M513" s="207" t="s">
        <v>32</v>
      </c>
      <c r="N513" s="208" t="s">
        <v>49</v>
      </c>
      <c r="O513" s="88"/>
      <c r="P513" s="209">
        <f>O513*H513</f>
        <v>0</v>
      </c>
      <c r="Q513" s="209">
        <v>0.018180000000000002</v>
      </c>
      <c r="R513" s="209">
        <f>Q513*H513</f>
        <v>0.16071120000000003</v>
      </c>
      <c r="S513" s="209">
        <v>0</v>
      </c>
      <c r="T513" s="210">
        <f>S513*H513</f>
        <v>0</v>
      </c>
      <c r="U513" s="42"/>
      <c r="V513" s="42"/>
      <c r="W513" s="42"/>
      <c r="X513" s="42"/>
      <c r="Y513" s="42"/>
      <c r="Z513" s="42"/>
      <c r="AA513" s="42"/>
      <c r="AB513" s="42"/>
      <c r="AC513" s="42"/>
      <c r="AD513" s="42"/>
      <c r="AE513" s="42"/>
      <c r="AR513" s="211" t="s">
        <v>400</v>
      </c>
      <c r="AT513" s="211" t="s">
        <v>134</v>
      </c>
      <c r="AU513" s="211" t="s">
        <v>89</v>
      </c>
      <c r="AY513" s="20" t="s">
        <v>133</v>
      </c>
      <c r="BE513" s="212">
        <f>IF(N513="základní",J513,0)</f>
        <v>0</v>
      </c>
      <c r="BF513" s="212">
        <f>IF(N513="snížená",J513,0)</f>
        <v>0</v>
      </c>
      <c r="BG513" s="212">
        <f>IF(N513="zákl. přenesená",J513,0)</f>
        <v>0</v>
      </c>
      <c r="BH513" s="212">
        <f>IF(N513="sníž. přenesená",J513,0)</f>
        <v>0</v>
      </c>
      <c r="BI513" s="212">
        <f>IF(N513="nulová",J513,0)</f>
        <v>0</v>
      </c>
      <c r="BJ513" s="20" t="s">
        <v>86</v>
      </c>
      <c r="BK513" s="212">
        <f>ROUND(I513*H513,2)</f>
        <v>0</v>
      </c>
      <c r="BL513" s="20" t="s">
        <v>400</v>
      </c>
      <c r="BM513" s="211" t="s">
        <v>648</v>
      </c>
    </row>
    <row r="514" s="2" customFormat="1">
      <c r="A514" s="42"/>
      <c r="B514" s="43"/>
      <c r="C514" s="44"/>
      <c r="D514" s="213" t="s">
        <v>139</v>
      </c>
      <c r="E514" s="44"/>
      <c r="F514" s="214" t="s">
        <v>649</v>
      </c>
      <c r="G514" s="44"/>
      <c r="H514" s="44"/>
      <c r="I514" s="215"/>
      <c r="J514" s="44"/>
      <c r="K514" s="44"/>
      <c r="L514" s="48"/>
      <c r="M514" s="216"/>
      <c r="N514" s="217"/>
      <c r="O514" s="88"/>
      <c r="P514" s="88"/>
      <c r="Q514" s="88"/>
      <c r="R514" s="88"/>
      <c r="S514" s="88"/>
      <c r="T514" s="89"/>
      <c r="U514" s="42"/>
      <c r="V514" s="42"/>
      <c r="W514" s="42"/>
      <c r="X514" s="42"/>
      <c r="Y514" s="42"/>
      <c r="Z514" s="42"/>
      <c r="AA514" s="42"/>
      <c r="AB514" s="42"/>
      <c r="AC514" s="42"/>
      <c r="AD514" s="42"/>
      <c r="AE514" s="42"/>
      <c r="AT514" s="20" t="s">
        <v>139</v>
      </c>
      <c r="AU514" s="20" t="s">
        <v>89</v>
      </c>
    </row>
    <row r="515" s="2" customFormat="1">
      <c r="A515" s="42"/>
      <c r="B515" s="43"/>
      <c r="C515" s="44"/>
      <c r="D515" s="231" t="s">
        <v>184</v>
      </c>
      <c r="E515" s="44"/>
      <c r="F515" s="232" t="s">
        <v>650</v>
      </c>
      <c r="G515" s="44"/>
      <c r="H515" s="44"/>
      <c r="I515" s="215"/>
      <c r="J515" s="44"/>
      <c r="K515" s="44"/>
      <c r="L515" s="48"/>
      <c r="M515" s="216"/>
      <c r="N515" s="217"/>
      <c r="O515" s="88"/>
      <c r="P515" s="88"/>
      <c r="Q515" s="88"/>
      <c r="R515" s="88"/>
      <c r="S515" s="88"/>
      <c r="T515" s="89"/>
      <c r="U515" s="42"/>
      <c r="V515" s="42"/>
      <c r="W515" s="42"/>
      <c r="X515" s="42"/>
      <c r="Y515" s="42"/>
      <c r="Z515" s="42"/>
      <c r="AA515" s="42"/>
      <c r="AB515" s="42"/>
      <c r="AC515" s="42"/>
      <c r="AD515" s="42"/>
      <c r="AE515" s="42"/>
      <c r="AT515" s="20" t="s">
        <v>184</v>
      </c>
      <c r="AU515" s="20" t="s">
        <v>89</v>
      </c>
    </row>
    <row r="516" s="2" customFormat="1">
      <c r="A516" s="42"/>
      <c r="B516" s="43"/>
      <c r="C516" s="44"/>
      <c r="D516" s="213" t="s">
        <v>239</v>
      </c>
      <c r="E516" s="44"/>
      <c r="F516" s="218" t="s">
        <v>644</v>
      </c>
      <c r="G516" s="44"/>
      <c r="H516" s="44"/>
      <c r="I516" s="215"/>
      <c r="J516" s="44"/>
      <c r="K516" s="44"/>
      <c r="L516" s="48"/>
      <c r="M516" s="216"/>
      <c r="N516" s="217"/>
      <c r="O516" s="88"/>
      <c r="P516" s="88"/>
      <c r="Q516" s="88"/>
      <c r="R516" s="88"/>
      <c r="S516" s="88"/>
      <c r="T516" s="89"/>
      <c r="U516" s="42"/>
      <c r="V516" s="42"/>
      <c r="W516" s="42"/>
      <c r="X516" s="42"/>
      <c r="Y516" s="42"/>
      <c r="Z516" s="42"/>
      <c r="AA516" s="42"/>
      <c r="AB516" s="42"/>
      <c r="AC516" s="42"/>
      <c r="AD516" s="42"/>
      <c r="AE516" s="42"/>
      <c r="AT516" s="20" t="s">
        <v>239</v>
      </c>
      <c r="AU516" s="20" t="s">
        <v>89</v>
      </c>
    </row>
    <row r="517" s="15" customFormat="1">
      <c r="A517" s="15"/>
      <c r="B517" s="256"/>
      <c r="C517" s="257"/>
      <c r="D517" s="213" t="s">
        <v>258</v>
      </c>
      <c r="E517" s="258" t="s">
        <v>32</v>
      </c>
      <c r="F517" s="259" t="s">
        <v>394</v>
      </c>
      <c r="G517" s="257"/>
      <c r="H517" s="258" t="s">
        <v>32</v>
      </c>
      <c r="I517" s="260"/>
      <c r="J517" s="257"/>
      <c r="K517" s="257"/>
      <c r="L517" s="261"/>
      <c r="M517" s="262"/>
      <c r="N517" s="263"/>
      <c r="O517" s="263"/>
      <c r="P517" s="263"/>
      <c r="Q517" s="263"/>
      <c r="R517" s="263"/>
      <c r="S517" s="263"/>
      <c r="T517" s="264"/>
      <c r="U517" s="15"/>
      <c r="V517" s="15"/>
      <c r="W517" s="15"/>
      <c r="X517" s="15"/>
      <c r="Y517" s="15"/>
      <c r="Z517" s="15"/>
      <c r="AA517" s="15"/>
      <c r="AB517" s="15"/>
      <c r="AC517" s="15"/>
      <c r="AD517" s="15"/>
      <c r="AE517" s="15"/>
      <c r="AT517" s="265" t="s">
        <v>258</v>
      </c>
      <c r="AU517" s="265" t="s">
        <v>89</v>
      </c>
      <c r="AV517" s="15" t="s">
        <v>86</v>
      </c>
      <c r="AW517" s="15" t="s">
        <v>39</v>
      </c>
      <c r="AX517" s="15" t="s">
        <v>78</v>
      </c>
      <c r="AY517" s="265" t="s">
        <v>133</v>
      </c>
    </row>
    <row r="518" s="13" customFormat="1">
      <c r="A518" s="13"/>
      <c r="B518" s="234"/>
      <c r="C518" s="235"/>
      <c r="D518" s="213" t="s">
        <v>258</v>
      </c>
      <c r="E518" s="236" t="s">
        <v>32</v>
      </c>
      <c r="F518" s="237" t="s">
        <v>397</v>
      </c>
      <c r="G518" s="235"/>
      <c r="H518" s="238">
        <v>5.0899999999999999</v>
      </c>
      <c r="I518" s="239"/>
      <c r="J518" s="235"/>
      <c r="K518" s="235"/>
      <c r="L518" s="240"/>
      <c r="M518" s="241"/>
      <c r="N518" s="242"/>
      <c r="O518" s="242"/>
      <c r="P518" s="242"/>
      <c r="Q518" s="242"/>
      <c r="R518" s="242"/>
      <c r="S518" s="242"/>
      <c r="T518" s="243"/>
      <c r="U518" s="13"/>
      <c r="V518" s="13"/>
      <c r="W518" s="13"/>
      <c r="X518" s="13"/>
      <c r="Y518" s="13"/>
      <c r="Z518" s="13"/>
      <c r="AA518" s="13"/>
      <c r="AB518" s="13"/>
      <c r="AC518" s="13"/>
      <c r="AD518" s="13"/>
      <c r="AE518" s="13"/>
      <c r="AT518" s="244" t="s">
        <v>258</v>
      </c>
      <c r="AU518" s="244" t="s">
        <v>89</v>
      </c>
      <c r="AV518" s="13" t="s">
        <v>89</v>
      </c>
      <c r="AW518" s="13" t="s">
        <v>39</v>
      </c>
      <c r="AX518" s="13" t="s">
        <v>78</v>
      </c>
      <c r="AY518" s="244" t="s">
        <v>133</v>
      </c>
    </row>
    <row r="519" s="13" customFormat="1">
      <c r="A519" s="13"/>
      <c r="B519" s="234"/>
      <c r="C519" s="235"/>
      <c r="D519" s="213" t="s">
        <v>258</v>
      </c>
      <c r="E519" s="236" t="s">
        <v>32</v>
      </c>
      <c r="F519" s="237" t="s">
        <v>398</v>
      </c>
      <c r="G519" s="235"/>
      <c r="H519" s="238">
        <v>3.75</v>
      </c>
      <c r="I519" s="239"/>
      <c r="J519" s="235"/>
      <c r="K519" s="235"/>
      <c r="L519" s="240"/>
      <c r="M519" s="241"/>
      <c r="N519" s="242"/>
      <c r="O519" s="242"/>
      <c r="P519" s="242"/>
      <c r="Q519" s="242"/>
      <c r="R519" s="242"/>
      <c r="S519" s="242"/>
      <c r="T519" s="243"/>
      <c r="U519" s="13"/>
      <c r="V519" s="13"/>
      <c r="W519" s="13"/>
      <c r="X519" s="13"/>
      <c r="Y519" s="13"/>
      <c r="Z519" s="13"/>
      <c r="AA519" s="13"/>
      <c r="AB519" s="13"/>
      <c r="AC519" s="13"/>
      <c r="AD519" s="13"/>
      <c r="AE519" s="13"/>
      <c r="AT519" s="244" t="s">
        <v>258</v>
      </c>
      <c r="AU519" s="244" t="s">
        <v>89</v>
      </c>
      <c r="AV519" s="13" t="s">
        <v>89</v>
      </c>
      <c r="AW519" s="13" t="s">
        <v>39</v>
      </c>
      <c r="AX519" s="13" t="s">
        <v>78</v>
      </c>
      <c r="AY519" s="244" t="s">
        <v>133</v>
      </c>
    </row>
    <row r="520" s="14" customFormat="1">
      <c r="A520" s="14"/>
      <c r="B520" s="245"/>
      <c r="C520" s="246"/>
      <c r="D520" s="213" t="s">
        <v>258</v>
      </c>
      <c r="E520" s="247" t="s">
        <v>32</v>
      </c>
      <c r="F520" s="248" t="s">
        <v>265</v>
      </c>
      <c r="G520" s="246"/>
      <c r="H520" s="249">
        <v>8.8399999999999999</v>
      </c>
      <c r="I520" s="250"/>
      <c r="J520" s="246"/>
      <c r="K520" s="246"/>
      <c r="L520" s="251"/>
      <c r="M520" s="252"/>
      <c r="N520" s="253"/>
      <c r="O520" s="253"/>
      <c r="P520" s="253"/>
      <c r="Q520" s="253"/>
      <c r="R520" s="253"/>
      <c r="S520" s="253"/>
      <c r="T520" s="254"/>
      <c r="U520" s="14"/>
      <c r="V520" s="14"/>
      <c r="W520" s="14"/>
      <c r="X520" s="14"/>
      <c r="Y520" s="14"/>
      <c r="Z520" s="14"/>
      <c r="AA520" s="14"/>
      <c r="AB520" s="14"/>
      <c r="AC520" s="14"/>
      <c r="AD520" s="14"/>
      <c r="AE520" s="14"/>
      <c r="AT520" s="255" t="s">
        <v>258</v>
      </c>
      <c r="AU520" s="255" t="s">
        <v>89</v>
      </c>
      <c r="AV520" s="14" t="s">
        <v>132</v>
      </c>
      <c r="AW520" s="14" t="s">
        <v>39</v>
      </c>
      <c r="AX520" s="14" t="s">
        <v>86</v>
      </c>
      <c r="AY520" s="255" t="s">
        <v>133</v>
      </c>
    </row>
    <row r="521" s="2" customFormat="1" ht="24.15" customHeight="1">
      <c r="A521" s="42"/>
      <c r="B521" s="43"/>
      <c r="C521" s="200" t="s">
        <v>651</v>
      </c>
      <c r="D521" s="200" t="s">
        <v>134</v>
      </c>
      <c r="E521" s="201" t="s">
        <v>652</v>
      </c>
      <c r="F521" s="202" t="s">
        <v>653</v>
      </c>
      <c r="G521" s="203" t="s">
        <v>282</v>
      </c>
      <c r="H521" s="204">
        <v>1.548</v>
      </c>
      <c r="I521" s="205"/>
      <c r="J521" s="206">
        <f>ROUND(I521*H521,2)</f>
        <v>0</v>
      </c>
      <c r="K521" s="202" t="s">
        <v>235</v>
      </c>
      <c r="L521" s="48"/>
      <c r="M521" s="207" t="s">
        <v>32</v>
      </c>
      <c r="N521" s="208" t="s">
        <v>49</v>
      </c>
      <c r="O521" s="88"/>
      <c r="P521" s="209">
        <f>O521*H521</f>
        <v>0</v>
      </c>
      <c r="Q521" s="209">
        <v>0</v>
      </c>
      <c r="R521" s="209">
        <f>Q521*H521</f>
        <v>0</v>
      </c>
      <c r="S521" s="209">
        <v>0</v>
      </c>
      <c r="T521" s="210">
        <f>S521*H521</f>
        <v>0</v>
      </c>
      <c r="U521" s="42"/>
      <c r="V521" s="42"/>
      <c r="W521" s="42"/>
      <c r="X521" s="42"/>
      <c r="Y521" s="42"/>
      <c r="Z521" s="42"/>
      <c r="AA521" s="42"/>
      <c r="AB521" s="42"/>
      <c r="AC521" s="42"/>
      <c r="AD521" s="42"/>
      <c r="AE521" s="42"/>
      <c r="AR521" s="211" t="s">
        <v>400</v>
      </c>
      <c r="AT521" s="211" t="s">
        <v>134</v>
      </c>
      <c r="AU521" s="211" t="s">
        <v>89</v>
      </c>
      <c r="AY521" s="20" t="s">
        <v>133</v>
      </c>
      <c r="BE521" s="212">
        <f>IF(N521="základní",J521,0)</f>
        <v>0</v>
      </c>
      <c r="BF521" s="212">
        <f>IF(N521="snížená",J521,0)</f>
        <v>0</v>
      </c>
      <c r="BG521" s="212">
        <f>IF(N521="zákl. přenesená",J521,0)</f>
        <v>0</v>
      </c>
      <c r="BH521" s="212">
        <f>IF(N521="sníž. přenesená",J521,0)</f>
        <v>0</v>
      </c>
      <c r="BI521" s="212">
        <f>IF(N521="nulová",J521,0)</f>
        <v>0</v>
      </c>
      <c r="BJ521" s="20" t="s">
        <v>86</v>
      </c>
      <c r="BK521" s="212">
        <f>ROUND(I521*H521,2)</f>
        <v>0</v>
      </c>
      <c r="BL521" s="20" t="s">
        <v>400</v>
      </c>
      <c r="BM521" s="211" t="s">
        <v>654</v>
      </c>
    </row>
    <row r="522" s="2" customFormat="1">
      <c r="A522" s="42"/>
      <c r="B522" s="43"/>
      <c r="C522" s="44"/>
      <c r="D522" s="213" t="s">
        <v>139</v>
      </c>
      <c r="E522" s="44"/>
      <c r="F522" s="214" t="s">
        <v>655</v>
      </c>
      <c r="G522" s="44"/>
      <c r="H522" s="44"/>
      <c r="I522" s="215"/>
      <c r="J522" s="44"/>
      <c r="K522" s="44"/>
      <c r="L522" s="48"/>
      <c r="M522" s="216"/>
      <c r="N522" s="217"/>
      <c r="O522" s="88"/>
      <c r="P522" s="88"/>
      <c r="Q522" s="88"/>
      <c r="R522" s="88"/>
      <c r="S522" s="88"/>
      <c r="T522" s="89"/>
      <c r="U522" s="42"/>
      <c r="V522" s="42"/>
      <c r="W522" s="42"/>
      <c r="X522" s="42"/>
      <c r="Y522" s="42"/>
      <c r="Z522" s="42"/>
      <c r="AA522" s="42"/>
      <c r="AB522" s="42"/>
      <c r="AC522" s="42"/>
      <c r="AD522" s="42"/>
      <c r="AE522" s="42"/>
      <c r="AT522" s="20" t="s">
        <v>139</v>
      </c>
      <c r="AU522" s="20" t="s">
        <v>89</v>
      </c>
    </row>
    <row r="523" s="2" customFormat="1">
      <c r="A523" s="42"/>
      <c r="B523" s="43"/>
      <c r="C523" s="44"/>
      <c r="D523" s="231" t="s">
        <v>184</v>
      </c>
      <c r="E523" s="44"/>
      <c r="F523" s="232" t="s">
        <v>656</v>
      </c>
      <c r="G523" s="44"/>
      <c r="H523" s="44"/>
      <c r="I523" s="215"/>
      <c r="J523" s="44"/>
      <c r="K523" s="44"/>
      <c r="L523" s="48"/>
      <c r="M523" s="216"/>
      <c r="N523" s="217"/>
      <c r="O523" s="88"/>
      <c r="P523" s="88"/>
      <c r="Q523" s="88"/>
      <c r="R523" s="88"/>
      <c r="S523" s="88"/>
      <c r="T523" s="89"/>
      <c r="U523" s="42"/>
      <c r="V523" s="42"/>
      <c r="W523" s="42"/>
      <c r="X523" s="42"/>
      <c r="Y523" s="42"/>
      <c r="Z523" s="42"/>
      <c r="AA523" s="42"/>
      <c r="AB523" s="42"/>
      <c r="AC523" s="42"/>
      <c r="AD523" s="42"/>
      <c r="AE523" s="42"/>
      <c r="AT523" s="20" t="s">
        <v>184</v>
      </c>
      <c r="AU523" s="20" t="s">
        <v>89</v>
      </c>
    </row>
    <row r="524" s="2" customFormat="1">
      <c r="A524" s="42"/>
      <c r="B524" s="43"/>
      <c r="C524" s="44"/>
      <c r="D524" s="213" t="s">
        <v>239</v>
      </c>
      <c r="E524" s="44"/>
      <c r="F524" s="218" t="s">
        <v>657</v>
      </c>
      <c r="G524" s="44"/>
      <c r="H524" s="44"/>
      <c r="I524" s="215"/>
      <c r="J524" s="44"/>
      <c r="K524" s="44"/>
      <c r="L524" s="48"/>
      <c r="M524" s="216"/>
      <c r="N524" s="217"/>
      <c r="O524" s="88"/>
      <c r="P524" s="88"/>
      <c r="Q524" s="88"/>
      <c r="R524" s="88"/>
      <c r="S524" s="88"/>
      <c r="T524" s="89"/>
      <c r="U524" s="42"/>
      <c r="V524" s="42"/>
      <c r="W524" s="42"/>
      <c r="X524" s="42"/>
      <c r="Y524" s="42"/>
      <c r="Z524" s="42"/>
      <c r="AA524" s="42"/>
      <c r="AB524" s="42"/>
      <c r="AC524" s="42"/>
      <c r="AD524" s="42"/>
      <c r="AE524" s="42"/>
      <c r="AT524" s="20" t="s">
        <v>239</v>
      </c>
      <c r="AU524" s="20" t="s">
        <v>89</v>
      </c>
    </row>
    <row r="525" s="11" customFormat="1" ht="22.8" customHeight="1">
      <c r="A525" s="11"/>
      <c r="B525" s="186"/>
      <c r="C525" s="187"/>
      <c r="D525" s="188" t="s">
        <v>77</v>
      </c>
      <c r="E525" s="229" t="s">
        <v>658</v>
      </c>
      <c r="F525" s="229" t="s">
        <v>659</v>
      </c>
      <c r="G525" s="187"/>
      <c r="H525" s="187"/>
      <c r="I525" s="190"/>
      <c r="J525" s="230">
        <f>BK525</f>
        <v>0</v>
      </c>
      <c r="K525" s="187"/>
      <c r="L525" s="192"/>
      <c r="M525" s="193"/>
      <c r="N525" s="194"/>
      <c r="O525" s="194"/>
      <c r="P525" s="195">
        <f>SUM(P526:P591)</f>
        <v>0</v>
      </c>
      <c r="Q525" s="194"/>
      <c r="R525" s="195">
        <f>SUM(R526:R591)</f>
        <v>0.32177</v>
      </c>
      <c r="S525" s="194"/>
      <c r="T525" s="196">
        <f>SUM(T526:T591)</f>
        <v>0.11700000000000001</v>
      </c>
      <c r="U525" s="11"/>
      <c r="V525" s="11"/>
      <c r="W525" s="11"/>
      <c r="X525" s="11"/>
      <c r="Y525" s="11"/>
      <c r="Z525" s="11"/>
      <c r="AA525" s="11"/>
      <c r="AB525" s="11"/>
      <c r="AC525" s="11"/>
      <c r="AD525" s="11"/>
      <c r="AE525" s="11"/>
      <c r="AR525" s="197" t="s">
        <v>89</v>
      </c>
      <c r="AT525" s="198" t="s">
        <v>77</v>
      </c>
      <c r="AU525" s="198" t="s">
        <v>86</v>
      </c>
      <c r="AY525" s="197" t="s">
        <v>133</v>
      </c>
      <c r="BK525" s="199">
        <f>SUM(BK526:BK591)</f>
        <v>0</v>
      </c>
    </row>
    <row r="526" s="2" customFormat="1" ht="16.5" customHeight="1">
      <c r="A526" s="42"/>
      <c r="B526" s="43"/>
      <c r="C526" s="200" t="s">
        <v>660</v>
      </c>
      <c r="D526" s="200" t="s">
        <v>134</v>
      </c>
      <c r="E526" s="201" t="s">
        <v>661</v>
      </c>
      <c r="F526" s="202" t="s">
        <v>662</v>
      </c>
      <c r="G526" s="203" t="s">
        <v>234</v>
      </c>
      <c r="H526" s="204">
        <v>1</v>
      </c>
      <c r="I526" s="205"/>
      <c r="J526" s="206">
        <f>ROUND(I526*H526,2)</f>
        <v>0</v>
      </c>
      <c r="K526" s="202" t="s">
        <v>235</v>
      </c>
      <c r="L526" s="48"/>
      <c r="M526" s="207" t="s">
        <v>32</v>
      </c>
      <c r="N526" s="208" t="s">
        <v>49</v>
      </c>
      <c r="O526" s="88"/>
      <c r="P526" s="209">
        <f>O526*H526</f>
        <v>0</v>
      </c>
      <c r="Q526" s="209">
        <v>0.00042000000000000002</v>
      </c>
      <c r="R526" s="209">
        <f>Q526*H526</f>
        <v>0.00042000000000000002</v>
      </c>
      <c r="S526" s="209">
        <v>0</v>
      </c>
      <c r="T526" s="210">
        <f>S526*H526</f>
        <v>0</v>
      </c>
      <c r="U526" s="42"/>
      <c r="V526" s="42"/>
      <c r="W526" s="42"/>
      <c r="X526" s="42"/>
      <c r="Y526" s="42"/>
      <c r="Z526" s="42"/>
      <c r="AA526" s="42"/>
      <c r="AB526" s="42"/>
      <c r="AC526" s="42"/>
      <c r="AD526" s="42"/>
      <c r="AE526" s="42"/>
      <c r="AR526" s="211" t="s">
        <v>400</v>
      </c>
      <c r="AT526" s="211" t="s">
        <v>134</v>
      </c>
      <c r="AU526" s="211" t="s">
        <v>89</v>
      </c>
      <c r="AY526" s="20" t="s">
        <v>133</v>
      </c>
      <c r="BE526" s="212">
        <f>IF(N526="základní",J526,0)</f>
        <v>0</v>
      </c>
      <c r="BF526" s="212">
        <f>IF(N526="snížená",J526,0)</f>
        <v>0</v>
      </c>
      <c r="BG526" s="212">
        <f>IF(N526="zákl. přenesená",J526,0)</f>
        <v>0</v>
      </c>
      <c r="BH526" s="212">
        <f>IF(N526="sníž. přenesená",J526,0)</f>
        <v>0</v>
      </c>
      <c r="BI526" s="212">
        <f>IF(N526="nulová",J526,0)</f>
        <v>0</v>
      </c>
      <c r="BJ526" s="20" t="s">
        <v>86</v>
      </c>
      <c r="BK526" s="212">
        <f>ROUND(I526*H526,2)</f>
        <v>0</v>
      </c>
      <c r="BL526" s="20" t="s">
        <v>400</v>
      </c>
      <c r="BM526" s="211" t="s">
        <v>663</v>
      </c>
    </row>
    <row r="527" s="2" customFormat="1">
      <c r="A527" s="42"/>
      <c r="B527" s="43"/>
      <c r="C527" s="44"/>
      <c r="D527" s="213" t="s">
        <v>139</v>
      </c>
      <c r="E527" s="44"/>
      <c r="F527" s="214" t="s">
        <v>664</v>
      </c>
      <c r="G527" s="44"/>
      <c r="H527" s="44"/>
      <c r="I527" s="215"/>
      <c r="J527" s="44"/>
      <c r="K527" s="44"/>
      <c r="L527" s="48"/>
      <c r="M527" s="216"/>
      <c r="N527" s="217"/>
      <c r="O527" s="88"/>
      <c r="P527" s="88"/>
      <c r="Q527" s="88"/>
      <c r="R527" s="88"/>
      <c r="S527" s="88"/>
      <c r="T527" s="89"/>
      <c r="U527" s="42"/>
      <c r="V527" s="42"/>
      <c r="W527" s="42"/>
      <c r="X527" s="42"/>
      <c r="Y527" s="42"/>
      <c r="Z527" s="42"/>
      <c r="AA527" s="42"/>
      <c r="AB527" s="42"/>
      <c r="AC527" s="42"/>
      <c r="AD527" s="42"/>
      <c r="AE527" s="42"/>
      <c r="AT527" s="20" t="s">
        <v>139</v>
      </c>
      <c r="AU527" s="20" t="s">
        <v>89</v>
      </c>
    </row>
    <row r="528" s="2" customFormat="1">
      <c r="A528" s="42"/>
      <c r="B528" s="43"/>
      <c r="C528" s="44"/>
      <c r="D528" s="231" t="s">
        <v>184</v>
      </c>
      <c r="E528" s="44"/>
      <c r="F528" s="232" t="s">
        <v>665</v>
      </c>
      <c r="G528" s="44"/>
      <c r="H528" s="44"/>
      <c r="I528" s="215"/>
      <c r="J528" s="44"/>
      <c r="K528" s="44"/>
      <c r="L528" s="48"/>
      <c r="M528" s="216"/>
      <c r="N528" s="217"/>
      <c r="O528" s="88"/>
      <c r="P528" s="88"/>
      <c r="Q528" s="88"/>
      <c r="R528" s="88"/>
      <c r="S528" s="88"/>
      <c r="T528" s="89"/>
      <c r="U528" s="42"/>
      <c r="V528" s="42"/>
      <c r="W528" s="42"/>
      <c r="X528" s="42"/>
      <c r="Y528" s="42"/>
      <c r="Z528" s="42"/>
      <c r="AA528" s="42"/>
      <c r="AB528" s="42"/>
      <c r="AC528" s="42"/>
      <c r="AD528" s="42"/>
      <c r="AE528" s="42"/>
      <c r="AT528" s="20" t="s">
        <v>184</v>
      </c>
      <c r="AU528" s="20" t="s">
        <v>89</v>
      </c>
    </row>
    <row r="529" s="2" customFormat="1">
      <c r="A529" s="42"/>
      <c r="B529" s="43"/>
      <c r="C529" s="44"/>
      <c r="D529" s="213" t="s">
        <v>239</v>
      </c>
      <c r="E529" s="44"/>
      <c r="F529" s="218" t="s">
        <v>666</v>
      </c>
      <c r="G529" s="44"/>
      <c r="H529" s="44"/>
      <c r="I529" s="215"/>
      <c r="J529" s="44"/>
      <c r="K529" s="44"/>
      <c r="L529" s="48"/>
      <c r="M529" s="216"/>
      <c r="N529" s="217"/>
      <c r="O529" s="88"/>
      <c r="P529" s="88"/>
      <c r="Q529" s="88"/>
      <c r="R529" s="88"/>
      <c r="S529" s="88"/>
      <c r="T529" s="89"/>
      <c r="U529" s="42"/>
      <c r="V529" s="42"/>
      <c r="W529" s="42"/>
      <c r="X529" s="42"/>
      <c r="Y529" s="42"/>
      <c r="Z529" s="42"/>
      <c r="AA529" s="42"/>
      <c r="AB529" s="42"/>
      <c r="AC529" s="42"/>
      <c r="AD529" s="42"/>
      <c r="AE529" s="42"/>
      <c r="AT529" s="20" t="s">
        <v>239</v>
      </c>
      <c r="AU529" s="20" t="s">
        <v>89</v>
      </c>
    </row>
    <row r="530" s="2" customFormat="1" ht="33" customHeight="1">
      <c r="A530" s="42"/>
      <c r="B530" s="43"/>
      <c r="C530" s="266" t="s">
        <v>667</v>
      </c>
      <c r="D530" s="266" t="s">
        <v>448</v>
      </c>
      <c r="E530" s="267" t="s">
        <v>668</v>
      </c>
      <c r="F530" s="268" t="s">
        <v>669</v>
      </c>
      <c r="G530" s="269" t="s">
        <v>234</v>
      </c>
      <c r="H530" s="270">
        <v>1</v>
      </c>
      <c r="I530" s="271"/>
      <c r="J530" s="272">
        <f>ROUND(I530*H530,2)</f>
        <v>0</v>
      </c>
      <c r="K530" s="268" t="s">
        <v>235</v>
      </c>
      <c r="L530" s="273"/>
      <c r="M530" s="274" t="s">
        <v>32</v>
      </c>
      <c r="N530" s="275" t="s">
        <v>49</v>
      </c>
      <c r="O530" s="88"/>
      <c r="P530" s="209">
        <f>O530*H530</f>
        <v>0</v>
      </c>
      <c r="Q530" s="209">
        <v>0.047</v>
      </c>
      <c r="R530" s="209">
        <f>Q530*H530</f>
        <v>0.047</v>
      </c>
      <c r="S530" s="209">
        <v>0</v>
      </c>
      <c r="T530" s="210">
        <f>S530*H530</f>
        <v>0</v>
      </c>
      <c r="U530" s="42"/>
      <c r="V530" s="42"/>
      <c r="W530" s="42"/>
      <c r="X530" s="42"/>
      <c r="Y530" s="42"/>
      <c r="Z530" s="42"/>
      <c r="AA530" s="42"/>
      <c r="AB530" s="42"/>
      <c r="AC530" s="42"/>
      <c r="AD530" s="42"/>
      <c r="AE530" s="42"/>
      <c r="AR530" s="211" t="s">
        <v>519</v>
      </c>
      <c r="AT530" s="211" t="s">
        <v>448</v>
      </c>
      <c r="AU530" s="211" t="s">
        <v>89</v>
      </c>
      <c r="AY530" s="20" t="s">
        <v>133</v>
      </c>
      <c r="BE530" s="212">
        <f>IF(N530="základní",J530,0)</f>
        <v>0</v>
      </c>
      <c r="BF530" s="212">
        <f>IF(N530="snížená",J530,0)</f>
        <v>0</v>
      </c>
      <c r="BG530" s="212">
        <f>IF(N530="zákl. přenesená",J530,0)</f>
        <v>0</v>
      </c>
      <c r="BH530" s="212">
        <f>IF(N530="sníž. přenesená",J530,0)</f>
        <v>0</v>
      </c>
      <c r="BI530" s="212">
        <f>IF(N530="nulová",J530,0)</f>
        <v>0</v>
      </c>
      <c r="BJ530" s="20" t="s">
        <v>86</v>
      </c>
      <c r="BK530" s="212">
        <f>ROUND(I530*H530,2)</f>
        <v>0</v>
      </c>
      <c r="BL530" s="20" t="s">
        <v>400</v>
      </c>
      <c r="BM530" s="211" t="s">
        <v>670</v>
      </c>
    </row>
    <row r="531" s="2" customFormat="1">
      <c r="A531" s="42"/>
      <c r="B531" s="43"/>
      <c r="C531" s="44"/>
      <c r="D531" s="213" t="s">
        <v>139</v>
      </c>
      <c r="E531" s="44"/>
      <c r="F531" s="214" t="s">
        <v>669</v>
      </c>
      <c r="G531" s="44"/>
      <c r="H531" s="44"/>
      <c r="I531" s="215"/>
      <c r="J531" s="44"/>
      <c r="K531" s="44"/>
      <c r="L531" s="48"/>
      <c r="M531" s="216"/>
      <c r="N531" s="217"/>
      <c r="O531" s="88"/>
      <c r="P531" s="88"/>
      <c r="Q531" s="88"/>
      <c r="R531" s="88"/>
      <c r="S531" s="88"/>
      <c r="T531" s="89"/>
      <c r="U531" s="42"/>
      <c r="V531" s="42"/>
      <c r="W531" s="42"/>
      <c r="X531" s="42"/>
      <c r="Y531" s="42"/>
      <c r="Z531" s="42"/>
      <c r="AA531" s="42"/>
      <c r="AB531" s="42"/>
      <c r="AC531" s="42"/>
      <c r="AD531" s="42"/>
      <c r="AE531" s="42"/>
      <c r="AT531" s="20" t="s">
        <v>139</v>
      </c>
      <c r="AU531" s="20" t="s">
        <v>89</v>
      </c>
    </row>
    <row r="532" s="2" customFormat="1" ht="16.5" customHeight="1">
      <c r="A532" s="42"/>
      <c r="B532" s="43"/>
      <c r="C532" s="200" t="s">
        <v>671</v>
      </c>
      <c r="D532" s="200" t="s">
        <v>134</v>
      </c>
      <c r="E532" s="201" t="s">
        <v>672</v>
      </c>
      <c r="F532" s="202" t="s">
        <v>673</v>
      </c>
      <c r="G532" s="203" t="s">
        <v>234</v>
      </c>
      <c r="H532" s="204">
        <v>1</v>
      </c>
      <c r="I532" s="205"/>
      <c r="J532" s="206">
        <f>ROUND(I532*H532,2)</f>
        <v>0</v>
      </c>
      <c r="K532" s="202" t="s">
        <v>235</v>
      </c>
      <c r="L532" s="48"/>
      <c r="M532" s="207" t="s">
        <v>32</v>
      </c>
      <c r="N532" s="208" t="s">
        <v>49</v>
      </c>
      <c r="O532" s="88"/>
      <c r="P532" s="209">
        <f>O532*H532</f>
        <v>0</v>
      </c>
      <c r="Q532" s="209">
        <v>0</v>
      </c>
      <c r="R532" s="209">
        <f>Q532*H532</f>
        <v>0</v>
      </c>
      <c r="S532" s="209">
        <v>0.044999999999999998</v>
      </c>
      <c r="T532" s="210">
        <f>S532*H532</f>
        <v>0.044999999999999998</v>
      </c>
      <c r="U532" s="42"/>
      <c r="V532" s="42"/>
      <c r="W532" s="42"/>
      <c r="X532" s="42"/>
      <c r="Y532" s="42"/>
      <c r="Z532" s="42"/>
      <c r="AA532" s="42"/>
      <c r="AB532" s="42"/>
      <c r="AC532" s="42"/>
      <c r="AD532" s="42"/>
      <c r="AE532" s="42"/>
      <c r="AR532" s="211" t="s">
        <v>400</v>
      </c>
      <c r="AT532" s="211" t="s">
        <v>134</v>
      </c>
      <c r="AU532" s="211" t="s">
        <v>89</v>
      </c>
      <c r="AY532" s="20" t="s">
        <v>133</v>
      </c>
      <c r="BE532" s="212">
        <f>IF(N532="základní",J532,0)</f>
        <v>0</v>
      </c>
      <c r="BF532" s="212">
        <f>IF(N532="snížená",J532,0)</f>
        <v>0</v>
      </c>
      <c r="BG532" s="212">
        <f>IF(N532="zákl. přenesená",J532,0)</f>
        <v>0</v>
      </c>
      <c r="BH532" s="212">
        <f>IF(N532="sníž. přenesená",J532,0)</f>
        <v>0</v>
      </c>
      <c r="BI532" s="212">
        <f>IF(N532="nulová",J532,0)</f>
        <v>0</v>
      </c>
      <c r="BJ532" s="20" t="s">
        <v>86</v>
      </c>
      <c r="BK532" s="212">
        <f>ROUND(I532*H532,2)</f>
        <v>0</v>
      </c>
      <c r="BL532" s="20" t="s">
        <v>400</v>
      </c>
      <c r="BM532" s="211" t="s">
        <v>674</v>
      </c>
    </row>
    <row r="533" s="2" customFormat="1">
      <c r="A533" s="42"/>
      <c r="B533" s="43"/>
      <c r="C533" s="44"/>
      <c r="D533" s="213" t="s">
        <v>139</v>
      </c>
      <c r="E533" s="44"/>
      <c r="F533" s="214" t="s">
        <v>675</v>
      </c>
      <c r="G533" s="44"/>
      <c r="H533" s="44"/>
      <c r="I533" s="215"/>
      <c r="J533" s="44"/>
      <c r="K533" s="44"/>
      <c r="L533" s="48"/>
      <c r="M533" s="216"/>
      <c r="N533" s="217"/>
      <c r="O533" s="88"/>
      <c r="P533" s="88"/>
      <c r="Q533" s="88"/>
      <c r="R533" s="88"/>
      <c r="S533" s="88"/>
      <c r="T533" s="89"/>
      <c r="U533" s="42"/>
      <c r="V533" s="42"/>
      <c r="W533" s="42"/>
      <c r="X533" s="42"/>
      <c r="Y533" s="42"/>
      <c r="Z533" s="42"/>
      <c r="AA533" s="42"/>
      <c r="AB533" s="42"/>
      <c r="AC533" s="42"/>
      <c r="AD533" s="42"/>
      <c r="AE533" s="42"/>
      <c r="AT533" s="20" t="s">
        <v>139</v>
      </c>
      <c r="AU533" s="20" t="s">
        <v>89</v>
      </c>
    </row>
    <row r="534" s="2" customFormat="1">
      <c r="A534" s="42"/>
      <c r="B534" s="43"/>
      <c r="C534" s="44"/>
      <c r="D534" s="231" t="s">
        <v>184</v>
      </c>
      <c r="E534" s="44"/>
      <c r="F534" s="232" t="s">
        <v>676</v>
      </c>
      <c r="G534" s="44"/>
      <c r="H534" s="44"/>
      <c r="I534" s="215"/>
      <c r="J534" s="44"/>
      <c r="K534" s="44"/>
      <c r="L534" s="48"/>
      <c r="M534" s="216"/>
      <c r="N534" s="217"/>
      <c r="O534" s="88"/>
      <c r="P534" s="88"/>
      <c r="Q534" s="88"/>
      <c r="R534" s="88"/>
      <c r="S534" s="88"/>
      <c r="T534" s="89"/>
      <c r="U534" s="42"/>
      <c r="V534" s="42"/>
      <c r="W534" s="42"/>
      <c r="X534" s="42"/>
      <c r="Y534" s="42"/>
      <c r="Z534" s="42"/>
      <c r="AA534" s="42"/>
      <c r="AB534" s="42"/>
      <c r="AC534" s="42"/>
      <c r="AD534" s="42"/>
      <c r="AE534" s="42"/>
      <c r="AT534" s="20" t="s">
        <v>184</v>
      </c>
      <c r="AU534" s="20" t="s">
        <v>89</v>
      </c>
    </row>
    <row r="535" s="2" customFormat="1" ht="24.15" customHeight="1">
      <c r="A535" s="42"/>
      <c r="B535" s="43"/>
      <c r="C535" s="200" t="s">
        <v>677</v>
      </c>
      <c r="D535" s="200" t="s">
        <v>134</v>
      </c>
      <c r="E535" s="201" t="s">
        <v>678</v>
      </c>
      <c r="F535" s="202" t="s">
        <v>679</v>
      </c>
      <c r="G535" s="203" t="s">
        <v>234</v>
      </c>
      <c r="H535" s="204">
        <v>2</v>
      </c>
      <c r="I535" s="205"/>
      <c r="J535" s="206">
        <f>ROUND(I535*H535,2)</f>
        <v>0</v>
      </c>
      <c r="K535" s="202" t="s">
        <v>235</v>
      </c>
      <c r="L535" s="48"/>
      <c r="M535" s="207" t="s">
        <v>32</v>
      </c>
      <c r="N535" s="208" t="s">
        <v>49</v>
      </c>
      <c r="O535" s="88"/>
      <c r="P535" s="209">
        <f>O535*H535</f>
        <v>0</v>
      </c>
      <c r="Q535" s="209">
        <v>0</v>
      </c>
      <c r="R535" s="209">
        <f>Q535*H535</f>
        <v>0</v>
      </c>
      <c r="S535" s="209">
        <v>0</v>
      </c>
      <c r="T535" s="210">
        <f>S535*H535</f>
        <v>0</v>
      </c>
      <c r="U535" s="42"/>
      <c r="V535" s="42"/>
      <c r="W535" s="42"/>
      <c r="X535" s="42"/>
      <c r="Y535" s="42"/>
      <c r="Z535" s="42"/>
      <c r="AA535" s="42"/>
      <c r="AB535" s="42"/>
      <c r="AC535" s="42"/>
      <c r="AD535" s="42"/>
      <c r="AE535" s="42"/>
      <c r="AR535" s="211" t="s">
        <v>400</v>
      </c>
      <c r="AT535" s="211" t="s">
        <v>134</v>
      </c>
      <c r="AU535" s="211" t="s">
        <v>89</v>
      </c>
      <c r="AY535" s="20" t="s">
        <v>133</v>
      </c>
      <c r="BE535" s="212">
        <f>IF(N535="základní",J535,0)</f>
        <v>0</v>
      </c>
      <c r="BF535" s="212">
        <f>IF(N535="snížená",J535,0)</f>
        <v>0</v>
      </c>
      <c r="BG535" s="212">
        <f>IF(N535="zákl. přenesená",J535,0)</f>
        <v>0</v>
      </c>
      <c r="BH535" s="212">
        <f>IF(N535="sníž. přenesená",J535,0)</f>
        <v>0</v>
      </c>
      <c r="BI535" s="212">
        <f>IF(N535="nulová",J535,0)</f>
        <v>0</v>
      </c>
      <c r="BJ535" s="20" t="s">
        <v>86</v>
      </c>
      <c r="BK535" s="212">
        <f>ROUND(I535*H535,2)</f>
        <v>0</v>
      </c>
      <c r="BL535" s="20" t="s">
        <v>400</v>
      </c>
      <c r="BM535" s="211" t="s">
        <v>680</v>
      </c>
    </row>
    <row r="536" s="2" customFormat="1">
      <c r="A536" s="42"/>
      <c r="B536" s="43"/>
      <c r="C536" s="44"/>
      <c r="D536" s="213" t="s">
        <v>139</v>
      </c>
      <c r="E536" s="44"/>
      <c r="F536" s="214" t="s">
        <v>681</v>
      </c>
      <c r="G536" s="44"/>
      <c r="H536" s="44"/>
      <c r="I536" s="215"/>
      <c r="J536" s="44"/>
      <c r="K536" s="44"/>
      <c r="L536" s="48"/>
      <c r="M536" s="216"/>
      <c r="N536" s="217"/>
      <c r="O536" s="88"/>
      <c r="P536" s="88"/>
      <c r="Q536" s="88"/>
      <c r="R536" s="88"/>
      <c r="S536" s="88"/>
      <c r="T536" s="89"/>
      <c r="U536" s="42"/>
      <c r="V536" s="42"/>
      <c r="W536" s="42"/>
      <c r="X536" s="42"/>
      <c r="Y536" s="42"/>
      <c r="Z536" s="42"/>
      <c r="AA536" s="42"/>
      <c r="AB536" s="42"/>
      <c r="AC536" s="42"/>
      <c r="AD536" s="42"/>
      <c r="AE536" s="42"/>
      <c r="AT536" s="20" t="s">
        <v>139</v>
      </c>
      <c r="AU536" s="20" t="s">
        <v>89</v>
      </c>
    </row>
    <row r="537" s="2" customFormat="1">
      <c r="A537" s="42"/>
      <c r="B537" s="43"/>
      <c r="C537" s="44"/>
      <c r="D537" s="231" t="s">
        <v>184</v>
      </c>
      <c r="E537" s="44"/>
      <c r="F537" s="232" t="s">
        <v>682</v>
      </c>
      <c r="G537" s="44"/>
      <c r="H537" s="44"/>
      <c r="I537" s="215"/>
      <c r="J537" s="44"/>
      <c r="K537" s="44"/>
      <c r="L537" s="48"/>
      <c r="M537" s="216"/>
      <c r="N537" s="217"/>
      <c r="O537" s="88"/>
      <c r="P537" s="88"/>
      <c r="Q537" s="88"/>
      <c r="R537" s="88"/>
      <c r="S537" s="88"/>
      <c r="T537" s="89"/>
      <c r="U537" s="42"/>
      <c r="V537" s="42"/>
      <c r="W537" s="42"/>
      <c r="X537" s="42"/>
      <c r="Y537" s="42"/>
      <c r="Z537" s="42"/>
      <c r="AA537" s="42"/>
      <c r="AB537" s="42"/>
      <c r="AC537" s="42"/>
      <c r="AD537" s="42"/>
      <c r="AE537" s="42"/>
      <c r="AT537" s="20" t="s">
        <v>184</v>
      </c>
      <c r="AU537" s="20" t="s">
        <v>89</v>
      </c>
    </row>
    <row r="538" s="2" customFormat="1">
      <c r="A538" s="42"/>
      <c r="B538" s="43"/>
      <c r="C538" s="44"/>
      <c r="D538" s="213" t="s">
        <v>239</v>
      </c>
      <c r="E538" s="44"/>
      <c r="F538" s="218" t="s">
        <v>683</v>
      </c>
      <c r="G538" s="44"/>
      <c r="H538" s="44"/>
      <c r="I538" s="215"/>
      <c r="J538" s="44"/>
      <c r="K538" s="44"/>
      <c r="L538" s="48"/>
      <c r="M538" s="216"/>
      <c r="N538" s="217"/>
      <c r="O538" s="88"/>
      <c r="P538" s="88"/>
      <c r="Q538" s="88"/>
      <c r="R538" s="88"/>
      <c r="S538" s="88"/>
      <c r="T538" s="89"/>
      <c r="U538" s="42"/>
      <c r="V538" s="42"/>
      <c r="W538" s="42"/>
      <c r="X538" s="42"/>
      <c r="Y538" s="42"/>
      <c r="Z538" s="42"/>
      <c r="AA538" s="42"/>
      <c r="AB538" s="42"/>
      <c r="AC538" s="42"/>
      <c r="AD538" s="42"/>
      <c r="AE538" s="42"/>
      <c r="AT538" s="20" t="s">
        <v>239</v>
      </c>
      <c r="AU538" s="20" t="s">
        <v>89</v>
      </c>
    </row>
    <row r="539" s="15" customFormat="1">
      <c r="A539" s="15"/>
      <c r="B539" s="256"/>
      <c r="C539" s="257"/>
      <c r="D539" s="213" t="s">
        <v>258</v>
      </c>
      <c r="E539" s="258" t="s">
        <v>32</v>
      </c>
      <c r="F539" s="259" t="s">
        <v>684</v>
      </c>
      <c r="G539" s="257"/>
      <c r="H539" s="258" t="s">
        <v>32</v>
      </c>
      <c r="I539" s="260"/>
      <c r="J539" s="257"/>
      <c r="K539" s="257"/>
      <c r="L539" s="261"/>
      <c r="M539" s="262"/>
      <c r="N539" s="263"/>
      <c r="O539" s="263"/>
      <c r="P539" s="263"/>
      <c r="Q539" s="263"/>
      <c r="R539" s="263"/>
      <c r="S539" s="263"/>
      <c r="T539" s="264"/>
      <c r="U539" s="15"/>
      <c r="V539" s="15"/>
      <c r="W539" s="15"/>
      <c r="X539" s="15"/>
      <c r="Y539" s="15"/>
      <c r="Z539" s="15"/>
      <c r="AA539" s="15"/>
      <c r="AB539" s="15"/>
      <c r="AC539" s="15"/>
      <c r="AD539" s="15"/>
      <c r="AE539" s="15"/>
      <c r="AT539" s="265" t="s">
        <v>258</v>
      </c>
      <c r="AU539" s="265" t="s">
        <v>89</v>
      </c>
      <c r="AV539" s="15" t="s">
        <v>86</v>
      </c>
      <c r="AW539" s="15" t="s">
        <v>39</v>
      </c>
      <c r="AX539" s="15" t="s">
        <v>78</v>
      </c>
      <c r="AY539" s="265" t="s">
        <v>133</v>
      </c>
    </row>
    <row r="540" s="13" customFormat="1">
      <c r="A540" s="13"/>
      <c r="B540" s="234"/>
      <c r="C540" s="235"/>
      <c r="D540" s="213" t="s">
        <v>258</v>
      </c>
      <c r="E540" s="236" t="s">
        <v>32</v>
      </c>
      <c r="F540" s="237" t="s">
        <v>685</v>
      </c>
      <c r="G540" s="235"/>
      <c r="H540" s="238">
        <v>1</v>
      </c>
      <c r="I540" s="239"/>
      <c r="J540" s="235"/>
      <c r="K540" s="235"/>
      <c r="L540" s="240"/>
      <c r="M540" s="241"/>
      <c r="N540" s="242"/>
      <c r="O540" s="242"/>
      <c r="P540" s="242"/>
      <c r="Q540" s="242"/>
      <c r="R540" s="242"/>
      <c r="S540" s="242"/>
      <c r="T540" s="243"/>
      <c r="U540" s="13"/>
      <c r="V540" s="13"/>
      <c r="W540" s="13"/>
      <c r="X540" s="13"/>
      <c r="Y540" s="13"/>
      <c r="Z540" s="13"/>
      <c r="AA540" s="13"/>
      <c r="AB540" s="13"/>
      <c r="AC540" s="13"/>
      <c r="AD540" s="13"/>
      <c r="AE540" s="13"/>
      <c r="AT540" s="244" t="s">
        <v>258</v>
      </c>
      <c r="AU540" s="244" t="s">
        <v>89</v>
      </c>
      <c r="AV540" s="13" t="s">
        <v>89</v>
      </c>
      <c r="AW540" s="13" t="s">
        <v>39</v>
      </c>
      <c r="AX540" s="13" t="s">
        <v>78</v>
      </c>
      <c r="AY540" s="244" t="s">
        <v>133</v>
      </c>
    </row>
    <row r="541" s="13" customFormat="1">
      <c r="A541" s="13"/>
      <c r="B541" s="234"/>
      <c r="C541" s="235"/>
      <c r="D541" s="213" t="s">
        <v>258</v>
      </c>
      <c r="E541" s="236" t="s">
        <v>32</v>
      </c>
      <c r="F541" s="237" t="s">
        <v>686</v>
      </c>
      <c r="G541" s="235"/>
      <c r="H541" s="238">
        <v>1</v>
      </c>
      <c r="I541" s="239"/>
      <c r="J541" s="235"/>
      <c r="K541" s="235"/>
      <c r="L541" s="240"/>
      <c r="M541" s="241"/>
      <c r="N541" s="242"/>
      <c r="O541" s="242"/>
      <c r="P541" s="242"/>
      <c r="Q541" s="242"/>
      <c r="R541" s="242"/>
      <c r="S541" s="242"/>
      <c r="T541" s="243"/>
      <c r="U541" s="13"/>
      <c r="V541" s="13"/>
      <c r="W541" s="13"/>
      <c r="X541" s="13"/>
      <c r="Y541" s="13"/>
      <c r="Z541" s="13"/>
      <c r="AA541" s="13"/>
      <c r="AB541" s="13"/>
      <c r="AC541" s="13"/>
      <c r="AD541" s="13"/>
      <c r="AE541" s="13"/>
      <c r="AT541" s="244" t="s">
        <v>258</v>
      </c>
      <c r="AU541" s="244" t="s">
        <v>89</v>
      </c>
      <c r="AV541" s="13" t="s">
        <v>89</v>
      </c>
      <c r="AW541" s="13" t="s">
        <v>39</v>
      </c>
      <c r="AX541" s="13" t="s">
        <v>78</v>
      </c>
      <c r="AY541" s="244" t="s">
        <v>133</v>
      </c>
    </row>
    <row r="542" s="14" customFormat="1">
      <c r="A542" s="14"/>
      <c r="B542" s="245"/>
      <c r="C542" s="246"/>
      <c r="D542" s="213" t="s">
        <v>258</v>
      </c>
      <c r="E542" s="247" t="s">
        <v>32</v>
      </c>
      <c r="F542" s="248" t="s">
        <v>265</v>
      </c>
      <c r="G542" s="246"/>
      <c r="H542" s="249">
        <v>2</v>
      </c>
      <c r="I542" s="250"/>
      <c r="J542" s="246"/>
      <c r="K542" s="246"/>
      <c r="L542" s="251"/>
      <c r="M542" s="252"/>
      <c r="N542" s="253"/>
      <c r="O542" s="253"/>
      <c r="P542" s="253"/>
      <c r="Q542" s="253"/>
      <c r="R542" s="253"/>
      <c r="S542" s="253"/>
      <c r="T542" s="254"/>
      <c r="U542" s="14"/>
      <c r="V542" s="14"/>
      <c r="W542" s="14"/>
      <c r="X542" s="14"/>
      <c r="Y542" s="14"/>
      <c r="Z542" s="14"/>
      <c r="AA542" s="14"/>
      <c r="AB542" s="14"/>
      <c r="AC542" s="14"/>
      <c r="AD542" s="14"/>
      <c r="AE542" s="14"/>
      <c r="AT542" s="255" t="s">
        <v>258</v>
      </c>
      <c r="AU542" s="255" t="s">
        <v>89</v>
      </c>
      <c r="AV542" s="14" t="s">
        <v>132</v>
      </c>
      <c r="AW542" s="14" t="s">
        <v>39</v>
      </c>
      <c r="AX542" s="14" t="s">
        <v>86</v>
      </c>
      <c r="AY542" s="255" t="s">
        <v>133</v>
      </c>
    </row>
    <row r="543" s="2" customFormat="1" ht="24.15" customHeight="1">
      <c r="A543" s="42"/>
      <c r="B543" s="43"/>
      <c r="C543" s="266" t="s">
        <v>687</v>
      </c>
      <c r="D543" s="266" t="s">
        <v>448</v>
      </c>
      <c r="E543" s="267" t="s">
        <v>688</v>
      </c>
      <c r="F543" s="268" t="s">
        <v>689</v>
      </c>
      <c r="G543" s="269" t="s">
        <v>234</v>
      </c>
      <c r="H543" s="270">
        <v>2</v>
      </c>
      <c r="I543" s="271"/>
      <c r="J543" s="272">
        <f>ROUND(I543*H543,2)</f>
        <v>0</v>
      </c>
      <c r="K543" s="268" t="s">
        <v>235</v>
      </c>
      <c r="L543" s="273"/>
      <c r="M543" s="274" t="s">
        <v>32</v>
      </c>
      <c r="N543" s="275" t="s">
        <v>49</v>
      </c>
      <c r="O543" s="88"/>
      <c r="P543" s="209">
        <f>O543*H543</f>
        <v>0</v>
      </c>
      <c r="Q543" s="209">
        <v>0.017500000000000002</v>
      </c>
      <c r="R543" s="209">
        <f>Q543*H543</f>
        <v>0.035000000000000003</v>
      </c>
      <c r="S543" s="209">
        <v>0</v>
      </c>
      <c r="T543" s="210">
        <f>S543*H543</f>
        <v>0</v>
      </c>
      <c r="U543" s="42"/>
      <c r="V543" s="42"/>
      <c r="W543" s="42"/>
      <c r="X543" s="42"/>
      <c r="Y543" s="42"/>
      <c r="Z543" s="42"/>
      <c r="AA543" s="42"/>
      <c r="AB543" s="42"/>
      <c r="AC543" s="42"/>
      <c r="AD543" s="42"/>
      <c r="AE543" s="42"/>
      <c r="AR543" s="211" t="s">
        <v>519</v>
      </c>
      <c r="AT543" s="211" t="s">
        <v>448</v>
      </c>
      <c r="AU543" s="211" t="s">
        <v>89</v>
      </c>
      <c r="AY543" s="20" t="s">
        <v>133</v>
      </c>
      <c r="BE543" s="212">
        <f>IF(N543="základní",J543,0)</f>
        <v>0</v>
      </c>
      <c r="BF543" s="212">
        <f>IF(N543="snížená",J543,0)</f>
        <v>0</v>
      </c>
      <c r="BG543" s="212">
        <f>IF(N543="zákl. přenesená",J543,0)</f>
        <v>0</v>
      </c>
      <c r="BH543" s="212">
        <f>IF(N543="sníž. přenesená",J543,0)</f>
        <v>0</v>
      </c>
      <c r="BI543" s="212">
        <f>IF(N543="nulová",J543,0)</f>
        <v>0</v>
      </c>
      <c r="BJ543" s="20" t="s">
        <v>86</v>
      </c>
      <c r="BK543" s="212">
        <f>ROUND(I543*H543,2)</f>
        <v>0</v>
      </c>
      <c r="BL543" s="20" t="s">
        <v>400</v>
      </c>
      <c r="BM543" s="211" t="s">
        <v>690</v>
      </c>
    </row>
    <row r="544" s="2" customFormat="1">
      <c r="A544" s="42"/>
      <c r="B544" s="43"/>
      <c r="C544" s="44"/>
      <c r="D544" s="213" t="s">
        <v>139</v>
      </c>
      <c r="E544" s="44"/>
      <c r="F544" s="214" t="s">
        <v>689</v>
      </c>
      <c r="G544" s="44"/>
      <c r="H544" s="44"/>
      <c r="I544" s="215"/>
      <c r="J544" s="44"/>
      <c r="K544" s="44"/>
      <c r="L544" s="48"/>
      <c r="M544" s="216"/>
      <c r="N544" s="217"/>
      <c r="O544" s="88"/>
      <c r="P544" s="88"/>
      <c r="Q544" s="88"/>
      <c r="R544" s="88"/>
      <c r="S544" s="88"/>
      <c r="T544" s="89"/>
      <c r="U544" s="42"/>
      <c r="V544" s="42"/>
      <c r="W544" s="42"/>
      <c r="X544" s="42"/>
      <c r="Y544" s="42"/>
      <c r="Z544" s="42"/>
      <c r="AA544" s="42"/>
      <c r="AB544" s="42"/>
      <c r="AC544" s="42"/>
      <c r="AD544" s="42"/>
      <c r="AE544" s="42"/>
      <c r="AT544" s="20" t="s">
        <v>139</v>
      </c>
      <c r="AU544" s="20" t="s">
        <v>89</v>
      </c>
    </row>
    <row r="545" s="2" customFormat="1" ht="21.75" customHeight="1">
      <c r="A545" s="42"/>
      <c r="B545" s="43"/>
      <c r="C545" s="266" t="s">
        <v>691</v>
      </c>
      <c r="D545" s="266" t="s">
        <v>448</v>
      </c>
      <c r="E545" s="267" t="s">
        <v>692</v>
      </c>
      <c r="F545" s="268" t="s">
        <v>693</v>
      </c>
      <c r="G545" s="269" t="s">
        <v>234</v>
      </c>
      <c r="H545" s="270">
        <v>2</v>
      </c>
      <c r="I545" s="271"/>
      <c r="J545" s="272">
        <f>ROUND(I545*H545,2)</f>
        <v>0</v>
      </c>
      <c r="K545" s="268" t="s">
        <v>455</v>
      </c>
      <c r="L545" s="273"/>
      <c r="M545" s="274" t="s">
        <v>32</v>
      </c>
      <c r="N545" s="275" t="s">
        <v>49</v>
      </c>
      <c r="O545" s="88"/>
      <c r="P545" s="209">
        <f>O545*H545</f>
        <v>0</v>
      </c>
      <c r="Q545" s="209">
        <v>0.00014999999999999999</v>
      </c>
      <c r="R545" s="209">
        <f>Q545*H545</f>
        <v>0.00029999999999999997</v>
      </c>
      <c r="S545" s="209">
        <v>0</v>
      </c>
      <c r="T545" s="210">
        <f>S545*H545</f>
        <v>0</v>
      </c>
      <c r="U545" s="42"/>
      <c r="V545" s="42"/>
      <c r="W545" s="42"/>
      <c r="X545" s="42"/>
      <c r="Y545" s="42"/>
      <c r="Z545" s="42"/>
      <c r="AA545" s="42"/>
      <c r="AB545" s="42"/>
      <c r="AC545" s="42"/>
      <c r="AD545" s="42"/>
      <c r="AE545" s="42"/>
      <c r="AR545" s="211" t="s">
        <v>519</v>
      </c>
      <c r="AT545" s="211" t="s">
        <v>448</v>
      </c>
      <c r="AU545" s="211" t="s">
        <v>89</v>
      </c>
      <c r="AY545" s="20" t="s">
        <v>133</v>
      </c>
      <c r="BE545" s="212">
        <f>IF(N545="základní",J545,0)</f>
        <v>0</v>
      </c>
      <c r="BF545" s="212">
        <f>IF(N545="snížená",J545,0)</f>
        <v>0</v>
      </c>
      <c r="BG545" s="212">
        <f>IF(N545="zákl. přenesená",J545,0)</f>
        <v>0</v>
      </c>
      <c r="BH545" s="212">
        <f>IF(N545="sníž. přenesená",J545,0)</f>
        <v>0</v>
      </c>
      <c r="BI545" s="212">
        <f>IF(N545="nulová",J545,0)</f>
        <v>0</v>
      </c>
      <c r="BJ545" s="20" t="s">
        <v>86</v>
      </c>
      <c r="BK545" s="212">
        <f>ROUND(I545*H545,2)</f>
        <v>0</v>
      </c>
      <c r="BL545" s="20" t="s">
        <v>400</v>
      </c>
      <c r="BM545" s="211" t="s">
        <v>694</v>
      </c>
    </row>
    <row r="546" s="2" customFormat="1">
      <c r="A546" s="42"/>
      <c r="B546" s="43"/>
      <c r="C546" s="44"/>
      <c r="D546" s="213" t="s">
        <v>139</v>
      </c>
      <c r="E546" s="44"/>
      <c r="F546" s="214" t="s">
        <v>693</v>
      </c>
      <c r="G546" s="44"/>
      <c r="H546" s="44"/>
      <c r="I546" s="215"/>
      <c r="J546" s="44"/>
      <c r="K546" s="44"/>
      <c r="L546" s="48"/>
      <c r="M546" s="216"/>
      <c r="N546" s="217"/>
      <c r="O546" s="88"/>
      <c r="P546" s="88"/>
      <c r="Q546" s="88"/>
      <c r="R546" s="88"/>
      <c r="S546" s="88"/>
      <c r="T546" s="89"/>
      <c r="U546" s="42"/>
      <c r="V546" s="42"/>
      <c r="W546" s="42"/>
      <c r="X546" s="42"/>
      <c r="Y546" s="42"/>
      <c r="Z546" s="42"/>
      <c r="AA546" s="42"/>
      <c r="AB546" s="42"/>
      <c r="AC546" s="42"/>
      <c r="AD546" s="42"/>
      <c r="AE546" s="42"/>
      <c r="AT546" s="20" t="s">
        <v>139</v>
      </c>
      <c r="AU546" s="20" t="s">
        <v>89</v>
      </c>
    </row>
    <row r="547" s="2" customFormat="1" ht="16.5" customHeight="1">
      <c r="A547" s="42"/>
      <c r="B547" s="43"/>
      <c r="C547" s="266" t="s">
        <v>695</v>
      </c>
      <c r="D547" s="266" t="s">
        <v>448</v>
      </c>
      <c r="E547" s="267" t="s">
        <v>696</v>
      </c>
      <c r="F547" s="268" t="s">
        <v>697</v>
      </c>
      <c r="G547" s="269" t="s">
        <v>234</v>
      </c>
      <c r="H547" s="270">
        <v>2</v>
      </c>
      <c r="I547" s="271"/>
      <c r="J547" s="272">
        <f>ROUND(I547*H547,2)</f>
        <v>0</v>
      </c>
      <c r="K547" s="268" t="s">
        <v>455</v>
      </c>
      <c r="L547" s="273"/>
      <c r="M547" s="274" t="s">
        <v>32</v>
      </c>
      <c r="N547" s="275" t="s">
        <v>49</v>
      </c>
      <c r="O547" s="88"/>
      <c r="P547" s="209">
        <f>O547*H547</f>
        <v>0</v>
      </c>
      <c r="Q547" s="209">
        <v>0.0022000000000000001</v>
      </c>
      <c r="R547" s="209">
        <f>Q547*H547</f>
        <v>0.0044000000000000003</v>
      </c>
      <c r="S547" s="209">
        <v>0</v>
      </c>
      <c r="T547" s="210">
        <f>S547*H547</f>
        <v>0</v>
      </c>
      <c r="U547" s="42"/>
      <c r="V547" s="42"/>
      <c r="W547" s="42"/>
      <c r="X547" s="42"/>
      <c r="Y547" s="42"/>
      <c r="Z547" s="42"/>
      <c r="AA547" s="42"/>
      <c r="AB547" s="42"/>
      <c r="AC547" s="42"/>
      <c r="AD547" s="42"/>
      <c r="AE547" s="42"/>
      <c r="AR547" s="211" t="s">
        <v>519</v>
      </c>
      <c r="AT547" s="211" t="s">
        <v>448</v>
      </c>
      <c r="AU547" s="211" t="s">
        <v>89</v>
      </c>
      <c r="AY547" s="20" t="s">
        <v>133</v>
      </c>
      <c r="BE547" s="212">
        <f>IF(N547="základní",J547,0)</f>
        <v>0</v>
      </c>
      <c r="BF547" s="212">
        <f>IF(N547="snížená",J547,0)</f>
        <v>0</v>
      </c>
      <c r="BG547" s="212">
        <f>IF(N547="zákl. přenesená",J547,0)</f>
        <v>0</v>
      </c>
      <c r="BH547" s="212">
        <f>IF(N547="sníž. přenesená",J547,0)</f>
        <v>0</v>
      </c>
      <c r="BI547" s="212">
        <f>IF(N547="nulová",J547,0)</f>
        <v>0</v>
      </c>
      <c r="BJ547" s="20" t="s">
        <v>86</v>
      </c>
      <c r="BK547" s="212">
        <f>ROUND(I547*H547,2)</f>
        <v>0</v>
      </c>
      <c r="BL547" s="20" t="s">
        <v>400</v>
      </c>
      <c r="BM547" s="211" t="s">
        <v>698</v>
      </c>
    </row>
    <row r="548" s="2" customFormat="1">
      <c r="A548" s="42"/>
      <c r="B548" s="43"/>
      <c r="C548" s="44"/>
      <c r="D548" s="213" t="s">
        <v>139</v>
      </c>
      <c r="E548" s="44"/>
      <c r="F548" s="214" t="s">
        <v>697</v>
      </c>
      <c r="G548" s="44"/>
      <c r="H548" s="44"/>
      <c r="I548" s="215"/>
      <c r="J548" s="44"/>
      <c r="K548" s="44"/>
      <c r="L548" s="48"/>
      <c r="M548" s="216"/>
      <c r="N548" s="217"/>
      <c r="O548" s="88"/>
      <c r="P548" s="88"/>
      <c r="Q548" s="88"/>
      <c r="R548" s="88"/>
      <c r="S548" s="88"/>
      <c r="T548" s="89"/>
      <c r="U548" s="42"/>
      <c r="V548" s="42"/>
      <c r="W548" s="42"/>
      <c r="X548" s="42"/>
      <c r="Y548" s="42"/>
      <c r="Z548" s="42"/>
      <c r="AA548" s="42"/>
      <c r="AB548" s="42"/>
      <c r="AC548" s="42"/>
      <c r="AD548" s="42"/>
      <c r="AE548" s="42"/>
      <c r="AT548" s="20" t="s">
        <v>139</v>
      </c>
      <c r="AU548" s="20" t="s">
        <v>89</v>
      </c>
    </row>
    <row r="549" s="2" customFormat="1" ht="24.15" customHeight="1">
      <c r="A549" s="42"/>
      <c r="B549" s="43"/>
      <c r="C549" s="200" t="s">
        <v>699</v>
      </c>
      <c r="D549" s="200" t="s">
        <v>134</v>
      </c>
      <c r="E549" s="201" t="s">
        <v>700</v>
      </c>
      <c r="F549" s="202" t="s">
        <v>701</v>
      </c>
      <c r="G549" s="203" t="s">
        <v>234</v>
      </c>
      <c r="H549" s="204">
        <v>5</v>
      </c>
      <c r="I549" s="205"/>
      <c r="J549" s="206">
        <f>ROUND(I549*H549,2)</f>
        <v>0</v>
      </c>
      <c r="K549" s="202" t="s">
        <v>235</v>
      </c>
      <c r="L549" s="48"/>
      <c r="M549" s="207" t="s">
        <v>32</v>
      </c>
      <c r="N549" s="208" t="s">
        <v>49</v>
      </c>
      <c r="O549" s="88"/>
      <c r="P549" s="209">
        <f>O549*H549</f>
        <v>0</v>
      </c>
      <c r="Q549" s="209">
        <v>0</v>
      </c>
      <c r="R549" s="209">
        <f>Q549*H549</f>
        <v>0</v>
      </c>
      <c r="S549" s="209">
        <v>0</v>
      </c>
      <c r="T549" s="210">
        <f>S549*H549</f>
        <v>0</v>
      </c>
      <c r="U549" s="42"/>
      <c r="V549" s="42"/>
      <c r="W549" s="42"/>
      <c r="X549" s="42"/>
      <c r="Y549" s="42"/>
      <c r="Z549" s="42"/>
      <c r="AA549" s="42"/>
      <c r="AB549" s="42"/>
      <c r="AC549" s="42"/>
      <c r="AD549" s="42"/>
      <c r="AE549" s="42"/>
      <c r="AR549" s="211" t="s">
        <v>400</v>
      </c>
      <c r="AT549" s="211" t="s">
        <v>134</v>
      </c>
      <c r="AU549" s="211" t="s">
        <v>89</v>
      </c>
      <c r="AY549" s="20" t="s">
        <v>133</v>
      </c>
      <c r="BE549" s="212">
        <f>IF(N549="základní",J549,0)</f>
        <v>0</v>
      </c>
      <c r="BF549" s="212">
        <f>IF(N549="snížená",J549,0)</f>
        <v>0</v>
      </c>
      <c r="BG549" s="212">
        <f>IF(N549="zákl. přenesená",J549,0)</f>
        <v>0</v>
      </c>
      <c r="BH549" s="212">
        <f>IF(N549="sníž. přenesená",J549,0)</f>
        <v>0</v>
      </c>
      <c r="BI549" s="212">
        <f>IF(N549="nulová",J549,0)</f>
        <v>0</v>
      </c>
      <c r="BJ549" s="20" t="s">
        <v>86</v>
      </c>
      <c r="BK549" s="212">
        <f>ROUND(I549*H549,2)</f>
        <v>0</v>
      </c>
      <c r="BL549" s="20" t="s">
        <v>400</v>
      </c>
      <c r="BM549" s="211" t="s">
        <v>702</v>
      </c>
    </row>
    <row r="550" s="2" customFormat="1">
      <c r="A550" s="42"/>
      <c r="B550" s="43"/>
      <c r="C550" s="44"/>
      <c r="D550" s="213" t="s">
        <v>139</v>
      </c>
      <c r="E550" s="44"/>
      <c r="F550" s="214" t="s">
        <v>703</v>
      </c>
      <c r="G550" s="44"/>
      <c r="H550" s="44"/>
      <c r="I550" s="215"/>
      <c r="J550" s="44"/>
      <c r="K550" s="44"/>
      <c r="L550" s="48"/>
      <c r="M550" s="216"/>
      <c r="N550" s="217"/>
      <c r="O550" s="88"/>
      <c r="P550" s="88"/>
      <c r="Q550" s="88"/>
      <c r="R550" s="88"/>
      <c r="S550" s="88"/>
      <c r="T550" s="89"/>
      <c r="U550" s="42"/>
      <c r="V550" s="42"/>
      <c r="W550" s="42"/>
      <c r="X550" s="42"/>
      <c r="Y550" s="42"/>
      <c r="Z550" s="42"/>
      <c r="AA550" s="42"/>
      <c r="AB550" s="42"/>
      <c r="AC550" s="42"/>
      <c r="AD550" s="42"/>
      <c r="AE550" s="42"/>
      <c r="AT550" s="20" t="s">
        <v>139</v>
      </c>
      <c r="AU550" s="20" t="s">
        <v>89</v>
      </c>
    </row>
    <row r="551" s="2" customFormat="1">
      <c r="A551" s="42"/>
      <c r="B551" s="43"/>
      <c r="C551" s="44"/>
      <c r="D551" s="231" t="s">
        <v>184</v>
      </c>
      <c r="E551" s="44"/>
      <c r="F551" s="232" t="s">
        <v>704</v>
      </c>
      <c r="G551" s="44"/>
      <c r="H551" s="44"/>
      <c r="I551" s="215"/>
      <c r="J551" s="44"/>
      <c r="K551" s="44"/>
      <c r="L551" s="48"/>
      <c r="M551" s="216"/>
      <c r="N551" s="217"/>
      <c r="O551" s="88"/>
      <c r="P551" s="88"/>
      <c r="Q551" s="88"/>
      <c r="R551" s="88"/>
      <c r="S551" s="88"/>
      <c r="T551" s="89"/>
      <c r="U551" s="42"/>
      <c r="V551" s="42"/>
      <c r="W551" s="42"/>
      <c r="X551" s="42"/>
      <c r="Y551" s="42"/>
      <c r="Z551" s="42"/>
      <c r="AA551" s="42"/>
      <c r="AB551" s="42"/>
      <c r="AC551" s="42"/>
      <c r="AD551" s="42"/>
      <c r="AE551" s="42"/>
      <c r="AT551" s="20" t="s">
        <v>184</v>
      </c>
      <c r="AU551" s="20" t="s">
        <v>89</v>
      </c>
    </row>
    <row r="552" s="2" customFormat="1">
      <c r="A552" s="42"/>
      <c r="B552" s="43"/>
      <c r="C552" s="44"/>
      <c r="D552" s="213" t="s">
        <v>239</v>
      </c>
      <c r="E552" s="44"/>
      <c r="F552" s="218" t="s">
        <v>683</v>
      </c>
      <c r="G552" s="44"/>
      <c r="H552" s="44"/>
      <c r="I552" s="215"/>
      <c r="J552" s="44"/>
      <c r="K552" s="44"/>
      <c r="L552" s="48"/>
      <c r="M552" s="216"/>
      <c r="N552" s="217"/>
      <c r="O552" s="88"/>
      <c r="P552" s="88"/>
      <c r="Q552" s="88"/>
      <c r="R552" s="88"/>
      <c r="S552" s="88"/>
      <c r="T552" s="89"/>
      <c r="U552" s="42"/>
      <c r="V552" s="42"/>
      <c r="W552" s="42"/>
      <c r="X552" s="42"/>
      <c r="Y552" s="42"/>
      <c r="Z552" s="42"/>
      <c r="AA552" s="42"/>
      <c r="AB552" s="42"/>
      <c r="AC552" s="42"/>
      <c r="AD552" s="42"/>
      <c r="AE552" s="42"/>
      <c r="AT552" s="20" t="s">
        <v>239</v>
      </c>
      <c r="AU552" s="20" t="s">
        <v>89</v>
      </c>
    </row>
    <row r="553" s="15" customFormat="1">
      <c r="A553" s="15"/>
      <c r="B553" s="256"/>
      <c r="C553" s="257"/>
      <c r="D553" s="213" t="s">
        <v>258</v>
      </c>
      <c r="E553" s="258" t="s">
        <v>32</v>
      </c>
      <c r="F553" s="259" t="s">
        <v>684</v>
      </c>
      <c r="G553" s="257"/>
      <c r="H553" s="258" t="s">
        <v>32</v>
      </c>
      <c r="I553" s="260"/>
      <c r="J553" s="257"/>
      <c r="K553" s="257"/>
      <c r="L553" s="261"/>
      <c r="M553" s="262"/>
      <c r="N553" s="263"/>
      <c r="O553" s="263"/>
      <c r="P553" s="263"/>
      <c r="Q553" s="263"/>
      <c r="R553" s="263"/>
      <c r="S553" s="263"/>
      <c r="T553" s="264"/>
      <c r="U553" s="15"/>
      <c r="V553" s="15"/>
      <c r="W553" s="15"/>
      <c r="X553" s="15"/>
      <c r="Y553" s="15"/>
      <c r="Z553" s="15"/>
      <c r="AA553" s="15"/>
      <c r="AB553" s="15"/>
      <c r="AC553" s="15"/>
      <c r="AD553" s="15"/>
      <c r="AE553" s="15"/>
      <c r="AT553" s="265" t="s">
        <v>258</v>
      </c>
      <c r="AU553" s="265" t="s">
        <v>89</v>
      </c>
      <c r="AV553" s="15" t="s">
        <v>86</v>
      </c>
      <c r="AW553" s="15" t="s">
        <v>39</v>
      </c>
      <c r="AX553" s="15" t="s">
        <v>78</v>
      </c>
      <c r="AY553" s="265" t="s">
        <v>133</v>
      </c>
    </row>
    <row r="554" s="13" customFormat="1">
      <c r="A554" s="13"/>
      <c r="B554" s="234"/>
      <c r="C554" s="235"/>
      <c r="D554" s="213" t="s">
        <v>258</v>
      </c>
      <c r="E554" s="236" t="s">
        <v>32</v>
      </c>
      <c r="F554" s="237" t="s">
        <v>705</v>
      </c>
      <c r="G554" s="235"/>
      <c r="H554" s="238">
        <v>1</v>
      </c>
      <c r="I554" s="239"/>
      <c r="J554" s="235"/>
      <c r="K554" s="235"/>
      <c r="L554" s="240"/>
      <c r="M554" s="241"/>
      <c r="N554" s="242"/>
      <c r="O554" s="242"/>
      <c r="P554" s="242"/>
      <c r="Q554" s="242"/>
      <c r="R554" s="242"/>
      <c r="S554" s="242"/>
      <c r="T554" s="243"/>
      <c r="U554" s="13"/>
      <c r="V554" s="13"/>
      <c r="W554" s="13"/>
      <c r="X554" s="13"/>
      <c r="Y554" s="13"/>
      <c r="Z554" s="13"/>
      <c r="AA554" s="13"/>
      <c r="AB554" s="13"/>
      <c r="AC554" s="13"/>
      <c r="AD554" s="13"/>
      <c r="AE554" s="13"/>
      <c r="AT554" s="244" t="s">
        <v>258</v>
      </c>
      <c r="AU554" s="244" t="s">
        <v>89</v>
      </c>
      <c r="AV554" s="13" t="s">
        <v>89</v>
      </c>
      <c r="AW554" s="13" t="s">
        <v>39</v>
      </c>
      <c r="AX554" s="13" t="s">
        <v>78</v>
      </c>
      <c r="AY554" s="244" t="s">
        <v>133</v>
      </c>
    </row>
    <row r="555" s="13" customFormat="1">
      <c r="A555" s="13"/>
      <c r="B555" s="234"/>
      <c r="C555" s="235"/>
      <c r="D555" s="213" t="s">
        <v>258</v>
      </c>
      <c r="E555" s="236" t="s">
        <v>32</v>
      </c>
      <c r="F555" s="237" t="s">
        <v>706</v>
      </c>
      <c r="G555" s="235"/>
      <c r="H555" s="238">
        <v>4</v>
      </c>
      <c r="I555" s="239"/>
      <c r="J555" s="235"/>
      <c r="K555" s="235"/>
      <c r="L555" s="240"/>
      <c r="M555" s="241"/>
      <c r="N555" s="242"/>
      <c r="O555" s="242"/>
      <c r="P555" s="242"/>
      <c r="Q555" s="242"/>
      <c r="R555" s="242"/>
      <c r="S555" s="242"/>
      <c r="T555" s="243"/>
      <c r="U555" s="13"/>
      <c r="V555" s="13"/>
      <c r="W555" s="13"/>
      <c r="X555" s="13"/>
      <c r="Y555" s="13"/>
      <c r="Z555" s="13"/>
      <c r="AA555" s="13"/>
      <c r="AB555" s="13"/>
      <c r="AC555" s="13"/>
      <c r="AD555" s="13"/>
      <c r="AE555" s="13"/>
      <c r="AT555" s="244" t="s">
        <v>258</v>
      </c>
      <c r="AU555" s="244" t="s">
        <v>89</v>
      </c>
      <c r="AV555" s="13" t="s">
        <v>89</v>
      </c>
      <c r="AW555" s="13" t="s">
        <v>39</v>
      </c>
      <c r="AX555" s="13" t="s">
        <v>78</v>
      </c>
      <c r="AY555" s="244" t="s">
        <v>133</v>
      </c>
    </row>
    <row r="556" s="14" customFormat="1">
      <c r="A556" s="14"/>
      <c r="B556" s="245"/>
      <c r="C556" s="246"/>
      <c r="D556" s="213" t="s">
        <v>258</v>
      </c>
      <c r="E556" s="247" t="s">
        <v>32</v>
      </c>
      <c r="F556" s="248" t="s">
        <v>265</v>
      </c>
      <c r="G556" s="246"/>
      <c r="H556" s="249">
        <v>5</v>
      </c>
      <c r="I556" s="250"/>
      <c r="J556" s="246"/>
      <c r="K556" s="246"/>
      <c r="L556" s="251"/>
      <c r="M556" s="252"/>
      <c r="N556" s="253"/>
      <c r="O556" s="253"/>
      <c r="P556" s="253"/>
      <c r="Q556" s="253"/>
      <c r="R556" s="253"/>
      <c r="S556" s="253"/>
      <c r="T556" s="254"/>
      <c r="U556" s="14"/>
      <c r="V556" s="14"/>
      <c r="W556" s="14"/>
      <c r="X556" s="14"/>
      <c r="Y556" s="14"/>
      <c r="Z556" s="14"/>
      <c r="AA556" s="14"/>
      <c r="AB556" s="14"/>
      <c r="AC556" s="14"/>
      <c r="AD556" s="14"/>
      <c r="AE556" s="14"/>
      <c r="AT556" s="255" t="s">
        <v>258</v>
      </c>
      <c r="AU556" s="255" t="s">
        <v>89</v>
      </c>
      <c r="AV556" s="14" t="s">
        <v>132</v>
      </c>
      <c r="AW556" s="14" t="s">
        <v>39</v>
      </c>
      <c r="AX556" s="14" t="s">
        <v>86</v>
      </c>
      <c r="AY556" s="255" t="s">
        <v>133</v>
      </c>
    </row>
    <row r="557" s="2" customFormat="1" ht="33" customHeight="1">
      <c r="A557" s="42"/>
      <c r="B557" s="43"/>
      <c r="C557" s="266" t="s">
        <v>707</v>
      </c>
      <c r="D557" s="266" t="s">
        <v>448</v>
      </c>
      <c r="E557" s="267" t="s">
        <v>708</v>
      </c>
      <c r="F557" s="268" t="s">
        <v>709</v>
      </c>
      <c r="G557" s="269" t="s">
        <v>234</v>
      </c>
      <c r="H557" s="270">
        <v>5</v>
      </c>
      <c r="I557" s="271"/>
      <c r="J557" s="272">
        <f>ROUND(I557*H557,2)</f>
        <v>0</v>
      </c>
      <c r="K557" s="268" t="s">
        <v>235</v>
      </c>
      <c r="L557" s="273"/>
      <c r="M557" s="274" t="s">
        <v>32</v>
      </c>
      <c r="N557" s="275" t="s">
        <v>49</v>
      </c>
      <c r="O557" s="88"/>
      <c r="P557" s="209">
        <f>O557*H557</f>
        <v>0</v>
      </c>
      <c r="Q557" s="209">
        <v>0.021600000000000001</v>
      </c>
      <c r="R557" s="209">
        <f>Q557*H557</f>
        <v>0.10800000000000001</v>
      </c>
      <c r="S557" s="209">
        <v>0</v>
      </c>
      <c r="T557" s="210">
        <f>S557*H557</f>
        <v>0</v>
      </c>
      <c r="U557" s="42"/>
      <c r="V557" s="42"/>
      <c r="W557" s="42"/>
      <c r="X557" s="42"/>
      <c r="Y557" s="42"/>
      <c r="Z557" s="42"/>
      <c r="AA557" s="42"/>
      <c r="AB557" s="42"/>
      <c r="AC557" s="42"/>
      <c r="AD557" s="42"/>
      <c r="AE557" s="42"/>
      <c r="AR557" s="211" t="s">
        <v>519</v>
      </c>
      <c r="AT557" s="211" t="s">
        <v>448</v>
      </c>
      <c r="AU557" s="211" t="s">
        <v>89</v>
      </c>
      <c r="AY557" s="20" t="s">
        <v>133</v>
      </c>
      <c r="BE557" s="212">
        <f>IF(N557="základní",J557,0)</f>
        <v>0</v>
      </c>
      <c r="BF557" s="212">
        <f>IF(N557="snížená",J557,0)</f>
        <v>0</v>
      </c>
      <c r="BG557" s="212">
        <f>IF(N557="zákl. přenesená",J557,0)</f>
        <v>0</v>
      </c>
      <c r="BH557" s="212">
        <f>IF(N557="sníž. přenesená",J557,0)</f>
        <v>0</v>
      </c>
      <c r="BI557" s="212">
        <f>IF(N557="nulová",J557,0)</f>
        <v>0</v>
      </c>
      <c r="BJ557" s="20" t="s">
        <v>86</v>
      </c>
      <c r="BK557" s="212">
        <f>ROUND(I557*H557,2)</f>
        <v>0</v>
      </c>
      <c r="BL557" s="20" t="s">
        <v>400</v>
      </c>
      <c r="BM557" s="211" t="s">
        <v>710</v>
      </c>
    </row>
    <row r="558" s="2" customFormat="1">
      <c r="A558" s="42"/>
      <c r="B558" s="43"/>
      <c r="C558" s="44"/>
      <c r="D558" s="213" t="s">
        <v>139</v>
      </c>
      <c r="E558" s="44"/>
      <c r="F558" s="214" t="s">
        <v>709</v>
      </c>
      <c r="G558" s="44"/>
      <c r="H558" s="44"/>
      <c r="I558" s="215"/>
      <c r="J558" s="44"/>
      <c r="K558" s="44"/>
      <c r="L558" s="48"/>
      <c r="M558" s="216"/>
      <c r="N558" s="217"/>
      <c r="O558" s="88"/>
      <c r="P558" s="88"/>
      <c r="Q558" s="88"/>
      <c r="R558" s="88"/>
      <c r="S558" s="88"/>
      <c r="T558" s="89"/>
      <c r="U558" s="42"/>
      <c r="V558" s="42"/>
      <c r="W558" s="42"/>
      <c r="X558" s="42"/>
      <c r="Y558" s="42"/>
      <c r="Z558" s="42"/>
      <c r="AA558" s="42"/>
      <c r="AB558" s="42"/>
      <c r="AC558" s="42"/>
      <c r="AD558" s="42"/>
      <c r="AE558" s="42"/>
      <c r="AT558" s="20" t="s">
        <v>139</v>
      </c>
      <c r="AU558" s="20" t="s">
        <v>89</v>
      </c>
    </row>
    <row r="559" s="2" customFormat="1" ht="16.5" customHeight="1">
      <c r="A559" s="42"/>
      <c r="B559" s="43"/>
      <c r="C559" s="266" t="s">
        <v>711</v>
      </c>
      <c r="D559" s="266" t="s">
        <v>448</v>
      </c>
      <c r="E559" s="267" t="s">
        <v>712</v>
      </c>
      <c r="F559" s="268" t="s">
        <v>713</v>
      </c>
      <c r="G559" s="269" t="s">
        <v>234</v>
      </c>
      <c r="H559" s="270">
        <v>5</v>
      </c>
      <c r="I559" s="271"/>
      <c r="J559" s="272">
        <f>ROUND(I559*H559,2)</f>
        <v>0</v>
      </c>
      <c r="K559" s="268" t="s">
        <v>235</v>
      </c>
      <c r="L559" s="273"/>
      <c r="M559" s="274" t="s">
        <v>32</v>
      </c>
      <c r="N559" s="275" t="s">
        <v>49</v>
      </c>
      <c r="O559" s="88"/>
      <c r="P559" s="209">
        <f>O559*H559</f>
        <v>0</v>
      </c>
      <c r="Q559" s="209">
        <v>0.00014999999999999999</v>
      </c>
      <c r="R559" s="209">
        <f>Q559*H559</f>
        <v>0.00074999999999999991</v>
      </c>
      <c r="S559" s="209">
        <v>0</v>
      </c>
      <c r="T559" s="210">
        <f>S559*H559</f>
        <v>0</v>
      </c>
      <c r="U559" s="42"/>
      <c r="V559" s="42"/>
      <c r="W559" s="42"/>
      <c r="X559" s="42"/>
      <c r="Y559" s="42"/>
      <c r="Z559" s="42"/>
      <c r="AA559" s="42"/>
      <c r="AB559" s="42"/>
      <c r="AC559" s="42"/>
      <c r="AD559" s="42"/>
      <c r="AE559" s="42"/>
      <c r="AR559" s="211" t="s">
        <v>519</v>
      </c>
      <c r="AT559" s="211" t="s">
        <v>448</v>
      </c>
      <c r="AU559" s="211" t="s">
        <v>89</v>
      </c>
      <c r="AY559" s="20" t="s">
        <v>133</v>
      </c>
      <c r="BE559" s="212">
        <f>IF(N559="základní",J559,0)</f>
        <v>0</v>
      </c>
      <c r="BF559" s="212">
        <f>IF(N559="snížená",J559,0)</f>
        <v>0</v>
      </c>
      <c r="BG559" s="212">
        <f>IF(N559="zákl. přenesená",J559,0)</f>
        <v>0</v>
      </c>
      <c r="BH559" s="212">
        <f>IF(N559="sníž. přenesená",J559,0)</f>
        <v>0</v>
      </c>
      <c r="BI559" s="212">
        <f>IF(N559="nulová",J559,0)</f>
        <v>0</v>
      </c>
      <c r="BJ559" s="20" t="s">
        <v>86</v>
      </c>
      <c r="BK559" s="212">
        <f>ROUND(I559*H559,2)</f>
        <v>0</v>
      </c>
      <c r="BL559" s="20" t="s">
        <v>400</v>
      </c>
      <c r="BM559" s="211" t="s">
        <v>714</v>
      </c>
    </row>
    <row r="560" s="2" customFormat="1">
      <c r="A560" s="42"/>
      <c r="B560" s="43"/>
      <c r="C560" s="44"/>
      <c r="D560" s="213" t="s">
        <v>139</v>
      </c>
      <c r="E560" s="44"/>
      <c r="F560" s="214" t="s">
        <v>713</v>
      </c>
      <c r="G560" s="44"/>
      <c r="H560" s="44"/>
      <c r="I560" s="215"/>
      <c r="J560" s="44"/>
      <c r="K560" s="44"/>
      <c r="L560" s="48"/>
      <c r="M560" s="216"/>
      <c r="N560" s="217"/>
      <c r="O560" s="88"/>
      <c r="P560" s="88"/>
      <c r="Q560" s="88"/>
      <c r="R560" s="88"/>
      <c r="S560" s="88"/>
      <c r="T560" s="89"/>
      <c r="U560" s="42"/>
      <c r="V560" s="42"/>
      <c r="W560" s="42"/>
      <c r="X560" s="42"/>
      <c r="Y560" s="42"/>
      <c r="Z560" s="42"/>
      <c r="AA560" s="42"/>
      <c r="AB560" s="42"/>
      <c r="AC560" s="42"/>
      <c r="AD560" s="42"/>
      <c r="AE560" s="42"/>
      <c r="AT560" s="20" t="s">
        <v>139</v>
      </c>
      <c r="AU560" s="20" t="s">
        <v>89</v>
      </c>
    </row>
    <row r="561" s="2" customFormat="1" ht="16.5" customHeight="1">
      <c r="A561" s="42"/>
      <c r="B561" s="43"/>
      <c r="C561" s="266" t="s">
        <v>715</v>
      </c>
      <c r="D561" s="266" t="s">
        <v>448</v>
      </c>
      <c r="E561" s="267" t="s">
        <v>696</v>
      </c>
      <c r="F561" s="268" t="s">
        <v>697</v>
      </c>
      <c r="G561" s="269" t="s">
        <v>234</v>
      </c>
      <c r="H561" s="270">
        <v>5</v>
      </c>
      <c r="I561" s="271"/>
      <c r="J561" s="272">
        <f>ROUND(I561*H561,2)</f>
        <v>0</v>
      </c>
      <c r="K561" s="268" t="s">
        <v>455</v>
      </c>
      <c r="L561" s="273"/>
      <c r="M561" s="274" t="s">
        <v>32</v>
      </c>
      <c r="N561" s="275" t="s">
        <v>49</v>
      </c>
      <c r="O561" s="88"/>
      <c r="P561" s="209">
        <f>O561*H561</f>
        <v>0</v>
      </c>
      <c r="Q561" s="209">
        <v>0.0022000000000000001</v>
      </c>
      <c r="R561" s="209">
        <f>Q561*H561</f>
        <v>0.011000000000000001</v>
      </c>
      <c r="S561" s="209">
        <v>0</v>
      </c>
      <c r="T561" s="210">
        <f>S561*H561</f>
        <v>0</v>
      </c>
      <c r="U561" s="42"/>
      <c r="V561" s="42"/>
      <c r="W561" s="42"/>
      <c r="X561" s="42"/>
      <c r="Y561" s="42"/>
      <c r="Z561" s="42"/>
      <c r="AA561" s="42"/>
      <c r="AB561" s="42"/>
      <c r="AC561" s="42"/>
      <c r="AD561" s="42"/>
      <c r="AE561" s="42"/>
      <c r="AR561" s="211" t="s">
        <v>519</v>
      </c>
      <c r="AT561" s="211" t="s">
        <v>448</v>
      </c>
      <c r="AU561" s="211" t="s">
        <v>89</v>
      </c>
      <c r="AY561" s="20" t="s">
        <v>133</v>
      </c>
      <c r="BE561" s="212">
        <f>IF(N561="základní",J561,0)</f>
        <v>0</v>
      </c>
      <c r="BF561" s="212">
        <f>IF(N561="snížená",J561,0)</f>
        <v>0</v>
      </c>
      <c r="BG561" s="212">
        <f>IF(N561="zákl. přenesená",J561,0)</f>
        <v>0</v>
      </c>
      <c r="BH561" s="212">
        <f>IF(N561="sníž. přenesená",J561,0)</f>
        <v>0</v>
      </c>
      <c r="BI561" s="212">
        <f>IF(N561="nulová",J561,0)</f>
        <v>0</v>
      </c>
      <c r="BJ561" s="20" t="s">
        <v>86</v>
      </c>
      <c r="BK561" s="212">
        <f>ROUND(I561*H561,2)</f>
        <v>0</v>
      </c>
      <c r="BL561" s="20" t="s">
        <v>400</v>
      </c>
      <c r="BM561" s="211" t="s">
        <v>716</v>
      </c>
    </row>
    <row r="562" s="2" customFormat="1">
      <c r="A562" s="42"/>
      <c r="B562" s="43"/>
      <c r="C562" s="44"/>
      <c r="D562" s="213" t="s">
        <v>139</v>
      </c>
      <c r="E562" s="44"/>
      <c r="F562" s="214" t="s">
        <v>697</v>
      </c>
      <c r="G562" s="44"/>
      <c r="H562" s="44"/>
      <c r="I562" s="215"/>
      <c r="J562" s="44"/>
      <c r="K562" s="44"/>
      <c r="L562" s="48"/>
      <c r="M562" s="216"/>
      <c r="N562" s="217"/>
      <c r="O562" s="88"/>
      <c r="P562" s="88"/>
      <c r="Q562" s="88"/>
      <c r="R562" s="88"/>
      <c r="S562" s="88"/>
      <c r="T562" s="89"/>
      <c r="U562" s="42"/>
      <c r="V562" s="42"/>
      <c r="W562" s="42"/>
      <c r="X562" s="42"/>
      <c r="Y562" s="42"/>
      <c r="Z562" s="42"/>
      <c r="AA562" s="42"/>
      <c r="AB562" s="42"/>
      <c r="AC562" s="42"/>
      <c r="AD562" s="42"/>
      <c r="AE562" s="42"/>
      <c r="AT562" s="20" t="s">
        <v>139</v>
      </c>
      <c r="AU562" s="20" t="s">
        <v>89</v>
      </c>
    </row>
    <row r="563" s="2" customFormat="1" ht="24.15" customHeight="1">
      <c r="A563" s="42"/>
      <c r="B563" s="43"/>
      <c r="C563" s="200" t="s">
        <v>717</v>
      </c>
      <c r="D563" s="200" t="s">
        <v>134</v>
      </c>
      <c r="E563" s="201" t="s">
        <v>718</v>
      </c>
      <c r="F563" s="202" t="s">
        <v>719</v>
      </c>
      <c r="G563" s="203" t="s">
        <v>234</v>
      </c>
      <c r="H563" s="204">
        <v>2</v>
      </c>
      <c r="I563" s="205"/>
      <c r="J563" s="206">
        <f>ROUND(I563*H563,2)</f>
        <v>0</v>
      </c>
      <c r="K563" s="202" t="s">
        <v>235</v>
      </c>
      <c r="L563" s="48"/>
      <c r="M563" s="207" t="s">
        <v>32</v>
      </c>
      <c r="N563" s="208" t="s">
        <v>49</v>
      </c>
      <c r="O563" s="88"/>
      <c r="P563" s="209">
        <f>O563*H563</f>
        <v>0</v>
      </c>
      <c r="Q563" s="209">
        <v>0.00044999999999999999</v>
      </c>
      <c r="R563" s="209">
        <f>Q563*H563</f>
        <v>0.00089999999999999998</v>
      </c>
      <c r="S563" s="209">
        <v>0</v>
      </c>
      <c r="T563" s="210">
        <f>S563*H563</f>
        <v>0</v>
      </c>
      <c r="U563" s="42"/>
      <c r="V563" s="42"/>
      <c r="W563" s="42"/>
      <c r="X563" s="42"/>
      <c r="Y563" s="42"/>
      <c r="Z563" s="42"/>
      <c r="AA563" s="42"/>
      <c r="AB563" s="42"/>
      <c r="AC563" s="42"/>
      <c r="AD563" s="42"/>
      <c r="AE563" s="42"/>
      <c r="AR563" s="211" t="s">
        <v>400</v>
      </c>
      <c r="AT563" s="211" t="s">
        <v>134</v>
      </c>
      <c r="AU563" s="211" t="s">
        <v>89</v>
      </c>
      <c r="AY563" s="20" t="s">
        <v>133</v>
      </c>
      <c r="BE563" s="212">
        <f>IF(N563="základní",J563,0)</f>
        <v>0</v>
      </c>
      <c r="BF563" s="212">
        <f>IF(N563="snížená",J563,0)</f>
        <v>0</v>
      </c>
      <c r="BG563" s="212">
        <f>IF(N563="zákl. přenesená",J563,0)</f>
        <v>0</v>
      </c>
      <c r="BH563" s="212">
        <f>IF(N563="sníž. přenesená",J563,0)</f>
        <v>0</v>
      </c>
      <c r="BI563" s="212">
        <f>IF(N563="nulová",J563,0)</f>
        <v>0</v>
      </c>
      <c r="BJ563" s="20" t="s">
        <v>86</v>
      </c>
      <c r="BK563" s="212">
        <f>ROUND(I563*H563,2)</f>
        <v>0</v>
      </c>
      <c r="BL563" s="20" t="s">
        <v>400</v>
      </c>
      <c r="BM563" s="211" t="s">
        <v>720</v>
      </c>
    </row>
    <row r="564" s="2" customFormat="1">
      <c r="A564" s="42"/>
      <c r="B564" s="43"/>
      <c r="C564" s="44"/>
      <c r="D564" s="213" t="s">
        <v>139</v>
      </c>
      <c r="E564" s="44"/>
      <c r="F564" s="214" t="s">
        <v>721</v>
      </c>
      <c r="G564" s="44"/>
      <c r="H564" s="44"/>
      <c r="I564" s="215"/>
      <c r="J564" s="44"/>
      <c r="K564" s="44"/>
      <c r="L564" s="48"/>
      <c r="M564" s="216"/>
      <c r="N564" s="217"/>
      <c r="O564" s="88"/>
      <c r="P564" s="88"/>
      <c r="Q564" s="88"/>
      <c r="R564" s="88"/>
      <c r="S564" s="88"/>
      <c r="T564" s="89"/>
      <c r="U564" s="42"/>
      <c r="V564" s="42"/>
      <c r="W564" s="42"/>
      <c r="X564" s="42"/>
      <c r="Y564" s="42"/>
      <c r="Z564" s="42"/>
      <c r="AA564" s="42"/>
      <c r="AB564" s="42"/>
      <c r="AC564" s="42"/>
      <c r="AD564" s="42"/>
      <c r="AE564" s="42"/>
      <c r="AT564" s="20" t="s">
        <v>139</v>
      </c>
      <c r="AU564" s="20" t="s">
        <v>89</v>
      </c>
    </row>
    <row r="565" s="2" customFormat="1">
      <c r="A565" s="42"/>
      <c r="B565" s="43"/>
      <c r="C565" s="44"/>
      <c r="D565" s="231" t="s">
        <v>184</v>
      </c>
      <c r="E565" s="44"/>
      <c r="F565" s="232" t="s">
        <v>722</v>
      </c>
      <c r="G565" s="44"/>
      <c r="H565" s="44"/>
      <c r="I565" s="215"/>
      <c r="J565" s="44"/>
      <c r="K565" s="44"/>
      <c r="L565" s="48"/>
      <c r="M565" s="216"/>
      <c r="N565" s="217"/>
      <c r="O565" s="88"/>
      <c r="P565" s="88"/>
      <c r="Q565" s="88"/>
      <c r="R565" s="88"/>
      <c r="S565" s="88"/>
      <c r="T565" s="89"/>
      <c r="U565" s="42"/>
      <c r="V565" s="42"/>
      <c r="W565" s="42"/>
      <c r="X565" s="42"/>
      <c r="Y565" s="42"/>
      <c r="Z565" s="42"/>
      <c r="AA565" s="42"/>
      <c r="AB565" s="42"/>
      <c r="AC565" s="42"/>
      <c r="AD565" s="42"/>
      <c r="AE565" s="42"/>
      <c r="AT565" s="20" t="s">
        <v>184</v>
      </c>
      <c r="AU565" s="20" t="s">
        <v>89</v>
      </c>
    </row>
    <row r="566" s="2" customFormat="1">
      <c r="A566" s="42"/>
      <c r="B566" s="43"/>
      <c r="C566" s="44"/>
      <c r="D566" s="213" t="s">
        <v>239</v>
      </c>
      <c r="E566" s="44"/>
      <c r="F566" s="218" t="s">
        <v>723</v>
      </c>
      <c r="G566" s="44"/>
      <c r="H566" s="44"/>
      <c r="I566" s="215"/>
      <c r="J566" s="44"/>
      <c r="K566" s="44"/>
      <c r="L566" s="48"/>
      <c r="M566" s="216"/>
      <c r="N566" s="217"/>
      <c r="O566" s="88"/>
      <c r="P566" s="88"/>
      <c r="Q566" s="88"/>
      <c r="R566" s="88"/>
      <c r="S566" s="88"/>
      <c r="T566" s="89"/>
      <c r="U566" s="42"/>
      <c r="V566" s="42"/>
      <c r="W566" s="42"/>
      <c r="X566" s="42"/>
      <c r="Y566" s="42"/>
      <c r="Z566" s="42"/>
      <c r="AA566" s="42"/>
      <c r="AB566" s="42"/>
      <c r="AC566" s="42"/>
      <c r="AD566" s="42"/>
      <c r="AE566" s="42"/>
      <c r="AT566" s="20" t="s">
        <v>239</v>
      </c>
      <c r="AU566" s="20" t="s">
        <v>89</v>
      </c>
    </row>
    <row r="567" s="15" customFormat="1">
      <c r="A567" s="15"/>
      <c r="B567" s="256"/>
      <c r="C567" s="257"/>
      <c r="D567" s="213" t="s">
        <v>258</v>
      </c>
      <c r="E567" s="258" t="s">
        <v>32</v>
      </c>
      <c r="F567" s="259" t="s">
        <v>684</v>
      </c>
      <c r="G567" s="257"/>
      <c r="H567" s="258" t="s">
        <v>32</v>
      </c>
      <c r="I567" s="260"/>
      <c r="J567" s="257"/>
      <c r="K567" s="257"/>
      <c r="L567" s="261"/>
      <c r="M567" s="262"/>
      <c r="N567" s="263"/>
      <c r="O567" s="263"/>
      <c r="P567" s="263"/>
      <c r="Q567" s="263"/>
      <c r="R567" s="263"/>
      <c r="S567" s="263"/>
      <c r="T567" s="264"/>
      <c r="U567" s="15"/>
      <c r="V567" s="15"/>
      <c r="W567" s="15"/>
      <c r="X567" s="15"/>
      <c r="Y567" s="15"/>
      <c r="Z567" s="15"/>
      <c r="AA567" s="15"/>
      <c r="AB567" s="15"/>
      <c r="AC567" s="15"/>
      <c r="AD567" s="15"/>
      <c r="AE567" s="15"/>
      <c r="AT567" s="265" t="s">
        <v>258</v>
      </c>
      <c r="AU567" s="265" t="s">
        <v>89</v>
      </c>
      <c r="AV567" s="15" t="s">
        <v>86</v>
      </c>
      <c r="AW567" s="15" t="s">
        <v>39</v>
      </c>
      <c r="AX567" s="15" t="s">
        <v>78</v>
      </c>
      <c r="AY567" s="265" t="s">
        <v>133</v>
      </c>
    </row>
    <row r="568" s="13" customFormat="1">
      <c r="A568" s="13"/>
      <c r="B568" s="234"/>
      <c r="C568" s="235"/>
      <c r="D568" s="213" t="s">
        <v>258</v>
      </c>
      <c r="E568" s="236" t="s">
        <v>32</v>
      </c>
      <c r="F568" s="237" t="s">
        <v>685</v>
      </c>
      <c r="G568" s="235"/>
      <c r="H568" s="238">
        <v>1</v>
      </c>
      <c r="I568" s="239"/>
      <c r="J568" s="235"/>
      <c r="K568" s="235"/>
      <c r="L568" s="240"/>
      <c r="M568" s="241"/>
      <c r="N568" s="242"/>
      <c r="O568" s="242"/>
      <c r="P568" s="242"/>
      <c r="Q568" s="242"/>
      <c r="R568" s="242"/>
      <c r="S568" s="242"/>
      <c r="T568" s="243"/>
      <c r="U568" s="13"/>
      <c r="V568" s="13"/>
      <c r="W568" s="13"/>
      <c r="X568" s="13"/>
      <c r="Y568" s="13"/>
      <c r="Z568" s="13"/>
      <c r="AA568" s="13"/>
      <c r="AB568" s="13"/>
      <c r="AC568" s="13"/>
      <c r="AD568" s="13"/>
      <c r="AE568" s="13"/>
      <c r="AT568" s="244" t="s">
        <v>258</v>
      </c>
      <c r="AU568" s="244" t="s">
        <v>89</v>
      </c>
      <c r="AV568" s="13" t="s">
        <v>89</v>
      </c>
      <c r="AW568" s="13" t="s">
        <v>39</v>
      </c>
      <c r="AX568" s="13" t="s">
        <v>78</v>
      </c>
      <c r="AY568" s="244" t="s">
        <v>133</v>
      </c>
    </row>
    <row r="569" s="13" customFormat="1">
      <c r="A569" s="13"/>
      <c r="B569" s="234"/>
      <c r="C569" s="235"/>
      <c r="D569" s="213" t="s">
        <v>258</v>
      </c>
      <c r="E569" s="236" t="s">
        <v>32</v>
      </c>
      <c r="F569" s="237" t="s">
        <v>686</v>
      </c>
      <c r="G569" s="235"/>
      <c r="H569" s="238">
        <v>1</v>
      </c>
      <c r="I569" s="239"/>
      <c r="J569" s="235"/>
      <c r="K569" s="235"/>
      <c r="L569" s="240"/>
      <c r="M569" s="241"/>
      <c r="N569" s="242"/>
      <c r="O569" s="242"/>
      <c r="P569" s="242"/>
      <c r="Q569" s="242"/>
      <c r="R569" s="242"/>
      <c r="S569" s="242"/>
      <c r="T569" s="243"/>
      <c r="U569" s="13"/>
      <c r="V569" s="13"/>
      <c r="W569" s="13"/>
      <c r="X569" s="13"/>
      <c r="Y569" s="13"/>
      <c r="Z569" s="13"/>
      <c r="AA569" s="13"/>
      <c r="AB569" s="13"/>
      <c r="AC569" s="13"/>
      <c r="AD569" s="13"/>
      <c r="AE569" s="13"/>
      <c r="AT569" s="244" t="s">
        <v>258</v>
      </c>
      <c r="AU569" s="244" t="s">
        <v>89</v>
      </c>
      <c r="AV569" s="13" t="s">
        <v>89</v>
      </c>
      <c r="AW569" s="13" t="s">
        <v>39</v>
      </c>
      <c r="AX569" s="13" t="s">
        <v>78</v>
      </c>
      <c r="AY569" s="244" t="s">
        <v>133</v>
      </c>
    </row>
    <row r="570" s="14" customFormat="1">
      <c r="A570" s="14"/>
      <c r="B570" s="245"/>
      <c r="C570" s="246"/>
      <c r="D570" s="213" t="s">
        <v>258</v>
      </c>
      <c r="E570" s="247" t="s">
        <v>32</v>
      </c>
      <c r="F570" s="248" t="s">
        <v>265</v>
      </c>
      <c r="G570" s="246"/>
      <c r="H570" s="249">
        <v>2</v>
      </c>
      <c r="I570" s="250"/>
      <c r="J570" s="246"/>
      <c r="K570" s="246"/>
      <c r="L570" s="251"/>
      <c r="M570" s="252"/>
      <c r="N570" s="253"/>
      <c r="O570" s="253"/>
      <c r="P570" s="253"/>
      <c r="Q570" s="253"/>
      <c r="R570" s="253"/>
      <c r="S570" s="253"/>
      <c r="T570" s="254"/>
      <c r="U570" s="14"/>
      <c r="V570" s="14"/>
      <c r="W570" s="14"/>
      <c r="X570" s="14"/>
      <c r="Y570" s="14"/>
      <c r="Z570" s="14"/>
      <c r="AA570" s="14"/>
      <c r="AB570" s="14"/>
      <c r="AC570" s="14"/>
      <c r="AD570" s="14"/>
      <c r="AE570" s="14"/>
      <c r="AT570" s="255" t="s">
        <v>258</v>
      </c>
      <c r="AU570" s="255" t="s">
        <v>89</v>
      </c>
      <c r="AV570" s="14" t="s">
        <v>132</v>
      </c>
      <c r="AW570" s="14" t="s">
        <v>39</v>
      </c>
      <c r="AX570" s="14" t="s">
        <v>86</v>
      </c>
      <c r="AY570" s="255" t="s">
        <v>133</v>
      </c>
    </row>
    <row r="571" s="2" customFormat="1" ht="37.8" customHeight="1">
      <c r="A571" s="42"/>
      <c r="B571" s="43"/>
      <c r="C571" s="266" t="s">
        <v>724</v>
      </c>
      <c r="D571" s="266" t="s">
        <v>448</v>
      </c>
      <c r="E571" s="267" t="s">
        <v>725</v>
      </c>
      <c r="F571" s="268" t="s">
        <v>726</v>
      </c>
      <c r="G571" s="269" t="s">
        <v>234</v>
      </c>
      <c r="H571" s="270">
        <v>2</v>
      </c>
      <c r="I571" s="271"/>
      <c r="J571" s="272">
        <f>ROUND(I571*H571,2)</f>
        <v>0</v>
      </c>
      <c r="K571" s="268" t="s">
        <v>235</v>
      </c>
      <c r="L571" s="273"/>
      <c r="M571" s="274" t="s">
        <v>32</v>
      </c>
      <c r="N571" s="275" t="s">
        <v>49</v>
      </c>
      <c r="O571" s="88"/>
      <c r="P571" s="209">
        <f>O571*H571</f>
        <v>0</v>
      </c>
      <c r="Q571" s="209">
        <v>0.016</v>
      </c>
      <c r="R571" s="209">
        <f>Q571*H571</f>
        <v>0.032000000000000001</v>
      </c>
      <c r="S571" s="209">
        <v>0</v>
      </c>
      <c r="T571" s="210">
        <f>S571*H571</f>
        <v>0</v>
      </c>
      <c r="U571" s="42"/>
      <c r="V571" s="42"/>
      <c r="W571" s="42"/>
      <c r="X571" s="42"/>
      <c r="Y571" s="42"/>
      <c r="Z571" s="42"/>
      <c r="AA571" s="42"/>
      <c r="AB571" s="42"/>
      <c r="AC571" s="42"/>
      <c r="AD571" s="42"/>
      <c r="AE571" s="42"/>
      <c r="AR571" s="211" t="s">
        <v>519</v>
      </c>
      <c r="AT571" s="211" t="s">
        <v>448</v>
      </c>
      <c r="AU571" s="211" t="s">
        <v>89</v>
      </c>
      <c r="AY571" s="20" t="s">
        <v>133</v>
      </c>
      <c r="BE571" s="212">
        <f>IF(N571="základní",J571,0)</f>
        <v>0</v>
      </c>
      <c r="BF571" s="212">
        <f>IF(N571="snížená",J571,0)</f>
        <v>0</v>
      </c>
      <c r="BG571" s="212">
        <f>IF(N571="zákl. přenesená",J571,0)</f>
        <v>0</v>
      </c>
      <c r="BH571" s="212">
        <f>IF(N571="sníž. přenesená",J571,0)</f>
        <v>0</v>
      </c>
      <c r="BI571" s="212">
        <f>IF(N571="nulová",J571,0)</f>
        <v>0</v>
      </c>
      <c r="BJ571" s="20" t="s">
        <v>86</v>
      </c>
      <c r="BK571" s="212">
        <f>ROUND(I571*H571,2)</f>
        <v>0</v>
      </c>
      <c r="BL571" s="20" t="s">
        <v>400</v>
      </c>
      <c r="BM571" s="211" t="s">
        <v>727</v>
      </c>
    </row>
    <row r="572" s="2" customFormat="1">
      <c r="A572" s="42"/>
      <c r="B572" s="43"/>
      <c r="C572" s="44"/>
      <c r="D572" s="213" t="s">
        <v>139</v>
      </c>
      <c r="E572" s="44"/>
      <c r="F572" s="214" t="s">
        <v>726</v>
      </c>
      <c r="G572" s="44"/>
      <c r="H572" s="44"/>
      <c r="I572" s="215"/>
      <c r="J572" s="44"/>
      <c r="K572" s="44"/>
      <c r="L572" s="48"/>
      <c r="M572" s="216"/>
      <c r="N572" s="217"/>
      <c r="O572" s="88"/>
      <c r="P572" s="88"/>
      <c r="Q572" s="88"/>
      <c r="R572" s="88"/>
      <c r="S572" s="88"/>
      <c r="T572" s="89"/>
      <c r="U572" s="42"/>
      <c r="V572" s="42"/>
      <c r="W572" s="42"/>
      <c r="X572" s="42"/>
      <c r="Y572" s="42"/>
      <c r="Z572" s="42"/>
      <c r="AA572" s="42"/>
      <c r="AB572" s="42"/>
      <c r="AC572" s="42"/>
      <c r="AD572" s="42"/>
      <c r="AE572" s="42"/>
      <c r="AT572" s="20" t="s">
        <v>139</v>
      </c>
      <c r="AU572" s="20" t="s">
        <v>89</v>
      </c>
    </row>
    <row r="573" s="2" customFormat="1" ht="24.15" customHeight="1">
      <c r="A573" s="42"/>
      <c r="B573" s="43"/>
      <c r="C573" s="200" t="s">
        <v>728</v>
      </c>
      <c r="D573" s="200" t="s">
        <v>134</v>
      </c>
      <c r="E573" s="201" t="s">
        <v>729</v>
      </c>
      <c r="F573" s="202" t="s">
        <v>730</v>
      </c>
      <c r="G573" s="203" t="s">
        <v>234</v>
      </c>
      <c r="H573" s="204">
        <v>5</v>
      </c>
      <c r="I573" s="205"/>
      <c r="J573" s="206">
        <f>ROUND(I573*H573,2)</f>
        <v>0</v>
      </c>
      <c r="K573" s="202" t="s">
        <v>235</v>
      </c>
      <c r="L573" s="48"/>
      <c r="M573" s="207" t="s">
        <v>32</v>
      </c>
      <c r="N573" s="208" t="s">
        <v>49</v>
      </c>
      <c r="O573" s="88"/>
      <c r="P573" s="209">
        <f>O573*H573</f>
        <v>0</v>
      </c>
      <c r="Q573" s="209">
        <v>0.00040000000000000002</v>
      </c>
      <c r="R573" s="209">
        <f>Q573*H573</f>
        <v>0.002</v>
      </c>
      <c r="S573" s="209">
        <v>0</v>
      </c>
      <c r="T573" s="210">
        <f>S573*H573</f>
        <v>0</v>
      </c>
      <c r="U573" s="42"/>
      <c r="V573" s="42"/>
      <c r="W573" s="42"/>
      <c r="X573" s="42"/>
      <c r="Y573" s="42"/>
      <c r="Z573" s="42"/>
      <c r="AA573" s="42"/>
      <c r="AB573" s="42"/>
      <c r="AC573" s="42"/>
      <c r="AD573" s="42"/>
      <c r="AE573" s="42"/>
      <c r="AR573" s="211" t="s">
        <v>400</v>
      </c>
      <c r="AT573" s="211" t="s">
        <v>134</v>
      </c>
      <c r="AU573" s="211" t="s">
        <v>89</v>
      </c>
      <c r="AY573" s="20" t="s">
        <v>133</v>
      </c>
      <c r="BE573" s="212">
        <f>IF(N573="základní",J573,0)</f>
        <v>0</v>
      </c>
      <c r="BF573" s="212">
        <f>IF(N573="snížená",J573,0)</f>
        <v>0</v>
      </c>
      <c r="BG573" s="212">
        <f>IF(N573="zákl. přenesená",J573,0)</f>
        <v>0</v>
      </c>
      <c r="BH573" s="212">
        <f>IF(N573="sníž. přenesená",J573,0)</f>
        <v>0</v>
      </c>
      <c r="BI573" s="212">
        <f>IF(N573="nulová",J573,0)</f>
        <v>0</v>
      </c>
      <c r="BJ573" s="20" t="s">
        <v>86</v>
      </c>
      <c r="BK573" s="212">
        <f>ROUND(I573*H573,2)</f>
        <v>0</v>
      </c>
      <c r="BL573" s="20" t="s">
        <v>400</v>
      </c>
      <c r="BM573" s="211" t="s">
        <v>731</v>
      </c>
    </row>
    <row r="574" s="2" customFormat="1">
      <c r="A574" s="42"/>
      <c r="B574" s="43"/>
      <c r="C574" s="44"/>
      <c r="D574" s="213" t="s">
        <v>139</v>
      </c>
      <c r="E574" s="44"/>
      <c r="F574" s="214" t="s">
        <v>732</v>
      </c>
      <c r="G574" s="44"/>
      <c r="H574" s="44"/>
      <c r="I574" s="215"/>
      <c r="J574" s="44"/>
      <c r="K574" s="44"/>
      <c r="L574" s="48"/>
      <c r="M574" s="216"/>
      <c r="N574" s="217"/>
      <c r="O574" s="88"/>
      <c r="P574" s="88"/>
      <c r="Q574" s="88"/>
      <c r="R574" s="88"/>
      <c r="S574" s="88"/>
      <c r="T574" s="89"/>
      <c r="U574" s="42"/>
      <c r="V574" s="42"/>
      <c r="W574" s="42"/>
      <c r="X574" s="42"/>
      <c r="Y574" s="42"/>
      <c r="Z574" s="42"/>
      <c r="AA574" s="42"/>
      <c r="AB574" s="42"/>
      <c r="AC574" s="42"/>
      <c r="AD574" s="42"/>
      <c r="AE574" s="42"/>
      <c r="AT574" s="20" t="s">
        <v>139</v>
      </c>
      <c r="AU574" s="20" t="s">
        <v>89</v>
      </c>
    </row>
    <row r="575" s="2" customFormat="1">
      <c r="A575" s="42"/>
      <c r="B575" s="43"/>
      <c r="C575" s="44"/>
      <c r="D575" s="231" t="s">
        <v>184</v>
      </c>
      <c r="E575" s="44"/>
      <c r="F575" s="232" t="s">
        <v>733</v>
      </c>
      <c r="G575" s="44"/>
      <c r="H575" s="44"/>
      <c r="I575" s="215"/>
      <c r="J575" s="44"/>
      <c r="K575" s="44"/>
      <c r="L575" s="48"/>
      <c r="M575" s="216"/>
      <c r="N575" s="217"/>
      <c r="O575" s="88"/>
      <c r="P575" s="88"/>
      <c r="Q575" s="88"/>
      <c r="R575" s="88"/>
      <c r="S575" s="88"/>
      <c r="T575" s="89"/>
      <c r="U575" s="42"/>
      <c r="V575" s="42"/>
      <c r="W575" s="42"/>
      <c r="X575" s="42"/>
      <c r="Y575" s="42"/>
      <c r="Z575" s="42"/>
      <c r="AA575" s="42"/>
      <c r="AB575" s="42"/>
      <c r="AC575" s="42"/>
      <c r="AD575" s="42"/>
      <c r="AE575" s="42"/>
      <c r="AT575" s="20" t="s">
        <v>184</v>
      </c>
      <c r="AU575" s="20" t="s">
        <v>89</v>
      </c>
    </row>
    <row r="576" s="2" customFormat="1">
      <c r="A576" s="42"/>
      <c r="B576" s="43"/>
      <c r="C576" s="44"/>
      <c r="D576" s="213" t="s">
        <v>239</v>
      </c>
      <c r="E576" s="44"/>
      <c r="F576" s="218" t="s">
        <v>723</v>
      </c>
      <c r="G576" s="44"/>
      <c r="H576" s="44"/>
      <c r="I576" s="215"/>
      <c r="J576" s="44"/>
      <c r="K576" s="44"/>
      <c r="L576" s="48"/>
      <c r="M576" s="216"/>
      <c r="N576" s="217"/>
      <c r="O576" s="88"/>
      <c r="P576" s="88"/>
      <c r="Q576" s="88"/>
      <c r="R576" s="88"/>
      <c r="S576" s="88"/>
      <c r="T576" s="89"/>
      <c r="U576" s="42"/>
      <c r="V576" s="42"/>
      <c r="W576" s="42"/>
      <c r="X576" s="42"/>
      <c r="Y576" s="42"/>
      <c r="Z576" s="42"/>
      <c r="AA576" s="42"/>
      <c r="AB576" s="42"/>
      <c r="AC576" s="42"/>
      <c r="AD576" s="42"/>
      <c r="AE576" s="42"/>
      <c r="AT576" s="20" t="s">
        <v>239</v>
      </c>
      <c r="AU576" s="20" t="s">
        <v>89</v>
      </c>
    </row>
    <row r="577" s="15" customFormat="1">
      <c r="A577" s="15"/>
      <c r="B577" s="256"/>
      <c r="C577" s="257"/>
      <c r="D577" s="213" t="s">
        <v>258</v>
      </c>
      <c r="E577" s="258" t="s">
        <v>32</v>
      </c>
      <c r="F577" s="259" t="s">
        <v>684</v>
      </c>
      <c r="G577" s="257"/>
      <c r="H577" s="258" t="s">
        <v>32</v>
      </c>
      <c r="I577" s="260"/>
      <c r="J577" s="257"/>
      <c r="K577" s="257"/>
      <c r="L577" s="261"/>
      <c r="M577" s="262"/>
      <c r="N577" s="263"/>
      <c r="O577" s="263"/>
      <c r="P577" s="263"/>
      <c r="Q577" s="263"/>
      <c r="R577" s="263"/>
      <c r="S577" s="263"/>
      <c r="T577" s="264"/>
      <c r="U577" s="15"/>
      <c r="V577" s="15"/>
      <c r="W577" s="15"/>
      <c r="X577" s="15"/>
      <c r="Y577" s="15"/>
      <c r="Z577" s="15"/>
      <c r="AA577" s="15"/>
      <c r="AB577" s="15"/>
      <c r="AC577" s="15"/>
      <c r="AD577" s="15"/>
      <c r="AE577" s="15"/>
      <c r="AT577" s="265" t="s">
        <v>258</v>
      </c>
      <c r="AU577" s="265" t="s">
        <v>89</v>
      </c>
      <c r="AV577" s="15" t="s">
        <v>86</v>
      </c>
      <c r="AW577" s="15" t="s">
        <v>39</v>
      </c>
      <c r="AX577" s="15" t="s">
        <v>78</v>
      </c>
      <c r="AY577" s="265" t="s">
        <v>133</v>
      </c>
    </row>
    <row r="578" s="13" customFormat="1">
      <c r="A578" s="13"/>
      <c r="B578" s="234"/>
      <c r="C578" s="235"/>
      <c r="D578" s="213" t="s">
        <v>258</v>
      </c>
      <c r="E578" s="236" t="s">
        <v>32</v>
      </c>
      <c r="F578" s="237" t="s">
        <v>705</v>
      </c>
      <c r="G578" s="235"/>
      <c r="H578" s="238">
        <v>1</v>
      </c>
      <c r="I578" s="239"/>
      <c r="J578" s="235"/>
      <c r="K578" s="235"/>
      <c r="L578" s="240"/>
      <c r="M578" s="241"/>
      <c r="N578" s="242"/>
      <c r="O578" s="242"/>
      <c r="P578" s="242"/>
      <c r="Q578" s="242"/>
      <c r="R578" s="242"/>
      <c r="S578" s="242"/>
      <c r="T578" s="243"/>
      <c r="U578" s="13"/>
      <c r="V578" s="13"/>
      <c r="W578" s="13"/>
      <c r="X578" s="13"/>
      <c r="Y578" s="13"/>
      <c r="Z578" s="13"/>
      <c r="AA578" s="13"/>
      <c r="AB578" s="13"/>
      <c r="AC578" s="13"/>
      <c r="AD578" s="13"/>
      <c r="AE578" s="13"/>
      <c r="AT578" s="244" t="s">
        <v>258</v>
      </c>
      <c r="AU578" s="244" t="s">
        <v>89</v>
      </c>
      <c r="AV578" s="13" t="s">
        <v>89</v>
      </c>
      <c r="AW578" s="13" t="s">
        <v>39</v>
      </c>
      <c r="AX578" s="13" t="s">
        <v>78</v>
      </c>
      <c r="AY578" s="244" t="s">
        <v>133</v>
      </c>
    </row>
    <row r="579" s="13" customFormat="1">
      <c r="A579" s="13"/>
      <c r="B579" s="234"/>
      <c r="C579" s="235"/>
      <c r="D579" s="213" t="s">
        <v>258</v>
      </c>
      <c r="E579" s="236" t="s">
        <v>32</v>
      </c>
      <c r="F579" s="237" t="s">
        <v>706</v>
      </c>
      <c r="G579" s="235"/>
      <c r="H579" s="238">
        <v>4</v>
      </c>
      <c r="I579" s="239"/>
      <c r="J579" s="235"/>
      <c r="K579" s="235"/>
      <c r="L579" s="240"/>
      <c r="M579" s="241"/>
      <c r="N579" s="242"/>
      <c r="O579" s="242"/>
      <c r="P579" s="242"/>
      <c r="Q579" s="242"/>
      <c r="R579" s="242"/>
      <c r="S579" s="242"/>
      <c r="T579" s="243"/>
      <c r="U579" s="13"/>
      <c r="V579" s="13"/>
      <c r="W579" s="13"/>
      <c r="X579" s="13"/>
      <c r="Y579" s="13"/>
      <c r="Z579" s="13"/>
      <c r="AA579" s="13"/>
      <c r="AB579" s="13"/>
      <c r="AC579" s="13"/>
      <c r="AD579" s="13"/>
      <c r="AE579" s="13"/>
      <c r="AT579" s="244" t="s">
        <v>258</v>
      </c>
      <c r="AU579" s="244" t="s">
        <v>89</v>
      </c>
      <c r="AV579" s="13" t="s">
        <v>89</v>
      </c>
      <c r="AW579" s="13" t="s">
        <v>39</v>
      </c>
      <c r="AX579" s="13" t="s">
        <v>78</v>
      </c>
      <c r="AY579" s="244" t="s">
        <v>133</v>
      </c>
    </row>
    <row r="580" s="14" customFormat="1">
      <c r="A580" s="14"/>
      <c r="B580" s="245"/>
      <c r="C580" s="246"/>
      <c r="D580" s="213" t="s">
        <v>258</v>
      </c>
      <c r="E580" s="247" t="s">
        <v>32</v>
      </c>
      <c r="F580" s="248" t="s">
        <v>265</v>
      </c>
      <c r="G580" s="246"/>
      <c r="H580" s="249">
        <v>5</v>
      </c>
      <c r="I580" s="250"/>
      <c r="J580" s="246"/>
      <c r="K580" s="246"/>
      <c r="L580" s="251"/>
      <c r="M580" s="252"/>
      <c r="N580" s="253"/>
      <c r="O580" s="253"/>
      <c r="P580" s="253"/>
      <c r="Q580" s="253"/>
      <c r="R580" s="253"/>
      <c r="S580" s="253"/>
      <c r="T580" s="254"/>
      <c r="U580" s="14"/>
      <c r="V580" s="14"/>
      <c r="W580" s="14"/>
      <c r="X580" s="14"/>
      <c r="Y580" s="14"/>
      <c r="Z580" s="14"/>
      <c r="AA580" s="14"/>
      <c r="AB580" s="14"/>
      <c r="AC580" s="14"/>
      <c r="AD580" s="14"/>
      <c r="AE580" s="14"/>
      <c r="AT580" s="255" t="s">
        <v>258</v>
      </c>
      <c r="AU580" s="255" t="s">
        <v>89</v>
      </c>
      <c r="AV580" s="14" t="s">
        <v>132</v>
      </c>
      <c r="AW580" s="14" t="s">
        <v>39</v>
      </c>
      <c r="AX580" s="14" t="s">
        <v>86</v>
      </c>
      <c r="AY580" s="255" t="s">
        <v>133</v>
      </c>
    </row>
    <row r="581" s="2" customFormat="1" ht="37.8" customHeight="1">
      <c r="A581" s="42"/>
      <c r="B581" s="43"/>
      <c r="C581" s="266" t="s">
        <v>734</v>
      </c>
      <c r="D581" s="266" t="s">
        <v>448</v>
      </c>
      <c r="E581" s="267" t="s">
        <v>735</v>
      </c>
      <c r="F581" s="268" t="s">
        <v>736</v>
      </c>
      <c r="G581" s="269" t="s">
        <v>234</v>
      </c>
      <c r="H581" s="270">
        <v>5</v>
      </c>
      <c r="I581" s="271"/>
      <c r="J581" s="272">
        <f>ROUND(I581*H581,2)</f>
        <v>0</v>
      </c>
      <c r="K581" s="268" t="s">
        <v>235</v>
      </c>
      <c r="L581" s="273"/>
      <c r="M581" s="274" t="s">
        <v>32</v>
      </c>
      <c r="N581" s="275" t="s">
        <v>49</v>
      </c>
      <c r="O581" s="88"/>
      <c r="P581" s="209">
        <f>O581*H581</f>
        <v>0</v>
      </c>
      <c r="Q581" s="209">
        <v>0.016</v>
      </c>
      <c r="R581" s="209">
        <f>Q581*H581</f>
        <v>0.080000000000000002</v>
      </c>
      <c r="S581" s="209">
        <v>0</v>
      </c>
      <c r="T581" s="210">
        <f>S581*H581</f>
        <v>0</v>
      </c>
      <c r="U581" s="42"/>
      <c r="V581" s="42"/>
      <c r="W581" s="42"/>
      <c r="X581" s="42"/>
      <c r="Y581" s="42"/>
      <c r="Z581" s="42"/>
      <c r="AA581" s="42"/>
      <c r="AB581" s="42"/>
      <c r="AC581" s="42"/>
      <c r="AD581" s="42"/>
      <c r="AE581" s="42"/>
      <c r="AR581" s="211" t="s">
        <v>519</v>
      </c>
      <c r="AT581" s="211" t="s">
        <v>448</v>
      </c>
      <c r="AU581" s="211" t="s">
        <v>89</v>
      </c>
      <c r="AY581" s="20" t="s">
        <v>133</v>
      </c>
      <c r="BE581" s="212">
        <f>IF(N581="základní",J581,0)</f>
        <v>0</v>
      </c>
      <c r="BF581" s="212">
        <f>IF(N581="snížená",J581,0)</f>
        <v>0</v>
      </c>
      <c r="BG581" s="212">
        <f>IF(N581="zákl. přenesená",J581,0)</f>
        <v>0</v>
      </c>
      <c r="BH581" s="212">
        <f>IF(N581="sníž. přenesená",J581,0)</f>
        <v>0</v>
      </c>
      <c r="BI581" s="212">
        <f>IF(N581="nulová",J581,0)</f>
        <v>0</v>
      </c>
      <c r="BJ581" s="20" t="s">
        <v>86</v>
      </c>
      <c r="BK581" s="212">
        <f>ROUND(I581*H581,2)</f>
        <v>0</v>
      </c>
      <c r="BL581" s="20" t="s">
        <v>400</v>
      </c>
      <c r="BM581" s="211" t="s">
        <v>737</v>
      </c>
    </row>
    <row r="582" s="2" customFormat="1">
      <c r="A582" s="42"/>
      <c r="B582" s="43"/>
      <c r="C582" s="44"/>
      <c r="D582" s="213" t="s">
        <v>139</v>
      </c>
      <c r="E582" s="44"/>
      <c r="F582" s="214" t="s">
        <v>736</v>
      </c>
      <c r="G582" s="44"/>
      <c r="H582" s="44"/>
      <c r="I582" s="215"/>
      <c r="J582" s="44"/>
      <c r="K582" s="44"/>
      <c r="L582" s="48"/>
      <c r="M582" s="216"/>
      <c r="N582" s="217"/>
      <c r="O582" s="88"/>
      <c r="P582" s="88"/>
      <c r="Q582" s="88"/>
      <c r="R582" s="88"/>
      <c r="S582" s="88"/>
      <c r="T582" s="89"/>
      <c r="U582" s="42"/>
      <c r="V582" s="42"/>
      <c r="W582" s="42"/>
      <c r="X582" s="42"/>
      <c r="Y582" s="42"/>
      <c r="Z582" s="42"/>
      <c r="AA582" s="42"/>
      <c r="AB582" s="42"/>
      <c r="AC582" s="42"/>
      <c r="AD582" s="42"/>
      <c r="AE582" s="42"/>
      <c r="AT582" s="20" t="s">
        <v>139</v>
      </c>
      <c r="AU582" s="20" t="s">
        <v>89</v>
      </c>
    </row>
    <row r="583" s="2" customFormat="1" ht="24.15" customHeight="1">
      <c r="A583" s="42"/>
      <c r="B583" s="43"/>
      <c r="C583" s="200" t="s">
        <v>738</v>
      </c>
      <c r="D583" s="200" t="s">
        <v>134</v>
      </c>
      <c r="E583" s="201" t="s">
        <v>739</v>
      </c>
      <c r="F583" s="202" t="s">
        <v>740</v>
      </c>
      <c r="G583" s="203" t="s">
        <v>234</v>
      </c>
      <c r="H583" s="204">
        <v>3</v>
      </c>
      <c r="I583" s="205"/>
      <c r="J583" s="206">
        <f>ROUND(I583*H583,2)</f>
        <v>0</v>
      </c>
      <c r="K583" s="202" t="s">
        <v>235</v>
      </c>
      <c r="L583" s="48"/>
      <c r="M583" s="207" t="s">
        <v>32</v>
      </c>
      <c r="N583" s="208" t="s">
        <v>49</v>
      </c>
      <c r="O583" s="88"/>
      <c r="P583" s="209">
        <f>O583*H583</f>
        <v>0</v>
      </c>
      <c r="Q583" s="209">
        <v>0</v>
      </c>
      <c r="R583" s="209">
        <f>Q583*H583</f>
        <v>0</v>
      </c>
      <c r="S583" s="209">
        <v>0.024</v>
      </c>
      <c r="T583" s="210">
        <f>S583*H583</f>
        <v>0.072000000000000008</v>
      </c>
      <c r="U583" s="42"/>
      <c r="V583" s="42"/>
      <c r="W583" s="42"/>
      <c r="X583" s="42"/>
      <c r="Y583" s="42"/>
      <c r="Z583" s="42"/>
      <c r="AA583" s="42"/>
      <c r="AB583" s="42"/>
      <c r="AC583" s="42"/>
      <c r="AD583" s="42"/>
      <c r="AE583" s="42"/>
      <c r="AR583" s="211" t="s">
        <v>400</v>
      </c>
      <c r="AT583" s="211" t="s">
        <v>134</v>
      </c>
      <c r="AU583" s="211" t="s">
        <v>89</v>
      </c>
      <c r="AY583" s="20" t="s">
        <v>133</v>
      </c>
      <c r="BE583" s="212">
        <f>IF(N583="základní",J583,0)</f>
        <v>0</v>
      </c>
      <c r="BF583" s="212">
        <f>IF(N583="snížená",J583,0)</f>
        <v>0</v>
      </c>
      <c r="BG583" s="212">
        <f>IF(N583="zákl. přenesená",J583,0)</f>
        <v>0</v>
      </c>
      <c r="BH583" s="212">
        <f>IF(N583="sníž. přenesená",J583,0)</f>
        <v>0</v>
      </c>
      <c r="BI583" s="212">
        <f>IF(N583="nulová",J583,0)</f>
        <v>0</v>
      </c>
      <c r="BJ583" s="20" t="s">
        <v>86</v>
      </c>
      <c r="BK583" s="212">
        <f>ROUND(I583*H583,2)</f>
        <v>0</v>
      </c>
      <c r="BL583" s="20" t="s">
        <v>400</v>
      </c>
      <c r="BM583" s="211" t="s">
        <v>741</v>
      </c>
    </row>
    <row r="584" s="2" customFormat="1">
      <c r="A584" s="42"/>
      <c r="B584" s="43"/>
      <c r="C584" s="44"/>
      <c r="D584" s="213" t="s">
        <v>139</v>
      </c>
      <c r="E584" s="44"/>
      <c r="F584" s="214" t="s">
        <v>742</v>
      </c>
      <c r="G584" s="44"/>
      <c r="H584" s="44"/>
      <c r="I584" s="215"/>
      <c r="J584" s="44"/>
      <c r="K584" s="44"/>
      <c r="L584" s="48"/>
      <c r="M584" s="216"/>
      <c r="N584" s="217"/>
      <c r="O584" s="88"/>
      <c r="P584" s="88"/>
      <c r="Q584" s="88"/>
      <c r="R584" s="88"/>
      <c r="S584" s="88"/>
      <c r="T584" s="89"/>
      <c r="U584" s="42"/>
      <c r="V584" s="42"/>
      <c r="W584" s="42"/>
      <c r="X584" s="42"/>
      <c r="Y584" s="42"/>
      <c r="Z584" s="42"/>
      <c r="AA584" s="42"/>
      <c r="AB584" s="42"/>
      <c r="AC584" s="42"/>
      <c r="AD584" s="42"/>
      <c r="AE584" s="42"/>
      <c r="AT584" s="20" t="s">
        <v>139</v>
      </c>
      <c r="AU584" s="20" t="s">
        <v>89</v>
      </c>
    </row>
    <row r="585" s="2" customFormat="1">
      <c r="A585" s="42"/>
      <c r="B585" s="43"/>
      <c r="C585" s="44"/>
      <c r="D585" s="231" t="s">
        <v>184</v>
      </c>
      <c r="E585" s="44"/>
      <c r="F585" s="232" t="s">
        <v>743</v>
      </c>
      <c r="G585" s="44"/>
      <c r="H585" s="44"/>
      <c r="I585" s="215"/>
      <c r="J585" s="44"/>
      <c r="K585" s="44"/>
      <c r="L585" s="48"/>
      <c r="M585" s="216"/>
      <c r="N585" s="217"/>
      <c r="O585" s="88"/>
      <c r="P585" s="88"/>
      <c r="Q585" s="88"/>
      <c r="R585" s="88"/>
      <c r="S585" s="88"/>
      <c r="T585" s="89"/>
      <c r="U585" s="42"/>
      <c r="V585" s="42"/>
      <c r="W585" s="42"/>
      <c r="X585" s="42"/>
      <c r="Y585" s="42"/>
      <c r="Z585" s="42"/>
      <c r="AA585" s="42"/>
      <c r="AB585" s="42"/>
      <c r="AC585" s="42"/>
      <c r="AD585" s="42"/>
      <c r="AE585" s="42"/>
      <c r="AT585" s="20" t="s">
        <v>184</v>
      </c>
      <c r="AU585" s="20" t="s">
        <v>89</v>
      </c>
    </row>
    <row r="586" s="2" customFormat="1">
      <c r="A586" s="42"/>
      <c r="B586" s="43"/>
      <c r="C586" s="44"/>
      <c r="D586" s="213" t="s">
        <v>239</v>
      </c>
      <c r="E586" s="44"/>
      <c r="F586" s="218" t="s">
        <v>744</v>
      </c>
      <c r="G586" s="44"/>
      <c r="H586" s="44"/>
      <c r="I586" s="215"/>
      <c r="J586" s="44"/>
      <c r="K586" s="44"/>
      <c r="L586" s="48"/>
      <c r="M586" s="216"/>
      <c r="N586" s="217"/>
      <c r="O586" s="88"/>
      <c r="P586" s="88"/>
      <c r="Q586" s="88"/>
      <c r="R586" s="88"/>
      <c r="S586" s="88"/>
      <c r="T586" s="89"/>
      <c r="U586" s="42"/>
      <c r="V586" s="42"/>
      <c r="W586" s="42"/>
      <c r="X586" s="42"/>
      <c r="Y586" s="42"/>
      <c r="Z586" s="42"/>
      <c r="AA586" s="42"/>
      <c r="AB586" s="42"/>
      <c r="AC586" s="42"/>
      <c r="AD586" s="42"/>
      <c r="AE586" s="42"/>
      <c r="AT586" s="20" t="s">
        <v>239</v>
      </c>
      <c r="AU586" s="20" t="s">
        <v>89</v>
      </c>
    </row>
    <row r="587" s="15" customFormat="1">
      <c r="A587" s="15"/>
      <c r="B587" s="256"/>
      <c r="C587" s="257"/>
      <c r="D587" s="213" t="s">
        <v>258</v>
      </c>
      <c r="E587" s="258" t="s">
        <v>32</v>
      </c>
      <c r="F587" s="259" t="s">
        <v>463</v>
      </c>
      <c r="G587" s="257"/>
      <c r="H587" s="258" t="s">
        <v>32</v>
      </c>
      <c r="I587" s="260"/>
      <c r="J587" s="257"/>
      <c r="K587" s="257"/>
      <c r="L587" s="261"/>
      <c r="M587" s="262"/>
      <c r="N587" s="263"/>
      <c r="O587" s="263"/>
      <c r="P587" s="263"/>
      <c r="Q587" s="263"/>
      <c r="R587" s="263"/>
      <c r="S587" s="263"/>
      <c r="T587" s="264"/>
      <c r="U587" s="15"/>
      <c r="V587" s="15"/>
      <c r="W587" s="15"/>
      <c r="X587" s="15"/>
      <c r="Y587" s="15"/>
      <c r="Z587" s="15"/>
      <c r="AA587" s="15"/>
      <c r="AB587" s="15"/>
      <c r="AC587" s="15"/>
      <c r="AD587" s="15"/>
      <c r="AE587" s="15"/>
      <c r="AT587" s="265" t="s">
        <v>258</v>
      </c>
      <c r="AU587" s="265" t="s">
        <v>89</v>
      </c>
      <c r="AV587" s="15" t="s">
        <v>86</v>
      </c>
      <c r="AW587" s="15" t="s">
        <v>39</v>
      </c>
      <c r="AX587" s="15" t="s">
        <v>78</v>
      </c>
      <c r="AY587" s="265" t="s">
        <v>133</v>
      </c>
    </row>
    <row r="588" s="13" customFormat="1">
      <c r="A588" s="13"/>
      <c r="B588" s="234"/>
      <c r="C588" s="235"/>
      <c r="D588" s="213" t="s">
        <v>258</v>
      </c>
      <c r="E588" s="236" t="s">
        <v>32</v>
      </c>
      <c r="F588" s="237" t="s">
        <v>745</v>
      </c>
      <c r="G588" s="235"/>
      <c r="H588" s="238">
        <v>3</v>
      </c>
      <c r="I588" s="239"/>
      <c r="J588" s="235"/>
      <c r="K588" s="235"/>
      <c r="L588" s="240"/>
      <c r="M588" s="241"/>
      <c r="N588" s="242"/>
      <c r="O588" s="242"/>
      <c r="P588" s="242"/>
      <c r="Q588" s="242"/>
      <c r="R588" s="242"/>
      <c r="S588" s="242"/>
      <c r="T588" s="243"/>
      <c r="U588" s="13"/>
      <c r="V588" s="13"/>
      <c r="W588" s="13"/>
      <c r="X588" s="13"/>
      <c r="Y588" s="13"/>
      <c r="Z588" s="13"/>
      <c r="AA588" s="13"/>
      <c r="AB588" s="13"/>
      <c r="AC588" s="13"/>
      <c r="AD588" s="13"/>
      <c r="AE588" s="13"/>
      <c r="AT588" s="244" t="s">
        <v>258</v>
      </c>
      <c r="AU588" s="244" t="s">
        <v>89</v>
      </c>
      <c r="AV588" s="13" t="s">
        <v>89</v>
      </c>
      <c r="AW588" s="13" t="s">
        <v>39</v>
      </c>
      <c r="AX588" s="13" t="s">
        <v>86</v>
      </c>
      <c r="AY588" s="244" t="s">
        <v>133</v>
      </c>
    </row>
    <row r="589" s="2" customFormat="1" ht="24.15" customHeight="1">
      <c r="A589" s="42"/>
      <c r="B589" s="43"/>
      <c r="C589" s="200" t="s">
        <v>746</v>
      </c>
      <c r="D589" s="200" t="s">
        <v>134</v>
      </c>
      <c r="E589" s="201" t="s">
        <v>747</v>
      </c>
      <c r="F589" s="202" t="s">
        <v>748</v>
      </c>
      <c r="G589" s="203" t="s">
        <v>282</v>
      </c>
      <c r="H589" s="204">
        <v>0.32200000000000001</v>
      </c>
      <c r="I589" s="205"/>
      <c r="J589" s="206">
        <f>ROUND(I589*H589,2)</f>
        <v>0</v>
      </c>
      <c r="K589" s="202" t="s">
        <v>455</v>
      </c>
      <c r="L589" s="48"/>
      <c r="M589" s="207" t="s">
        <v>32</v>
      </c>
      <c r="N589" s="208" t="s">
        <v>49</v>
      </c>
      <c r="O589" s="88"/>
      <c r="P589" s="209">
        <f>O589*H589</f>
        <v>0</v>
      </c>
      <c r="Q589" s="209">
        <v>0</v>
      </c>
      <c r="R589" s="209">
        <f>Q589*H589</f>
        <v>0</v>
      </c>
      <c r="S589" s="209">
        <v>0</v>
      </c>
      <c r="T589" s="210">
        <f>S589*H589</f>
        <v>0</v>
      </c>
      <c r="U589" s="42"/>
      <c r="V589" s="42"/>
      <c r="W589" s="42"/>
      <c r="X589" s="42"/>
      <c r="Y589" s="42"/>
      <c r="Z589" s="42"/>
      <c r="AA589" s="42"/>
      <c r="AB589" s="42"/>
      <c r="AC589" s="42"/>
      <c r="AD589" s="42"/>
      <c r="AE589" s="42"/>
      <c r="AR589" s="211" t="s">
        <v>400</v>
      </c>
      <c r="AT589" s="211" t="s">
        <v>134</v>
      </c>
      <c r="AU589" s="211" t="s">
        <v>89</v>
      </c>
      <c r="AY589" s="20" t="s">
        <v>133</v>
      </c>
      <c r="BE589" s="212">
        <f>IF(N589="základní",J589,0)</f>
        <v>0</v>
      </c>
      <c r="BF589" s="212">
        <f>IF(N589="snížená",J589,0)</f>
        <v>0</v>
      </c>
      <c r="BG589" s="212">
        <f>IF(N589="zákl. přenesená",J589,0)</f>
        <v>0</v>
      </c>
      <c r="BH589" s="212">
        <f>IF(N589="sníž. přenesená",J589,0)</f>
        <v>0</v>
      </c>
      <c r="BI589" s="212">
        <f>IF(N589="nulová",J589,0)</f>
        <v>0</v>
      </c>
      <c r="BJ589" s="20" t="s">
        <v>86</v>
      </c>
      <c r="BK589" s="212">
        <f>ROUND(I589*H589,2)</f>
        <v>0</v>
      </c>
      <c r="BL589" s="20" t="s">
        <v>400</v>
      </c>
      <c r="BM589" s="211" t="s">
        <v>749</v>
      </c>
    </row>
    <row r="590" s="2" customFormat="1">
      <c r="A590" s="42"/>
      <c r="B590" s="43"/>
      <c r="C590" s="44"/>
      <c r="D590" s="213" t="s">
        <v>139</v>
      </c>
      <c r="E590" s="44"/>
      <c r="F590" s="214" t="s">
        <v>750</v>
      </c>
      <c r="G590" s="44"/>
      <c r="H590" s="44"/>
      <c r="I590" s="215"/>
      <c r="J590" s="44"/>
      <c r="K590" s="44"/>
      <c r="L590" s="48"/>
      <c r="M590" s="216"/>
      <c r="N590" s="217"/>
      <c r="O590" s="88"/>
      <c r="P590" s="88"/>
      <c r="Q590" s="88"/>
      <c r="R590" s="88"/>
      <c r="S590" s="88"/>
      <c r="T590" s="89"/>
      <c r="U590" s="42"/>
      <c r="V590" s="42"/>
      <c r="W590" s="42"/>
      <c r="X590" s="42"/>
      <c r="Y590" s="42"/>
      <c r="Z590" s="42"/>
      <c r="AA590" s="42"/>
      <c r="AB590" s="42"/>
      <c r="AC590" s="42"/>
      <c r="AD590" s="42"/>
      <c r="AE590" s="42"/>
      <c r="AT590" s="20" t="s">
        <v>139</v>
      </c>
      <c r="AU590" s="20" t="s">
        <v>89</v>
      </c>
    </row>
    <row r="591" s="2" customFormat="1">
      <c r="A591" s="42"/>
      <c r="B591" s="43"/>
      <c r="C591" s="44"/>
      <c r="D591" s="231" t="s">
        <v>184</v>
      </c>
      <c r="E591" s="44"/>
      <c r="F591" s="232" t="s">
        <v>751</v>
      </c>
      <c r="G591" s="44"/>
      <c r="H591" s="44"/>
      <c r="I591" s="215"/>
      <c r="J591" s="44"/>
      <c r="K591" s="44"/>
      <c r="L591" s="48"/>
      <c r="M591" s="216"/>
      <c r="N591" s="217"/>
      <c r="O591" s="88"/>
      <c r="P591" s="88"/>
      <c r="Q591" s="88"/>
      <c r="R591" s="88"/>
      <c r="S591" s="88"/>
      <c r="T591" s="89"/>
      <c r="U591" s="42"/>
      <c r="V591" s="42"/>
      <c r="W591" s="42"/>
      <c r="X591" s="42"/>
      <c r="Y591" s="42"/>
      <c r="Z591" s="42"/>
      <c r="AA591" s="42"/>
      <c r="AB591" s="42"/>
      <c r="AC591" s="42"/>
      <c r="AD591" s="42"/>
      <c r="AE591" s="42"/>
      <c r="AT591" s="20" t="s">
        <v>184</v>
      </c>
      <c r="AU591" s="20" t="s">
        <v>89</v>
      </c>
    </row>
    <row r="592" s="11" customFormat="1" ht="22.8" customHeight="1">
      <c r="A592" s="11"/>
      <c r="B592" s="186"/>
      <c r="C592" s="187"/>
      <c r="D592" s="188" t="s">
        <v>77</v>
      </c>
      <c r="E592" s="229" t="s">
        <v>752</v>
      </c>
      <c r="F592" s="229" t="s">
        <v>753</v>
      </c>
      <c r="G592" s="187"/>
      <c r="H592" s="187"/>
      <c r="I592" s="190"/>
      <c r="J592" s="230">
        <f>BK592</f>
        <v>0</v>
      </c>
      <c r="K592" s="187"/>
      <c r="L592" s="192"/>
      <c r="M592" s="193"/>
      <c r="N592" s="194"/>
      <c r="O592" s="194"/>
      <c r="P592" s="195">
        <f>SUM(P593:P607)</f>
        <v>0</v>
      </c>
      <c r="Q592" s="194"/>
      <c r="R592" s="195">
        <f>SUM(R593:R607)</f>
        <v>0.031597500000000001</v>
      </c>
      <c r="S592" s="194"/>
      <c r="T592" s="196">
        <f>SUM(T593:T607)</f>
        <v>0</v>
      </c>
      <c r="U592" s="11"/>
      <c r="V592" s="11"/>
      <c r="W592" s="11"/>
      <c r="X592" s="11"/>
      <c r="Y592" s="11"/>
      <c r="Z592" s="11"/>
      <c r="AA592" s="11"/>
      <c r="AB592" s="11"/>
      <c r="AC592" s="11"/>
      <c r="AD592" s="11"/>
      <c r="AE592" s="11"/>
      <c r="AR592" s="197" t="s">
        <v>89</v>
      </c>
      <c r="AT592" s="198" t="s">
        <v>77</v>
      </c>
      <c r="AU592" s="198" t="s">
        <v>86</v>
      </c>
      <c r="AY592" s="197" t="s">
        <v>133</v>
      </c>
      <c r="BK592" s="199">
        <f>SUM(BK593:BK607)</f>
        <v>0</v>
      </c>
    </row>
    <row r="593" s="2" customFormat="1" ht="24.15" customHeight="1">
      <c r="A593" s="42"/>
      <c r="B593" s="43"/>
      <c r="C593" s="200" t="s">
        <v>754</v>
      </c>
      <c r="D593" s="200" t="s">
        <v>134</v>
      </c>
      <c r="E593" s="201" t="s">
        <v>755</v>
      </c>
      <c r="F593" s="202" t="s">
        <v>756</v>
      </c>
      <c r="G593" s="203" t="s">
        <v>380</v>
      </c>
      <c r="H593" s="204">
        <v>9.25</v>
      </c>
      <c r="I593" s="205"/>
      <c r="J593" s="206">
        <f>ROUND(I593*H593,2)</f>
        <v>0</v>
      </c>
      <c r="K593" s="202" t="s">
        <v>455</v>
      </c>
      <c r="L593" s="48"/>
      <c r="M593" s="207" t="s">
        <v>32</v>
      </c>
      <c r="N593" s="208" t="s">
        <v>49</v>
      </c>
      <c r="O593" s="88"/>
      <c r="P593" s="209">
        <f>O593*H593</f>
        <v>0</v>
      </c>
      <c r="Q593" s="209">
        <v>0</v>
      </c>
      <c r="R593" s="209">
        <f>Q593*H593</f>
        <v>0</v>
      </c>
      <c r="S593" s="209">
        <v>0</v>
      </c>
      <c r="T593" s="210">
        <f>S593*H593</f>
        <v>0</v>
      </c>
      <c r="U593" s="42"/>
      <c r="V593" s="42"/>
      <c r="W593" s="42"/>
      <c r="X593" s="42"/>
      <c r="Y593" s="42"/>
      <c r="Z593" s="42"/>
      <c r="AA593" s="42"/>
      <c r="AB593" s="42"/>
      <c r="AC593" s="42"/>
      <c r="AD593" s="42"/>
      <c r="AE593" s="42"/>
      <c r="AR593" s="211" t="s">
        <v>400</v>
      </c>
      <c r="AT593" s="211" t="s">
        <v>134</v>
      </c>
      <c r="AU593" s="211" t="s">
        <v>89</v>
      </c>
      <c r="AY593" s="20" t="s">
        <v>133</v>
      </c>
      <c r="BE593" s="212">
        <f>IF(N593="základní",J593,0)</f>
        <v>0</v>
      </c>
      <c r="BF593" s="212">
        <f>IF(N593="snížená",J593,0)</f>
        <v>0</v>
      </c>
      <c r="BG593" s="212">
        <f>IF(N593="zákl. přenesená",J593,0)</f>
        <v>0</v>
      </c>
      <c r="BH593" s="212">
        <f>IF(N593="sníž. přenesená",J593,0)</f>
        <v>0</v>
      </c>
      <c r="BI593" s="212">
        <f>IF(N593="nulová",J593,0)</f>
        <v>0</v>
      </c>
      <c r="BJ593" s="20" t="s">
        <v>86</v>
      </c>
      <c r="BK593" s="212">
        <f>ROUND(I593*H593,2)</f>
        <v>0</v>
      </c>
      <c r="BL593" s="20" t="s">
        <v>400</v>
      </c>
      <c r="BM593" s="211" t="s">
        <v>757</v>
      </c>
    </row>
    <row r="594" s="2" customFormat="1">
      <c r="A594" s="42"/>
      <c r="B594" s="43"/>
      <c r="C594" s="44"/>
      <c r="D594" s="213" t="s">
        <v>139</v>
      </c>
      <c r="E594" s="44"/>
      <c r="F594" s="214" t="s">
        <v>758</v>
      </c>
      <c r="G594" s="44"/>
      <c r="H594" s="44"/>
      <c r="I594" s="215"/>
      <c r="J594" s="44"/>
      <c r="K594" s="44"/>
      <c r="L594" s="48"/>
      <c r="M594" s="216"/>
      <c r="N594" s="217"/>
      <c r="O594" s="88"/>
      <c r="P594" s="88"/>
      <c r="Q594" s="88"/>
      <c r="R594" s="88"/>
      <c r="S594" s="88"/>
      <c r="T594" s="89"/>
      <c r="U594" s="42"/>
      <c r="V594" s="42"/>
      <c r="W594" s="42"/>
      <c r="X594" s="42"/>
      <c r="Y594" s="42"/>
      <c r="Z594" s="42"/>
      <c r="AA594" s="42"/>
      <c r="AB594" s="42"/>
      <c r="AC594" s="42"/>
      <c r="AD594" s="42"/>
      <c r="AE594" s="42"/>
      <c r="AT594" s="20" t="s">
        <v>139</v>
      </c>
      <c r="AU594" s="20" t="s">
        <v>89</v>
      </c>
    </row>
    <row r="595" s="2" customFormat="1">
      <c r="A595" s="42"/>
      <c r="B595" s="43"/>
      <c r="C595" s="44"/>
      <c r="D595" s="231" t="s">
        <v>184</v>
      </c>
      <c r="E595" s="44"/>
      <c r="F595" s="232" t="s">
        <v>759</v>
      </c>
      <c r="G595" s="44"/>
      <c r="H595" s="44"/>
      <c r="I595" s="215"/>
      <c r="J595" s="44"/>
      <c r="K595" s="44"/>
      <c r="L595" s="48"/>
      <c r="M595" s="216"/>
      <c r="N595" s="217"/>
      <c r="O595" s="88"/>
      <c r="P595" s="88"/>
      <c r="Q595" s="88"/>
      <c r="R595" s="88"/>
      <c r="S595" s="88"/>
      <c r="T595" s="89"/>
      <c r="U595" s="42"/>
      <c r="V595" s="42"/>
      <c r="W595" s="42"/>
      <c r="X595" s="42"/>
      <c r="Y595" s="42"/>
      <c r="Z595" s="42"/>
      <c r="AA595" s="42"/>
      <c r="AB595" s="42"/>
      <c r="AC595" s="42"/>
      <c r="AD595" s="42"/>
      <c r="AE595" s="42"/>
      <c r="AT595" s="20" t="s">
        <v>184</v>
      </c>
      <c r="AU595" s="20" t="s">
        <v>89</v>
      </c>
    </row>
    <row r="596" s="15" customFormat="1">
      <c r="A596" s="15"/>
      <c r="B596" s="256"/>
      <c r="C596" s="257"/>
      <c r="D596" s="213" t="s">
        <v>258</v>
      </c>
      <c r="E596" s="258" t="s">
        <v>32</v>
      </c>
      <c r="F596" s="259" t="s">
        <v>760</v>
      </c>
      <c r="G596" s="257"/>
      <c r="H596" s="258" t="s">
        <v>32</v>
      </c>
      <c r="I596" s="260"/>
      <c r="J596" s="257"/>
      <c r="K596" s="257"/>
      <c r="L596" s="261"/>
      <c r="M596" s="262"/>
      <c r="N596" s="263"/>
      <c r="O596" s="263"/>
      <c r="P596" s="263"/>
      <c r="Q596" s="263"/>
      <c r="R596" s="263"/>
      <c r="S596" s="263"/>
      <c r="T596" s="264"/>
      <c r="U596" s="15"/>
      <c r="V596" s="15"/>
      <c r="W596" s="15"/>
      <c r="X596" s="15"/>
      <c r="Y596" s="15"/>
      <c r="Z596" s="15"/>
      <c r="AA596" s="15"/>
      <c r="AB596" s="15"/>
      <c r="AC596" s="15"/>
      <c r="AD596" s="15"/>
      <c r="AE596" s="15"/>
      <c r="AT596" s="265" t="s">
        <v>258</v>
      </c>
      <c r="AU596" s="265" t="s">
        <v>89</v>
      </c>
      <c r="AV596" s="15" t="s">
        <v>86</v>
      </c>
      <c r="AW596" s="15" t="s">
        <v>39</v>
      </c>
      <c r="AX596" s="15" t="s">
        <v>78</v>
      </c>
      <c r="AY596" s="265" t="s">
        <v>133</v>
      </c>
    </row>
    <row r="597" s="13" customFormat="1">
      <c r="A597" s="13"/>
      <c r="B597" s="234"/>
      <c r="C597" s="235"/>
      <c r="D597" s="213" t="s">
        <v>258</v>
      </c>
      <c r="E597" s="236" t="s">
        <v>32</v>
      </c>
      <c r="F597" s="237" t="s">
        <v>761</v>
      </c>
      <c r="G597" s="235"/>
      <c r="H597" s="238">
        <v>9.25</v>
      </c>
      <c r="I597" s="239"/>
      <c r="J597" s="235"/>
      <c r="K597" s="235"/>
      <c r="L597" s="240"/>
      <c r="M597" s="241"/>
      <c r="N597" s="242"/>
      <c r="O597" s="242"/>
      <c r="P597" s="242"/>
      <c r="Q597" s="242"/>
      <c r="R597" s="242"/>
      <c r="S597" s="242"/>
      <c r="T597" s="243"/>
      <c r="U597" s="13"/>
      <c r="V597" s="13"/>
      <c r="W597" s="13"/>
      <c r="X597" s="13"/>
      <c r="Y597" s="13"/>
      <c r="Z597" s="13"/>
      <c r="AA597" s="13"/>
      <c r="AB597" s="13"/>
      <c r="AC597" s="13"/>
      <c r="AD597" s="13"/>
      <c r="AE597" s="13"/>
      <c r="AT597" s="244" t="s">
        <v>258</v>
      </c>
      <c r="AU597" s="244" t="s">
        <v>89</v>
      </c>
      <c r="AV597" s="13" t="s">
        <v>89</v>
      </c>
      <c r="AW597" s="13" t="s">
        <v>39</v>
      </c>
      <c r="AX597" s="13" t="s">
        <v>86</v>
      </c>
      <c r="AY597" s="244" t="s">
        <v>133</v>
      </c>
    </row>
    <row r="598" s="2" customFormat="1" ht="16.5" customHeight="1">
      <c r="A598" s="42"/>
      <c r="B598" s="43"/>
      <c r="C598" s="266" t="s">
        <v>762</v>
      </c>
      <c r="D598" s="266" t="s">
        <v>448</v>
      </c>
      <c r="E598" s="267" t="s">
        <v>763</v>
      </c>
      <c r="F598" s="268" t="s">
        <v>764</v>
      </c>
      <c r="G598" s="269" t="s">
        <v>380</v>
      </c>
      <c r="H598" s="270">
        <v>10.175000000000001</v>
      </c>
      <c r="I598" s="271"/>
      <c r="J598" s="272">
        <f>ROUND(I598*H598,2)</f>
        <v>0</v>
      </c>
      <c r="K598" s="268" t="s">
        <v>455</v>
      </c>
      <c r="L598" s="273"/>
      <c r="M598" s="274" t="s">
        <v>32</v>
      </c>
      <c r="N598" s="275" t="s">
        <v>49</v>
      </c>
      <c r="O598" s="88"/>
      <c r="P598" s="209">
        <f>O598*H598</f>
        <v>0</v>
      </c>
      <c r="Q598" s="209">
        <v>0.0025000000000000001</v>
      </c>
      <c r="R598" s="209">
        <f>Q598*H598</f>
        <v>0.025437500000000002</v>
      </c>
      <c r="S598" s="209">
        <v>0</v>
      </c>
      <c r="T598" s="210">
        <f>S598*H598</f>
        <v>0</v>
      </c>
      <c r="U598" s="42"/>
      <c r="V598" s="42"/>
      <c r="W598" s="42"/>
      <c r="X598" s="42"/>
      <c r="Y598" s="42"/>
      <c r="Z598" s="42"/>
      <c r="AA598" s="42"/>
      <c r="AB598" s="42"/>
      <c r="AC598" s="42"/>
      <c r="AD598" s="42"/>
      <c r="AE598" s="42"/>
      <c r="AR598" s="211" t="s">
        <v>519</v>
      </c>
      <c r="AT598" s="211" t="s">
        <v>448</v>
      </c>
      <c r="AU598" s="211" t="s">
        <v>89</v>
      </c>
      <c r="AY598" s="20" t="s">
        <v>133</v>
      </c>
      <c r="BE598" s="212">
        <f>IF(N598="základní",J598,0)</f>
        <v>0</v>
      </c>
      <c r="BF598" s="212">
        <f>IF(N598="snížená",J598,0)</f>
        <v>0</v>
      </c>
      <c r="BG598" s="212">
        <f>IF(N598="zákl. přenesená",J598,0)</f>
        <v>0</v>
      </c>
      <c r="BH598" s="212">
        <f>IF(N598="sníž. přenesená",J598,0)</f>
        <v>0</v>
      </c>
      <c r="BI598" s="212">
        <f>IF(N598="nulová",J598,0)</f>
        <v>0</v>
      </c>
      <c r="BJ598" s="20" t="s">
        <v>86</v>
      </c>
      <c r="BK598" s="212">
        <f>ROUND(I598*H598,2)</f>
        <v>0</v>
      </c>
      <c r="BL598" s="20" t="s">
        <v>400</v>
      </c>
      <c r="BM598" s="211" t="s">
        <v>765</v>
      </c>
    </row>
    <row r="599" s="2" customFormat="1">
      <c r="A599" s="42"/>
      <c r="B599" s="43"/>
      <c r="C599" s="44"/>
      <c r="D599" s="213" t="s">
        <v>139</v>
      </c>
      <c r="E599" s="44"/>
      <c r="F599" s="214" t="s">
        <v>764</v>
      </c>
      <c r="G599" s="44"/>
      <c r="H599" s="44"/>
      <c r="I599" s="215"/>
      <c r="J599" s="44"/>
      <c r="K599" s="44"/>
      <c r="L599" s="48"/>
      <c r="M599" s="216"/>
      <c r="N599" s="217"/>
      <c r="O599" s="88"/>
      <c r="P599" s="88"/>
      <c r="Q599" s="88"/>
      <c r="R599" s="88"/>
      <c r="S599" s="88"/>
      <c r="T599" s="89"/>
      <c r="U599" s="42"/>
      <c r="V599" s="42"/>
      <c r="W599" s="42"/>
      <c r="X599" s="42"/>
      <c r="Y599" s="42"/>
      <c r="Z599" s="42"/>
      <c r="AA599" s="42"/>
      <c r="AB599" s="42"/>
      <c r="AC599" s="42"/>
      <c r="AD599" s="42"/>
      <c r="AE599" s="42"/>
      <c r="AT599" s="20" t="s">
        <v>139</v>
      </c>
      <c r="AU599" s="20" t="s">
        <v>89</v>
      </c>
    </row>
    <row r="600" s="13" customFormat="1">
      <c r="A600" s="13"/>
      <c r="B600" s="234"/>
      <c r="C600" s="235"/>
      <c r="D600" s="213" t="s">
        <v>258</v>
      </c>
      <c r="E600" s="235"/>
      <c r="F600" s="237" t="s">
        <v>766</v>
      </c>
      <c r="G600" s="235"/>
      <c r="H600" s="238">
        <v>10.175000000000001</v>
      </c>
      <c r="I600" s="239"/>
      <c r="J600" s="235"/>
      <c r="K600" s="235"/>
      <c r="L600" s="240"/>
      <c r="M600" s="241"/>
      <c r="N600" s="242"/>
      <c r="O600" s="242"/>
      <c r="P600" s="242"/>
      <c r="Q600" s="242"/>
      <c r="R600" s="242"/>
      <c r="S600" s="242"/>
      <c r="T600" s="243"/>
      <c r="U600" s="13"/>
      <c r="V600" s="13"/>
      <c r="W600" s="13"/>
      <c r="X600" s="13"/>
      <c r="Y600" s="13"/>
      <c r="Z600" s="13"/>
      <c r="AA600" s="13"/>
      <c r="AB600" s="13"/>
      <c r="AC600" s="13"/>
      <c r="AD600" s="13"/>
      <c r="AE600" s="13"/>
      <c r="AT600" s="244" t="s">
        <v>258</v>
      </c>
      <c r="AU600" s="244" t="s">
        <v>89</v>
      </c>
      <c r="AV600" s="13" t="s">
        <v>89</v>
      </c>
      <c r="AW600" s="13" t="s">
        <v>4</v>
      </c>
      <c r="AX600" s="13" t="s">
        <v>86</v>
      </c>
      <c r="AY600" s="244" t="s">
        <v>133</v>
      </c>
    </row>
    <row r="601" s="2" customFormat="1" ht="16.5" customHeight="1">
      <c r="A601" s="42"/>
      <c r="B601" s="43"/>
      <c r="C601" s="266" t="s">
        <v>767</v>
      </c>
      <c r="D601" s="266" t="s">
        <v>448</v>
      </c>
      <c r="E601" s="267" t="s">
        <v>768</v>
      </c>
      <c r="F601" s="268" t="s">
        <v>769</v>
      </c>
      <c r="G601" s="269" t="s">
        <v>234</v>
      </c>
      <c r="H601" s="270">
        <v>2</v>
      </c>
      <c r="I601" s="271"/>
      <c r="J601" s="272">
        <f>ROUND(I601*H601,2)</f>
        <v>0</v>
      </c>
      <c r="K601" s="268" t="s">
        <v>455</v>
      </c>
      <c r="L601" s="273"/>
      <c r="M601" s="274" t="s">
        <v>32</v>
      </c>
      <c r="N601" s="275" t="s">
        <v>49</v>
      </c>
      <c r="O601" s="88"/>
      <c r="P601" s="209">
        <f>O601*H601</f>
        <v>0</v>
      </c>
      <c r="Q601" s="209">
        <v>8.0000000000000007E-05</v>
      </c>
      <c r="R601" s="209">
        <f>Q601*H601</f>
        <v>0.00016000000000000001</v>
      </c>
      <c r="S601" s="209">
        <v>0</v>
      </c>
      <c r="T601" s="210">
        <f>S601*H601</f>
        <v>0</v>
      </c>
      <c r="U601" s="42"/>
      <c r="V601" s="42"/>
      <c r="W601" s="42"/>
      <c r="X601" s="42"/>
      <c r="Y601" s="42"/>
      <c r="Z601" s="42"/>
      <c r="AA601" s="42"/>
      <c r="AB601" s="42"/>
      <c r="AC601" s="42"/>
      <c r="AD601" s="42"/>
      <c r="AE601" s="42"/>
      <c r="AR601" s="211" t="s">
        <v>519</v>
      </c>
      <c r="AT601" s="211" t="s">
        <v>448</v>
      </c>
      <c r="AU601" s="211" t="s">
        <v>89</v>
      </c>
      <c r="AY601" s="20" t="s">
        <v>133</v>
      </c>
      <c r="BE601" s="212">
        <f>IF(N601="základní",J601,0)</f>
        <v>0</v>
      </c>
      <c r="BF601" s="212">
        <f>IF(N601="snížená",J601,0)</f>
        <v>0</v>
      </c>
      <c r="BG601" s="212">
        <f>IF(N601="zákl. přenesená",J601,0)</f>
        <v>0</v>
      </c>
      <c r="BH601" s="212">
        <f>IF(N601="sníž. přenesená",J601,0)</f>
        <v>0</v>
      </c>
      <c r="BI601" s="212">
        <f>IF(N601="nulová",J601,0)</f>
        <v>0</v>
      </c>
      <c r="BJ601" s="20" t="s">
        <v>86</v>
      </c>
      <c r="BK601" s="212">
        <f>ROUND(I601*H601,2)</f>
        <v>0</v>
      </c>
      <c r="BL601" s="20" t="s">
        <v>400</v>
      </c>
      <c r="BM601" s="211" t="s">
        <v>770</v>
      </c>
    </row>
    <row r="602" s="2" customFormat="1">
      <c r="A602" s="42"/>
      <c r="B602" s="43"/>
      <c r="C602" s="44"/>
      <c r="D602" s="213" t="s">
        <v>139</v>
      </c>
      <c r="E602" s="44"/>
      <c r="F602" s="214" t="s">
        <v>769</v>
      </c>
      <c r="G602" s="44"/>
      <c r="H602" s="44"/>
      <c r="I602" s="215"/>
      <c r="J602" s="44"/>
      <c r="K602" s="44"/>
      <c r="L602" s="48"/>
      <c r="M602" s="216"/>
      <c r="N602" s="217"/>
      <c r="O602" s="88"/>
      <c r="P602" s="88"/>
      <c r="Q602" s="88"/>
      <c r="R602" s="88"/>
      <c r="S602" s="88"/>
      <c r="T602" s="89"/>
      <c r="U602" s="42"/>
      <c r="V602" s="42"/>
      <c r="W602" s="42"/>
      <c r="X602" s="42"/>
      <c r="Y602" s="42"/>
      <c r="Z602" s="42"/>
      <c r="AA602" s="42"/>
      <c r="AB602" s="42"/>
      <c r="AC602" s="42"/>
      <c r="AD602" s="42"/>
      <c r="AE602" s="42"/>
      <c r="AT602" s="20" t="s">
        <v>139</v>
      </c>
      <c r="AU602" s="20" t="s">
        <v>89</v>
      </c>
    </row>
    <row r="603" s="2" customFormat="1" ht="24.15" customHeight="1">
      <c r="A603" s="42"/>
      <c r="B603" s="43"/>
      <c r="C603" s="266" t="s">
        <v>771</v>
      </c>
      <c r="D603" s="266" t="s">
        <v>448</v>
      </c>
      <c r="E603" s="267" t="s">
        <v>772</v>
      </c>
      <c r="F603" s="268" t="s">
        <v>773</v>
      </c>
      <c r="G603" s="269" t="s">
        <v>180</v>
      </c>
      <c r="H603" s="270">
        <v>12</v>
      </c>
      <c r="I603" s="271"/>
      <c r="J603" s="272">
        <f>ROUND(I603*H603,2)</f>
        <v>0</v>
      </c>
      <c r="K603" s="268" t="s">
        <v>32</v>
      </c>
      <c r="L603" s="273"/>
      <c r="M603" s="274" t="s">
        <v>32</v>
      </c>
      <c r="N603" s="275" t="s">
        <v>49</v>
      </c>
      <c r="O603" s="88"/>
      <c r="P603" s="209">
        <f>O603*H603</f>
        <v>0</v>
      </c>
      <c r="Q603" s="209">
        <v>0.00050000000000000001</v>
      </c>
      <c r="R603" s="209">
        <f>Q603*H603</f>
        <v>0.0060000000000000001</v>
      </c>
      <c r="S603" s="209">
        <v>0</v>
      </c>
      <c r="T603" s="210">
        <f>S603*H603</f>
        <v>0</v>
      </c>
      <c r="U603" s="42"/>
      <c r="V603" s="42"/>
      <c r="W603" s="42"/>
      <c r="X603" s="42"/>
      <c r="Y603" s="42"/>
      <c r="Z603" s="42"/>
      <c r="AA603" s="42"/>
      <c r="AB603" s="42"/>
      <c r="AC603" s="42"/>
      <c r="AD603" s="42"/>
      <c r="AE603" s="42"/>
      <c r="AR603" s="211" t="s">
        <v>519</v>
      </c>
      <c r="AT603" s="211" t="s">
        <v>448</v>
      </c>
      <c r="AU603" s="211" t="s">
        <v>89</v>
      </c>
      <c r="AY603" s="20" t="s">
        <v>133</v>
      </c>
      <c r="BE603" s="212">
        <f>IF(N603="základní",J603,0)</f>
        <v>0</v>
      </c>
      <c r="BF603" s="212">
        <f>IF(N603="snížená",J603,0)</f>
        <v>0</v>
      </c>
      <c r="BG603" s="212">
        <f>IF(N603="zákl. přenesená",J603,0)</f>
        <v>0</v>
      </c>
      <c r="BH603" s="212">
        <f>IF(N603="sníž. přenesená",J603,0)</f>
        <v>0</v>
      </c>
      <c r="BI603" s="212">
        <f>IF(N603="nulová",J603,0)</f>
        <v>0</v>
      </c>
      <c r="BJ603" s="20" t="s">
        <v>86</v>
      </c>
      <c r="BK603" s="212">
        <f>ROUND(I603*H603,2)</f>
        <v>0</v>
      </c>
      <c r="BL603" s="20" t="s">
        <v>400</v>
      </c>
      <c r="BM603" s="211" t="s">
        <v>774</v>
      </c>
    </row>
    <row r="604" s="2" customFormat="1">
      <c r="A604" s="42"/>
      <c r="B604" s="43"/>
      <c r="C604" s="44"/>
      <c r="D604" s="213" t="s">
        <v>139</v>
      </c>
      <c r="E604" s="44"/>
      <c r="F604" s="214" t="s">
        <v>773</v>
      </c>
      <c r="G604" s="44"/>
      <c r="H604" s="44"/>
      <c r="I604" s="215"/>
      <c r="J604" s="44"/>
      <c r="K604" s="44"/>
      <c r="L604" s="48"/>
      <c r="M604" s="216"/>
      <c r="N604" s="217"/>
      <c r="O604" s="88"/>
      <c r="P604" s="88"/>
      <c r="Q604" s="88"/>
      <c r="R604" s="88"/>
      <c r="S604" s="88"/>
      <c r="T604" s="89"/>
      <c r="U604" s="42"/>
      <c r="V604" s="42"/>
      <c r="W604" s="42"/>
      <c r="X604" s="42"/>
      <c r="Y604" s="42"/>
      <c r="Z604" s="42"/>
      <c r="AA604" s="42"/>
      <c r="AB604" s="42"/>
      <c r="AC604" s="42"/>
      <c r="AD604" s="42"/>
      <c r="AE604" s="42"/>
      <c r="AT604" s="20" t="s">
        <v>139</v>
      </c>
      <c r="AU604" s="20" t="s">
        <v>89</v>
      </c>
    </row>
    <row r="605" s="2" customFormat="1" ht="24.15" customHeight="1">
      <c r="A605" s="42"/>
      <c r="B605" s="43"/>
      <c r="C605" s="200" t="s">
        <v>775</v>
      </c>
      <c r="D605" s="200" t="s">
        <v>134</v>
      </c>
      <c r="E605" s="201" t="s">
        <v>776</v>
      </c>
      <c r="F605" s="202" t="s">
        <v>777</v>
      </c>
      <c r="G605" s="203" t="s">
        <v>282</v>
      </c>
      <c r="H605" s="204">
        <v>0.032000000000000001</v>
      </c>
      <c r="I605" s="205"/>
      <c r="J605" s="206">
        <f>ROUND(I605*H605,2)</f>
        <v>0</v>
      </c>
      <c r="K605" s="202" t="s">
        <v>455</v>
      </c>
      <c r="L605" s="48"/>
      <c r="M605" s="207" t="s">
        <v>32</v>
      </c>
      <c r="N605" s="208" t="s">
        <v>49</v>
      </c>
      <c r="O605" s="88"/>
      <c r="P605" s="209">
        <f>O605*H605</f>
        <v>0</v>
      </c>
      <c r="Q605" s="209">
        <v>0</v>
      </c>
      <c r="R605" s="209">
        <f>Q605*H605</f>
        <v>0</v>
      </c>
      <c r="S605" s="209">
        <v>0</v>
      </c>
      <c r="T605" s="210">
        <f>S605*H605</f>
        <v>0</v>
      </c>
      <c r="U605" s="42"/>
      <c r="V605" s="42"/>
      <c r="W605" s="42"/>
      <c r="X605" s="42"/>
      <c r="Y605" s="42"/>
      <c r="Z605" s="42"/>
      <c r="AA605" s="42"/>
      <c r="AB605" s="42"/>
      <c r="AC605" s="42"/>
      <c r="AD605" s="42"/>
      <c r="AE605" s="42"/>
      <c r="AR605" s="211" t="s">
        <v>400</v>
      </c>
      <c r="AT605" s="211" t="s">
        <v>134</v>
      </c>
      <c r="AU605" s="211" t="s">
        <v>89</v>
      </c>
      <c r="AY605" s="20" t="s">
        <v>133</v>
      </c>
      <c r="BE605" s="212">
        <f>IF(N605="základní",J605,0)</f>
        <v>0</v>
      </c>
      <c r="BF605" s="212">
        <f>IF(N605="snížená",J605,0)</f>
        <v>0</v>
      </c>
      <c r="BG605" s="212">
        <f>IF(N605="zákl. přenesená",J605,0)</f>
        <v>0</v>
      </c>
      <c r="BH605" s="212">
        <f>IF(N605="sníž. přenesená",J605,0)</f>
        <v>0</v>
      </c>
      <c r="BI605" s="212">
        <f>IF(N605="nulová",J605,0)</f>
        <v>0</v>
      </c>
      <c r="BJ605" s="20" t="s">
        <v>86</v>
      </c>
      <c r="BK605" s="212">
        <f>ROUND(I605*H605,2)</f>
        <v>0</v>
      </c>
      <c r="BL605" s="20" t="s">
        <v>400</v>
      </c>
      <c r="BM605" s="211" t="s">
        <v>778</v>
      </c>
    </row>
    <row r="606" s="2" customFormat="1">
      <c r="A606" s="42"/>
      <c r="B606" s="43"/>
      <c r="C606" s="44"/>
      <c r="D606" s="213" t="s">
        <v>139</v>
      </c>
      <c r="E606" s="44"/>
      <c r="F606" s="214" t="s">
        <v>779</v>
      </c>
      <c r="G606" s="44"/>
      <c r="H606" s="44"/>
      <c r="I606" s="215"/>
      <c r="J606" s="44"/>
      <c r="K606" s="44"/>
      <c r="L606" s="48"/>
      <c r="M606" s="216"/>
      <c r="N606" s="217"/>
      <c r="O606" s="88"/>
      <c r="P606" s="88"/>
      <c r="Q606" s="88"/>
      <c r="R606" s="88"/>
      <c r="S606" s="88"/>
      <c r="T606" s="89"/>
      <c r="U606" s="42"/>
      <c r="V606" s="42"/>
      <c r="W606" s="42"/>
      <c r="X606" s="42"/>
      <c r="Y606" s="42"/>
      <c r="Z606" s="42"/>
      <c r="AA606" s="42"/>
      <c r="AB606" s="42"/>
      <c r="AC606" s="42"/>
      <c r="AD606" s="42"/>
      <c r="AE606" s="42"/>
      <c r="AT606" s="20" t="s">
        <v>139</v>
      </c>
      <c r="AU606" s="20" t="s">
        <v>89</v>
      </c>
    </row>
    <row r="607" s="2" customFormat="1">
      <c r="A607" s="42"/>
      <c r="B607" s="43"/>
      <c r="C607" s="44"/>
      <c r="D607" s="231" t="s">
        <v>184</v>
      </c>
      <c r="E607" s="44"/>
      <c r="F607" s="232" t="s">
        <v>780</v>
      </c>
      <c r="G607" s="44"/>
      <c r="H607" s="44"/>
      <c r="I607" s="215"/>
      <c r="J607" s="44"/>
      <c r="K607" s="44"/>
      <c r="L607" s="48"/>
      <c r="M607" s="216"/>
      <c r="N607" s="217"/>
      <c r="O607" s="88"/>
      <c r="P607" s="88"/>
      <c r="Q607" s="88"/>
      <c r="R607" s="88"/>
      <c r="S607" s="88"/>
      <c r="T607" s="89"/>
      <c r="U607" s="42"/>
      <c r="V607" s="42"/>
      <c r="W607" s="42"/>
      <c r="X607" s="42"/>
      <c r="Y607" s="42"/>
      <c r="Z607" s="42"/>
      <c r="AA607" s="42"/>
      <c r="AB607" s="42"/>
      <c r="AC607" s="42"/>
      <c r="AD607" s="42"/>
      <c r="AE607" s="42"/>
      <c r="AT607" s="20" t="s">
        <v>184</v>
      </c>
      <c r="AU607" s="20" t="s">
        <v>89</v>
      </c>
    </row>
    <row r="608" s="11" customFormat="1" ht="22.8" customHeight="1">
      <c r="A608" s="11"/>
      <c r="B608" s="186"/>
      <c r="C608" s="187"/>
      <c r="D608" s="188" t="s">
        <v>77</v>
      </c>
      <c r="E608" s="229" t="s">
        <v>781</v>
      </c>
      <c r="F608" s="229" t="s">
        <v>782</v>
      </c>
      <c r="G608" s="187"/>
      <c r="H608" s="187"/>
      <c r="I608" s="190"/>
      <c r="J608" s="230">
        <f>BK608</f>
        <v>0</v>
      </c>
      <c r="K608" s="187"/>
      <c r="L608" s="192"/>
      <c r="M608" s="193"/>
      <c r="N608" s="194"/>
      <c r="O608" s="194"/>
      <c r="P608" s="195">
        <f>SUM(P609:P720)</f>
        <v>0</v>
      </c>
      <c r="Q608" s="194"/>
      <c r="R608" s="195">
        <f>SUM(R609:R720)</f>
        <v>0.95964425999999992</v>
      </c>
      <c r="S608" s="194"/>
      <c r="T608" s="196">
        <f>SUM(T609:T720)</f>
        <v>0</v>
      </c>
      <c r="U608" s="11"/>
      <c r="V608" s="11"/>
      <c r="W608" s="11"/>
      <c r="X608" s="11"/>
      <c r="Y608" s="11"/>
      <c r="Z608" s="11"/>
      <c r="AA608" s="11"/>
      <c r="AB608" s="11"/>
      <c r="AC608" s="11"/>
      <c r="AD608" s="11"/>
      <c r="AE608" s="11"/>
      <c r="AR608" s="197" t="s">
        <v>89</v>
      </c>
      <c r="AT608" s="198" t="s">
        <v>77</v>
      </c>
      <c r="AU608" s="198" t="s">
        <v>86</v>
      </c>
      <c r="AY608" s="197" t="s">
        <v>133</v>
      </c>
      <c r="BK608" s="199">
        <f>SUM(BK609:BK720)</f>
        <v>0</v>
      </c>
    </row>
    <row r="609" s="2" customFormat="1" ht="16.5" customHeight="1">
      <c r="A609" s="42"/>
      <c r="B609" s="43"/>
      <c r="C609" s="200" t="s">
        <v>783</v>
      </c>
      <c r="D609" s="200" t="s">
        <v>134</v>
      </c>
      <c r="E609" s="201" t="s">
        <v>784</v>
      </c>
      <c r="F609" s="202" t="s">
        <v>785</v>
      </c>
      <c r="G609" s="203" t="s">
        <v>253</v>
      </c>
      <c r="H609" s="204">
        <v>8.8399999999999999</v>
      </c>
      <c r="I609" s="205"/>
      <c r="J609" s="206">
        <f>ROUND(I609*H609,2)</f>
        <v>0</v>
      </c>
      <c r="K609" s="202" t="s">
        <v>235</v>
      </c>
      <c r="L609" s="48"/>
      <c r="M609" s="207" t="s">
        <v>32</v>
      </c>
      <c r="N609" s="208" t="s">
        <v>49</v>
      </c>
      <c r="O609" s="88"/>
      <c r="P609" s="209">
        <f>O609*H609</f>
        <v>0</v>
      </c>
      <c r="Q609" s="209">
        <v>0.00029999999999999997</v>
      </c>
      <c r="R609" s="209">
        <f>Q609*H609</f>
        <v>0.0026519999999999998</v>
      </c>
      <c r="S609" s="209">
        <v>0</v>
      </c>
      <c r="T609" s="210">
        <f>S609*H609</f>
        <v>0</v>
      </c>
      <c r="U609" s="42"/>
      <c r="V609" s="42"/>
      <c r="W609" s="42"/>
      <c r="X609" s="42"/>
      <c r="Y609" s="42"/>
      <c r="Z609" s="42"/>
      <c r="AA609" s="42"/>
      <c r="AB609" s="42"/>
      <c r="AC609" s="42"/>
      <c r="AD609" s="42"/>
      <c r="AE609" s="42"/>
      <c r="AR609" s="211" t="s">
        <v>400</v>
      </c>
      <c r="AT609" s="211" t="s">
        <v>134</v>
      </c>
      <c r="AU609" s="211" t="s">
        <v>89</v>
      </c>
      <c r="AY609" s="20" t="s">
        <v>133</v>
      </c>
      <c r="BE609" s="212">
        <f>IF(N609="základní",J609,0)</f>
        <v>0</v>
      </c>
      <c r="BF609" s="212">
        <f>IF(N609="snížená",J609,0)</f>
        <v>0</v>
      </c>
      <c r="BG609" s="212">
        <f>IF(N609="zákl. přenesená",J609,0)</f>
        <v>0</v>
      </c>
      <c r="BH609" s="212">
        <f>IF(N609="sníž. přenesená",J609,0)</f>
        <v>0</v>
      </c>
      <c r="BI609" s="212">
        <f>IF(N609="nulová",J609,0)</f>
        <v>0</v>
      </c>
      <c r="BJ609" s="20" t="s">
        <v>86</v>
      </c>
      <c r="BK609" s="212">
        <f>ROUND(I609*H609,2)</f>
        <v>0</v>
      </c>
      <c r="BL609" s="20" t="s">
        <v>400</v>
      </c>
      <c r="BM609" s="211" t="s">
        <v>786</v>
      </c>
    </row>
    <row r="610" s="2" customFormat="1">
      <c r="A610" s="42"/>
      <c r="B610" s="43"/>
      <c r="C610" s="44"/>
      <c r="D610" s="213" t="s">
        <v>139</v>
      </c>
      <c r="E610" s="44"/>
      <c r="F610" s="214" t="s">
        <v>787</v>
      </c>
      <c r="G610" s="44"/>
      <c r="H610" s="44"/>
      <c r="I610" s="215"/>
      <c r="J610" s="44"/>
      <c r="K610" s="44"/>
      <c r="L610" s="48"/>
      <c r="M610" s="216"/>
      <c r="N610" s="217"/>
      <c r="O610" s="88"/>
      <c r="P610" s="88"/>
      <c r="Q610" s="88"/>
      <c r="R610" s="88"/>
      <c r="S610" s="88"/>
      <c r="T610" s="89"/>
      <c r="U610" s="42"/>
      <c r="V610" s="42"/>
      <c r="W610" s="42"/>
      <c r="X610" s="42"/>
      <c r="Y610" s="42"/>
      <c r="Z610" s="42"/>
      <c r="AA610" s="42"/>
      <c r="AB610" s="42"/>
      <c r="AC610" s="42"/>
      <c r="AD610" s="42"/>
      <c r="AE610" s="42"/>
      <c r="AT610" s="20" t="s">
        <v>139</v>
      </c>
      <c r="AU610" s="20" t="s">
        <v>89</v>
      </c>
    </row>
    <row r="611" s="2" customFormat="1">
      <c r="A611" s="42"/>
      <c r="B611" s="43"/>
      <c r="C611" s="44"/>
      <c r="D611" s="231" t="s">
        <v>184</v>
      </c>
      <c r="E611" s="44"/>
      <c r="F611" s="232" t="s">
        <v>788</v>
      </c>
      <c r="G611" s="44"/>
      <c r="H611" s="44"/>
      <c r="I611" s="215"/>
      <c r="J611" s="44"/>
      <c r="K611" s="44"/>
      <c r="L611" s="48"/>
      <c r="M611" s="216"/>
      <c r="N611" s="217"/>
      <c r="O611" s="88"/>
      <c r="P611" s="88"/>
      <c r="Q611" s="88"/>
      <c r="R611" s="88"/>
      <c r="S611" s="88"/>
      <c r="T611" s="89"/>
      <c r="U611" s="42"/>
      <c r="V611" s="42"/>
      <c r="W611" s="42"/>
      <c r="X611" s="42"/>
      <c r="Y611" s="42"/>
      <c r="Z611" s="42"/>
      <c r="AA611" s="42"/>
      <c r="AB611" s="42"/>
      <c r="AC611" s="42"/>
      <c r="AD611" s="42"/>
      <c r="AE611" s="42"/>
      <c r="AT611" s="20" t="s">
        <v>184</v>
      </c>
      <c r="AU611" s="20" t="s">
        <v>89</v>
      </c>
    </row>
    <row r="612" s="2" customFormat="1">
      <c r="A612" s="42"/>
      <c r="B612" s="43"/>
      <c r="C612" s="44"/>
      <c r="D612" s="213" t="s">
        <v>239</v>
      </c>
      <c r="E612" s="44"/>
      <c r="F612" s="218" t="s">
        <v>789</v>
      </c>
      <c r="G612" s="44"/>
      <c r="H612" s="44"/>
      <c r="I612" s="215"/>
      <c r="J612" s="44"/>
      <c r="K612" s="44"/>
      <c r="L612" s="48"/>
      <c r="M612" s="216"/>
      <c r="N612" s="217"/>
      <c r="O612" s="88"/>
      <c r="P612" s="88"/>
      <c r="Q612" s="88"/>
      <c r="R612" s="88"/>
      <c r="S612" s="88"/>
      <c r="T612" s="89"/>
      <c r="U612" s="42"/>
      <c r="V612" s="42"/>
      <c r="W612" s="42"/>
      <c r="X612" s="42"/>
      <c r="Y612" s="42"/>
      <c r="Z612" s="42"/>
      <c r="AA612" s="42"/>
      <c r="AB612" s="42"/>
      <c r="AC612" s="42"/>
      <c r="AD612" s="42"/>
      <c r="AE612" s="42"/>
      <c r="AT612" s="20" t="s">
        <v>239</v>
      </c>
      <c r="AU612" s="20" t="s">
        <v>89</v>
      </c>
    </row>
    <row r="613" s="15" customFormat="1">
      <c r="A613" s="15"/>
      <c r="B613" s="256"/>
      <c r="C613" s="257"/>
      <c r="D613" s="213" t="s">
        <v>258</v>
      </c>
      <c r="E613" s="258" t="s">
        <v>32</v>
      </c>
      <c r="F613" s="259" t="s">
        <v>394</v>
      </c>
      <c r="G613" s="257"/>
      <c r="H613" s="258" t="s">
        <v>32</v>
      </c>
      <c r="I613" s="260"/>
      <c r="J613" s="257"/>
      <c r="K613" s="257"/>
      <c r="L613" s="261"/>
      <c r="M613" s="262"/>
      <c r="N613" s="263"/>
      <c r="O613" s="263"/>
      <c r="P613" s="263"/>
      <c r="Q613" s="263"/>
      <c r="R613" s="263"/>
      <c r="S613" s="263"/>
      <c r="T613" s="264"/>
      <c r="U613" s="15"/>
      <c r="V613" s="15"/>
      <c r="W613" s="15"/>
      <c r="X613" s="15"/>
      <c r="Y613" s="15"/>
      <c r="Z613" s="15"/>
      <c r="AA613" s="15"/>
      <c r="AB613" s="15"/>
      <c r="AC613" s="15"/>
      <c r="AD613" s="15"/>
      <c r="AE613" s="15"/>
      <c r="AT613" s="265" t="s">
        <v>258</v>
      </c>
      <c r="AU613" s="265" t="s">
        <v>89</v>
      </c>
      <c r="AV613" s="15" t="s">
        <v>86</v>
      </c>
      <c r="AW613" s="15" t="s">
        <v>39</v>
      </c>
      <c r="AX613" s="15" t="s">
        <v>78</v>
      </c>
      <c r="AY613" s="265" t="s">
        <v>133</v>
      </c>
    </row>
    <row r="614" s="13" customFormat="1">
      <c r="A614" s="13"/>
      <c r="B614" s="234"/>
      <c r="C614" s="235"/>
      <c r="D614" s="213" t="s">
        <v>258</v>
      </c>
      <c r="E614" s="236" t="s">
        <v>32</v>
      </c>
      <c r="F614" s="237" t="s">
        <v>397</v>
      </c>
      <c r="G614" s="235"/>
      <c r="H614" s="238">
        <v>5.0899999999999999</v>
      </c>
      <c r="I614" s="239"/>
      <c r="J614" s="235"/>
      <c r="K614" s="235"/>
      <c r="L614" s="240"/>
      <c r="M614" s="241"/>
      <c r="N614" s="242"/>
      <c r="O614" s="242"/>
      <c r="P614" s="242"/>
      <c r="Q614" s="242"/>
      <c r="R614" s="242"/>
      <c r="S614" s="242"/>
      <c r="T614" s="243"/>
      <c r="U614" s="13"/>
      <c r="V614" s="13"/>
      <c r="W614" s="13"/>
      <c r="X614" s="13"/>
      <c r="Y614" s="13"/>
      <c r="Z614" s="13"/>
      <c r="AA614" s="13"/>
      <c r="AB614" s="13"/>
      <c r="AC614" s="13"/>
      <c r="AD614" s="13"/>
      <c r="AE614" s="13"/>
      <c r="AT614" s="244" t="s">
        <v>258</v>
      </c>
      <c r="AU614" s="244" t="s">
        <v>89</v>
      </c>
      <c r="AV614" s="13" t="s">
        <v>89</v>
      </c>
      <c r="AW614" s="13" t="s">
        <v>39</v>
      </c>
      <c r="AX614" s="13" t="s">
        <v>78</v>
      </c>
      <c r="AY614" s="244" t="s">
        <v>133</v>
      </c>
    </row>
    <row r="615" s="13" customFormat="1">
      <c r="A615" s="13"/>
      <c r="B615" s="234"/>
      <c r="C615" s="235"/>
      <c r="D615" s="213" t="s">
        <v>258</v>
      </c>
      <c r="E615" s="236" t="s">
        <v>32</v>
      </c>
      <c r="F615" s="237" t="s">
        <v>398</v>
      </c>
      <c r="G615" s="235"/>
      <c r="H615" s="238">
        <v>3.75</v>
      </c>
      <c r="I615" s="239"/>
      <c r="J615" s="235"/>
      <c r="K615" s="235"/>
      <c r="L615" s="240"/>
      <c r="M615" s="241"/>
      <c r="N615" s="242"/>
      <c r="O615" s="242"/>
      <c r="P615" s="242"/>
      <c r="Q615" s="242"/>
      <c r="R615" s="242"/>
      <c r="S615" s="242"/>
      <c r="T615" s="243"/>
      <c r="U615" s="13"/>
      <c r="V615" s="13"/>
      <c r="W615" s="13"/>
      <c r="X615" s="13"/>
      <c r="Y615" s="13"/>
      <c r="Z615" s="13"/>
      <c r="AA615" s="13"/>
      <c r="AB615" s="13"/>
      <c r="AC615" s="13"/>
      <c r="AD615" s="13"/>
      <c r="AE615" s="13"/>
      <c r="AT615" s="244" t="s">
        <v>258</v>
      </c>
      <c r="AU615" s="244" t="s">
        <v>89</v>
      </c>
      <c r="AV615" s="13" t="s">
        <v>89</v>
      </c>
      <c r="AW615" s="13" t="s">
        <v>39</v>
      </c>
      <c r="AX615" s="13" t="s">
        <v>78</v>
      </c>
      <c r="AY615" s="244" t="s">
        <v>133</v>
      </c>
    </row>
    <row r="616" s="14" customFormat="1">
      <c r="A616" s="14"/>
      <c r="B616" s="245"/>
      <c r="C616" s="246"/>
      <c r="D616" s="213" t="s">
        <v>258</v>
      </c>
      <c r="E616" s="247" t="s">
        <v>32</v>
      </c>
      <c r="F616" s="248" t="s">
        <v>265</v>
      </c>
      <c r="G616" s="246"/>
      <c r="H616" s="249">
        <v>8.8399999999999999</v>
      </c>
      <c r="I616" s="250"/>
      <c r="J616" s="246"/>
      <c r="K616" s="246"/>
      <c r="L616" s="251"/>
      <c r="M616" s="252"/>
      <c r="N616" s="253"/>
      <c r="O616" s="253"/>
      <c r="P616" s="253"/>
      <c r="Q616" s="253"/>
      <c r="R616" s="253"/>
      <c r="S616" s="253"/>
      <c r="T616" s="254"/>
      <c r="U616" s="14"/>
      <c r="V616" s="14"/>
      <c r="W616" s="14"/>
      <c r="X616" s="14"/>
      <c r="Y616" s="14"/>
      <c r="Z616" s="14"/>
      <c r="AA616" s="14"/>
      <c r="AB616" s="14"/>
      <c r="AC616" s="14"/>
      <c r="AD616" s="14"/>
      <c r="AE616" s="14"/>
      <c r="AT616" s="255" t="s">
        <v>258</v>
      </c>
      <c r="AU616" s="255" t="s">
        <v>89</v>
      </c>
      <c r="AV616" s="14" t="s">
        <v>132</v>
      </c>
      <c r="AW616" s="14" t="s">
        <v>39</v>
      </c>
      <c r="AX616" s="14" t="s">
        <v>86</v>
      </c>
      <c r="AY616" s="255" t="s">
        <v>133</v>
      </c>
    </row>
    <row r="617" s="2" customFormat="1" ht="24.15" customHeight="1">
      <c r="A617" s="42"/>
      <c r="B617" s="43"/>
      <c r="C617" s="200" t="s">
        <v>790</v>
      </c>
      <c r="D617" s="200" t="s">
        <v>134</v>
      </c>
      <c r="E617" s="201" t="s">
        <v>791</v>
      </c>
      <c r="F617" s="202" t="s">
        <v>792</v>
      </c>
      <c r="G617" s="203" t="s">
        <v>380</v>
      </c>
      <c r="H617" s="204">
        <v>17.5</v>
      </c>
      <c r="I617" s="205"/>
      <c r="J617" s="206">
        <f>ROUND(I617*H617,2)</f>
        <v>0</v>
      </c>
      <c r="K617" s="202" t="s">
        <v>235</v>
      </c>
      <c r="L617" s="48"/>
      <c r="M617" s="207" t="s">
        <v>32</v>
      </c>
      <c r="N617" s="208" t="s">
        <v>49</v>
      </c>
      <c r="O617" s="88"/>
      <c r="P617" s="209">
        <f>O617*H617</f>
        <v>0</v>
      </c>
      <c r="Q617" s="209">
        <v>0.00034000000000000002</v>
      </c>
      <c r="R617" s="209">
        <f>Q617*H617</f>
        <v>0.0059500000000000004</v>
      </c>
      <c r="S617" s="209">
        <v>0</v>
      </c>
      <c r="T617" s="210">
        <f>S617*H617</f>
        <v>0</v>
      </c>
      <c r="U617" s="42"/>
      <c r="V617" s="42"/>
      <c r="W617" s="42"/>
      <c r="X617" s="42"/>
      <c r="Y617" s="42"/>
      <c r="Z617" s="42"/>
      <c r="AA617" s="42"/>
      <c r="AB617" s="42"/>
      <c r="AC617" s="42"/>
      <c r="AD617" s="42"/>
      <c r="AE617" s="42"/>
      <c r="AR617" s="211" t="s">
        <v>400</v>
      </c>
      <c r="AT617" s="211" t="s">
        <v>134</v>
      </c>
      <c r="AU617" s="211" t="s">
        <v>89</v>
      </c>
      <c r="AY617" s="20" t="s">
        <v>133</v>
      </c>
      <c r="BE617" s="212">
        <f>IF(N617="základní",J617,0)</f>
        <v>0</v>
      </c>
      <c r="BF617" s="212">
        <f>IF(N617="snížená",J617,0)</f>
        <v>0</v>
      </c>
      <c r="BG617" s="212">
        <f>IF(N617="zákl. přenesená",J617,0)</f>
        <v>0</v>
      </c>
      <c r="BH617" s="212">
        <f>IF(N617="sníž. přenesená",J617,0)</f>
        <v>0</v>
      </c>
      <c r="BI617" s="212">
        <f>IF(N617="nulová",J617,0)</f>
        <v>0</v>
      </c>
      <c r="BJ617" s="20" t="s">
        <v>86</v>
      </c>
      <c r="BK617" s="212">
        <f>ROUND(I617*H617,2)</f>
        <v>0</v>
      </c>
      <c r="BL617" s="20" t="s">
        <v>400</v>
      </c>
      <c r="BM617" s="211" t="s">
        <v>793</v>
      </c>
    </row>
    <row r="618" s="2" customFormat="1">
      <c r="A618" s="42"/>
      <c r="B618" s="43"/>
      <c r="C618" s="44"/>
      <c r="D618" s="213" t="s">
        <v>139</v>
      </c>
      <c r="E618" s="44"/>
      <c r="F618" s="214" t="s">
        <v>794</v>
      </c>
      <c r="G618" s="44"/>
      <c r="H618" s="44"/>
      <c r="I618" s="215"/>
      <c r="J618" s="44"/>
      <c r="K618" s="44"/>
      <c r="L618" s="48"/>
      <c r="M618" s="216"/>
      <c r="N618" s="217"/>
      <c r="O618" s="88"/>
      <c r="P618" s="88"/>
      <c r="Q618" s="88"/>
      <c r="R618" s="88"/>
      <c r="S618" s="88"/>
      <c r="T618" s="89"/>
      <c r="U618" s="42"/>
      <c r="V618" s="42"/>
      <c r="W618" s="42"/>
      <c r="X618" s="42"/>
      <c r="Y618" s="42"/>
      <c r="Z618" s="42"/>
      <c r="AA618" s="42"/>
      <c r="AB618" s="42"/>
      <c r="AC618" s="42"/>
      <c r="AD618" s="42"/>
      <c r="AE618" s="42"/>
      <c r="AT618" s="20" t="s">
        <v>139</v>
      </c>
      <c r="AU618" s="20" t="s">
        <v>89</v>
      </c>
    </row>
    <row r="619" s="2" customFormat="1">
      <c r="A619" s="42"/>
      <c r="B619" s="43"/>
      <c r="C619" s="44"/>
      <c r="D619" s="231" t="s">
        <v>184</v>
      </c>
      <c r="E619" s="44"/>
      <c r="F619" s="232" t="s">
        <v>795</v>
      </c>
      <c r="G619" s="44"/>
      <c r="H619" s="44"/>
      <c r="I619" s="215"/>
      <c r="J619" s="44"/>
      <c r="K619" s="44"/>
      <c r="L619" s="48"/>
      <c r="M619" s="216"/>
      <c r="N619" s="217"/>
      <c r="O619" s="88"/>
      <c r="P619" s="88"/>
      <c r="Q619" s="88"/>
      <c r="R619" s="88"/>
      <c r="S619" s="88"/>
      <c r="T619" s="89"/>
      <c r="U619" s="42"/>
      <c r="V619" s="42"/>
      <c r="W619" s="42"/>
      <c r="X619" s="42"/>
      <c r="Y619" s="42"/>
      <c r="Z619" s="42"/>
      <c r="AA619" s="42"/>
      <c r="AB619" s="42"/>
      <c r="AC619" s="42"/>
      <c r="AD619" s="42"/>
      <c r="AE619" s="42"/>
      <c r="AT619" s="20" t="s">
        <v>184</v>
      </c>
      <c r="AU619" s="20" t="s">
        <v>89</v>
      </c>
    </row>
    <row r="620" s="2" customFormat="1">
      <c r="A620" s="42"/>
      <c r="B620" s="43"/>
      <c r="C620" s="44"/>
      <c r="D620" s="213" t="s">
        <v>239</v>
      </c>
      <c r="E620" s="44"/>
      <c r="F620" s="218" t="s">
        <v>789</v>
      </c>
      <c r="G620" s="44"/>
      <c r="H620" s="44"/>
      <c r="I620" s="215"/>
      <c r="J620" s="44"/>
      <c r="K620" s="44"/>
      <c r="L620" s="48"/>
      <c r="M620" s="216"/>
      <c r="N620" s="217"/>
      <c r="O620" s="88"/>
      <c r="P620" s="88"/>
      <c r="Q620" s="88"/>
      <c r="R620" s="88"/>
      <c r="S620" s="88"/>
      <c r="T620" s="89"/>
      <c r="U620" s="42"/>
      <c r="V620" s="42"/>
      <c r="W620" s="42"/>
      <c r="X620" s="42"/>
      <c r="Y620" s="42"/>
      <c r="Z620" s="42"/>
      <c r="AA620" s="42"/>
      <c r="AB620" s="42"/>
      <c r="AC620" s="42"/>
      <c r="AD620" s="42"/>
      <c r="AE620" s="42"/>
      <c r="AT620" s="20" t="s">
        <v>239</v>
      </c>
      <c r="AU620" s="20" t="s">
        <v>89</v>
      </c>
    </row>
    <row r="621" s="13" customFormat="1">
      <c r="A621" s="13"/>
      <c r="B621" s="234"/>
      <c r="C621" s="235"/>
      <c r="D621" s="213" t="s">
        <v>258</v>
      </c>
      <c r="E621" s="236" t="s">
        <v>32</v>
      </c>
      <c r="F621" s="237" t="s">
        <v>796</v>
      </c>
      <c r="G621" s="235"/>
      <c r="H621" s="238">
        <v>15.199999999999999</v>
      </c>
      <c r="I621" s="239"/>
      <c r="J621" s="235"/>
      <c r="K621" s="235"/>
      <c r="L621" s="240"/>
      <c r="M621" s="241"/>
      <c r="N621" s="242"/>
      <c r="O621" s="242"/>
      <c r="P621" s="242"/>
      <c r="Q621" s="242"/>
      <c r="R621" s="242"/>
      <c r="S621" s="242"/>
      <c r="T621" s="243"/>
      <c r="U621" s="13"/>
      <c r="V621" s="13"/>
      <c r="W621" s="13"/>
      <c r="X621" s="13"/>
      <c r="Y621" s="13"/>
      <c r="Z621" s="13"/>
      <c r="AA621" s="13"/>
      <c r="AB621" s="13"/>
      <c r="AC621" s="13"/>
      <c r="AD621" s="13"/>
      <c r="AE621" s="13"/>
      <c r="AT621" s="244" t="s">
        <v>258</v>
      </c>
      <c r="AU621" s="244" t="s">
        <v>89</v>
      </c>
      <c r="AV621" s="13" t="s">
        <v>89</v>
      </c>
      <c r="AW621" s="13" t="s">
        <v>39</v>
      </c>
      <c r="AX621" s="13" t="s">
        <v>78</v>
      </c>
      <c r="AY621" s="244" t="s">
        <v>133</v>
      </c>
    </row>
    <row r="622" s="13" customFormat="1">
      <c r="A622" s="13"/>
      <c r="B622" s="234"/>
      <c r="C622" s="235"/>
      <c r="D622" s="213" t="s">
        <v>258</v>
      </c>
      <c r="E622" s="236" t="s">
        <v>32</v>
      </c>
      <c r="F622" s="237" t="s">
        <v>797</v>
      </c>
      <c r="G622" s="235"/>
      <c r="H622" s="238">
        <v>2.2999999999999998</v>
      </c>
      <c r="I622" s="239"/>
      <c r="J622" s="235"/>
      <c r="K622" s="235"/>
      <c r="L622" s="240"/>
      <c r="M622" s="241"/>
      <c r="N622" s="242"/>
      <c r="O622" s="242"/>
      <c r="P622" s="242"/>
      <c r="Q622" s="242"/>
      <c r="R622" s="242"/>
      <c r="S622" s="242"/>
      <c r="T622" s="243"/>
      <c r="U622" s="13"/>
      <c r="V622" s="13"/>
      <c r="W622" s="13"/>
      <c r="X622" s="13"/>
      <c r="Y622" s="13"/>
      <c r="Z622" s="13"/>
      <c r="AA622" s="13"/>
      <c r="AB622" s="13"/>
      <c r="AC622" s="13"/>
      <c r="AD622" s="13"/>
      <c r="AE622" s="13"/>
      <c r="AT622" s="244" t="s">
        <v>258</v>
      </c>
      <c r="AU622" s="244" t="s">
        <v>89</v>
      </c>
      <c r="AV622" s="13" t="s">
        <v>89</v>
      </c>
      <c r="AW622" s="13" t="s">
        <v>39</v>
      </c>
      <c r="AX622" s="13" t="s">
        <v>78</v>
      </c>
      <c r="AY622" s="244" t="s">
        <v>133</v>
      </c>
    </row>
    <row r="623" s="14" customFormat="1">
      <c r="A623" s="14"/>
      <c r="B623" s="245"/>
      <c r="C623" s="246"/>
      <c r="D623" s="213" t="s">
        <v>258</v>
      </c>
      <c r="E623" s="247" t="s">
        <v>32</v>
      </c>
      <c r="F623" s="248" t="s">
        <v>265</v>
      </c>
      <c r="G623" s="246"/>
      <c r="H623" s="249">
        <v>17.5</v>
      </c>
      <c r="I623" s="250"/>
      <c r="J623" s="246"/>
      <c r="K623" s="246"/>
      <c r="L623" s="251"/>
      <c r="M623" s="252"/>
      <c r="N623" s="253"/>
      <c r="O623" s="253"/>
      <c r="P623" s="253"/>
      <c r="Q623" s="253"/>
      <c r="R623" s="253"/>
      <c r="S623" s="253"/>
      <c r="T623" s="254"/>
      <c r="U623" s="14"/>
      <c r="V623" s="14"/>
      <c r="W623" s="14"/>
      <c r="X623" s="14"/>
      <c r="Y623" s="14"/>
      <c r="Z623" s="14"/>
      <c r="AA623" s="14"/>
      <c r="AB623" s="14"/>
      <c r="AC623" s="14"/>
      <c r="AD623" s="14"/>
      <c r="AE623" s="14"/>
      <c r="AT623" s="255" t="s">
        <v>258</v>
      </c>
      <c r="AU623" s="255" t="s">
        <v>89</v>
      </c>
      <c r="AV623" s="14" t="s">
        <v>132</v>
      </c>
      <c r="AW623" s="14" t="s">
        <v>39</v>
      </c>
      <c r="AX623" s="14" t="s">
        <v>86</v>
      </c>
      <c r="AY623" s="255" t="s">
        <v>133</v>
      </c>
    </row>
    <row r="624" s="2" customFormat="1" ht="24.15" customHeight="1">
      <c r="A624" s="42"/>
      <c r="B624" s="43"/>
      <c r="C624" s="266" t="s">
        <v>798</v>
      </c>
      <c r="D624" s="266" t="s">
        <v>448</v>
      </c>
      <c r="E624" s="267" t="s">
        <v>799</v>
      </c>
      <c r="F624" s="268" t="s">
        <v>800</v>
      </c>
      <c r="G624" s="269" t="s">
        <v>380</v>
      </c>
      <c r="H624" s="270">
        <v>19.25</v>
      </c>
      <c r="I624" s="271"/>
      <c r="J624" s="272">
        <f>ROUND(I624*H624,2)</f>
        <v>0</v>
      </c>
      <c r="K624" s="268" t="s">
        <v>235</v>
      </c>
      <c r="L624" s="273"/>
      <c r="M624" s="274" t="s">
        <v>32</v>
      </c>
      <c r="N624" s="275" t="s">
        <v>49</v>
      </c>
      <c r="O624" s="88"/>
      <c r="P624" s="209">
        <f>O624*H624</f>
        <v>0</v>
      </c>
      <c r="Q624" s="209">
        <v>0.00036000000000000002</v>
      </c>
      <c r="R624" s="209">
        <f>Q624*H624</f>
        <v>0.0069300000000000004</v>
      </c>
      <c r="S624" s="209">
        <v>0</v>
      </c>
      <c r="T624" s="210">
        <f>S624*H624</f>
        <v>0</v>
      </c>
      <c r="U624" s="42"/>
      <c r="V624" s="42"/>
      <c r="W624" s="42"/>
      <c r="X624" s="42"/>
      <c r="Y624" s="42"/>
      <c r="Z624" s="42"/>
      <c r="AA624" s="42"/>
      <c r="AB624" s="42"/>
      <c r="AC624" s="42"/>
      <c r="AD624" s="42"/>
      <c r="AE624" s="42"/>
      <c r="AR624" s="211" t="s">
        <v>519</v>
      </c>
      <c r="AT624" s="211" t="s">
        <v>448</v>
      </c>
      <c r="AU624" s="211" t="s">
        <v>89</v>
      </c>
      <c r="AY624" s="20" t="s">
        <v>133</v>
      </c>
      <c r="BE624" s="212">
        <f>IF(N624="základní",J624,0)</f>
        <v>0</v>
      </c>
      <c r="BF624" s="212">
        <f>IF(N624="snížená",J624,0)</f>
        <v>0</v>
      </c>
      <c r="BG624" s="212">
        <f>IF(N624="zákl. přenesená",J624,0)</f>
        <v>0</v>
      </c>
      <c r="BH624" s="212">
        <f>IF(N624="sníž. přenesená",J624,0)</f>
        <v>0</v>
      </c>
      <c r="BI624" s="212">
        <f>IF(N624="nulová",J624,0)</f>
        <v>0</v>
      </c>
      <c r="BJ624" s="20" t="s">
        <v>86</v>
      </c>
      <c r="BK624" s="212">
        <f>ROUND(I624*H624,2)</f>
        <v>0</v>
      </c>
      <c r="BL624" s="20" t="s">
        <v>400</v>
      </c>
      <c r="BM624" s="211" t="s">
        <v>801</v>
      </c>
    </row>
    <row r="625" s="2" customFormat="1">
      <c r="A625" s="42"/>
      <c r="B625" s="43"/>
      <c r="C625" s="44"/>
      <c r="D625" s="213" t="s">
        <v>139</v>
      </c>
      <c r="E625" s="44"/>
      <c r="F625" s="214" t="s">
        <v>800</v>
      </c>
      <c r="G625" s="44"/>
      <c r="H625" s="44"/>
      <c r="I625" s="215"/>
      <c r="J625" s="44"/>
      <c r="K625" s="44"/>
      <c r="L625" s="48"/>
      <c r="M625" s="216"/>
      <c r="N625" s="217"/>
      <c r="O625" s="88"/>
      <c r="P625" s="88"/>
      <c r="Q625" s="88"/>
      <c r="R625" s="88"/>
      <c r="S625" s="88"/>
      <c r="T625" s="89"/>
      <c r="U625" s="42"/>
      <c r="V625" s="42"/>
      <c r="W625" s="42"/>
      <c r="X625" s="42"/>
      <c r="Y625" s="42"/>
      <c r="Z625" s="42"/>
      <c r="AA625" s="42"/>
      <c r="AB625" s="42"/>
      <c r="AC625" s="42"/>
      <c r="AD625" s="42"/>
      <c r="AE625" s="42"/>
      <c r="AT625" s="20" t="s">
        <v>139</v>
      </c>
      <c r="AU625" s="20" t="s">
        <v>89</v>
      </c>
    </row>
    <row r="626" s="13" customFormat="1">
      <c r="A626" s="13"/>
      <c r="B626" s="234"/>
      <c r="C626" s="235"/>
      <c r="D626" s="213" t="s">
        <v>258</v>
      </c>
      <c r="E626" s="235"/>
      <c r="F626" s="237" t="s">
        <v>802</v>
      </c>
      <c r="G626" s="235"/>
      <c r="H626" s="238">
        <v>19.25</v>
      </c>
      <c r="I626" s="239"/>
      <c r="J626" s="235"/>
      <c r="K626" s="235"/>
      <c r="L626" s="240"/>
      <c r="M626" s="241"/>
      <c r="N626" s="242"/>
      <c r="O626" s="242"/>
      <c r="P626" s="242"/>
      <c r="Q626" s="242"/>
      <c r="R626" s="242"/>
      <c r="S626" s="242"/>
      <c r="T626" s="243"/>
      <c r="U626" s="13"/>
      <c r="V626" s="13"/>
      <c r="W626" s="13"/>
      <c r="X626" s="13"/>
      <c r="Y626" s="13"/>
      <c r="Z626" s="13"/>
      <c r="AA626" s="13"/>
      <c r="AB626" s="13"/>
      <c r="AC626" s="13"/>
      <c r="AD626" s="13"/>
      <c r="AE626" s="13"/>
      <c r="AT626" s="244" t="s">
        <v>258</v>
      </c>
      <c r="AU626" s="244" t="s">
        <v>89</v>
      </c>
      <c r="AV626" s="13" t="s">
        <v>89</v>
      </c>
      <c r="AW626" s="13" t="s">
        <v>4</v>
      </c>
      <c r="AX626" s="13" t="s">
        <v>86</v>
      </c>
      <c r="AY626" s="244" t="s">
        <v>133</v>
      </c>
    </row>
    <row r="627" s="2" customFormat="1" ht="37.8" customHeight="1">
      <c r="A627" s="42"/>
      <c r="B627" s="43"/>
      <c r="C627" s="200" t="s">
        <v>803</v>
      </c>
      <c r="D627" s="200" t="s">
        <v>134</v>
      </c>
      <c r="E627" s="201" t="s">
        <v>804</v>
      </c>
      <c r="F627" s="202" t="s">
        <v>805</v>
      </c>
      <c r="G627" s="203" t="s">
        <v>380</v>
      </c>
      <c r="H627" s="204">
        <v>17.5</v>
      </c>
      <c r="I627" s="205"/>
      <c r="J627" s="206">
        <f>ROUND(I627*H627,2)</f>
        <v>0</v>
      </c>
      <c r="K627" s="202" t="s">
        <v>235</v>
      </c>
      <c r="L627" s="48"/>
      <c r="M627" s="207" t="s">
        <v>32</v>
      </c>
      <c r="N627" s="208" t="s">
        <v>49</v>
      </c>
      <c r="O627" s="88"/>
      <c r="P627" s="209">
        <f>O627*H627</f>
        <v>0</v>
      </c>
      <c r="Q627" s="209">
        <v>0.0015299999999999999</v>
      </c>
      <c r="R627" s="209">
        <f>Q627*H627</f>
        <v>0.026774999999999997</v>
      </c>
      <c r="S627" s="209">
        <v>0</v>
      </c>
      <c r="T627" s="210">
        <f>S627*H627</f>
        <v>0</v>
      </c>
      <c r="U627" s="42"/>
      <c r="V627" s="42"/>
      <c r="W627" s="42"/>
      <c r="X627" s="42"/>
      <c r="Y627" s="42"/>
      <c r="Z627" s="42"/>
      <c r="AA627" s="42"/>
      <c r="AB627" s="42"/>
      <c r="AC627" s="42"/>
      <c r="AD627" s="42"/>
      <c r="AE627" s="42"/>
      <c r="AR627" s="211" t="s">
        <v>400</v>
      </c>
      <c r="AT627" s="211" t="s">
        <v>134</v>
      </c>
      <c r="AU627" s="211" t="s">
        <v>89</v>
      </c>
      <c r="AY627" s="20" t="s">
        <v>133</v>
      </c>
      <c r="BE627" s="212">
        <f>IF(N627="základní",J627,0)</f>
        <v>0</v>
      </c>
      <c r="BF627" s="212">
        <f>IF(N627="snížená",J627,0)</f>
        <v>0</v>
      </c>
      <c r="BG627" s="212">
        <f>IF(N627="zákl. přenesená",J627,0)</f>
        <v>0</v>
      </c>
      <c r="BH627" s="212">
        <f>IF(N627="sníž. přenesená",J627,0)</f>
        <v>0</v>
      </c>
      <c r="BI627" s="212">
        <f>IF(N627="nulová",J627,0)</f>
        <v>0</v>
      </c>
      <c r="BJ627" s="20" t="s">
        <v>86</v>
      </c>
      <c r="BK627" s="212">
        <f>ROUND(I627*H627,2)</f>
        <v>0</v>
      </c>
      <c r="BL627" s="20" t="s">
        <v>400</v>
      </c>
      <c r="BM627" s="211" t="s">
        <v>806</v>
      </c>
    </row>
    <row r="628" s="2" customFormat="1">
      <c r="A628" s="42"/>
      <c r="B628" s="43"/>
      <c r="C628" s="44"/>
      <c r="D628" s="213" t="s">
        <v>139</v>
      </c>
      <c r="E628" s="44"/>
      <c r="F628" s="214" t="s">
        <v>807</v>
      </c>
      <c r="G628" s="44"/>
      <c r="H628" s="44"/>
      <c r="I628" s="215"/>
      <c r="J628" s="44"/>
      <c r="K628" s="44"/>
      <c r="L628" s="48"/>
      <c r="M628" s="216"/>
      <c r="N628" s="217"/>
      <c r="O628" s="88"/>
      <c r="P628" s="88"/>
      <c r="Q628" s="88"/>
      <c r="R628" s="88"/>
      <c r="S628" s="88"/>
      <c r="T628" s="89"/>
      <c r="U628" s="42"/>
      <c r="V628" s="42"/>
      <c r="W628" s="42"/>
      <c r="X628" s="42"/>
      <c r="Y628" s="42"/>
      <c r="Z628" s="42"/>
      <c r="AA628" s="42"/>
      <c r="AB628" s="42"/>
      <c r="AC628" s="42"/>
      <c r="AD628" s="42"/>
      <c r="AE628" s="42"/>
      <c r="AT628" s="20" t="s">
        <v>139</v>
      </c>
      <c r="AU628" s="20" t="s">
        <v>89</v>
      </c>
    </row>
    <row r="629" s="2" customFormat="1">
      <c r="A629" s="42"/>
      <c r="B629" s="43"/>
      <c r="C629" s="44"/>
      <c r="D629" s="231" t="s">
        <v>184</v>
      </c>
      <c r="E629" s="44"/>
      <c r="F629" s="232" t="s">
        <v>808</v>
      </c>
      <c r="G629" s="44"/>
      <c r="H629" s="44"/>
      <c r="I629" s="215"/>
      <c r="J629" s="44"/>
      <c r="K629" s="44"/>
      <c r="L629" s="48"/>
      <c r="M629" s="216"/>
      <c r="N629" s="217"/>
      <c r="O629" s="88"/>
      <c r="P629" s="88"/>
      <c r="Q629" s="88"/>
      <c r="R629" s="88"/>
      <c r="S629" s="88"/>
      <c r="T629" s="89"/>
      <c r="U629" s="42"/>
      <c r="V629" s="42"/>
      <c r="W629" s="42"/>
      <c r="X629" s="42"/>
      <c r="Y629" s="42"/>
      <c r="Z629" s="42"/>
      <c r="AA629" s="42"/>
      <c r="AB629" s="42"/>
      <c r="AC629" s="42"/>
      <c r="AD629" s="42"/>
      <c r="AE629" s="42"/>
      <c r="AT629" s="20" t="s">
        <v>184</v>
      </c>
      <c r="AU629" s="20" t="s">
        <v>89</v>
      </c>
    </row>
    <row r="630" s="2" customFormat="1">
      <c r="A630" s="42"/>
      <c r="B630" s="43"/>
      <c r="C630" s="44"/>
      <c r="D630" s="213" t="s">
        <v>239</v>
      </c>
      <c r="E630" s="44"/>
      <c r="F630" s="218" t="s">
        <v>809</v>
      </c>
      <c r="G630" s="44"/>
      <c r="H630" s="44"/>
      <c r="I630" s="215"/>
      <c r="J630" s="44"/>
      <c r="K630" s="44"/>
      <c r="L630" s="48"/>
      <c r="M630" s="216"/>
      <c r="N630" s="217"/>
      <c r="O630" s="88"/>
      <c r="P630" s="88"/>
      <c r="Q630" s="88"/>
      <c r="R630" s="88"/>
      <c r="S630" s="88"/>
      <c r="T630" s="89"/>
      <c r="U630" s="42"/>
      <c r="V630" s="42"/>
      <c r="W630" s="42"/>
      <c r="X630" s="42"/>
      <c r="Y630" s="42"/>
      <c r="Z630" s="42"/>
      <c r="AA630" s="42"/>
      <c r="AB630" s="42"/>
      <c r="AC630" s="42"/>
      <c r="AD630" s="42"/>
      <c r="AE630" s="42"/>
      <c r="AT630" s="20" t="s">
        <v>239</v>
      </c>
      <c r="AU630" s="20" t="s">
        <v>89</v>
      </c>
    </row>
    <row r="631" s="13" customFormat="1">
      <c r="A631" s="13"/>
      <c r="B631" s="234"/>
      <c r="C631" s="235"/>
      <c r="D631" s="213" t="s">
        <v>258</v>
      </c>
      <c r="E631" s="236" t="s">
        <v>32</v>
      </c>
      <c r="F631" s="237" t="s">
        <v>796</v>
      </c>
      <c r="G631" s="235"/>
      <c r="H631" s="238">
        <v>15.199999999999999</v>
      </c>
      <c r="I631" s="239"/>
      <c r="J631" s="235"/>
      <c r="K631" s="235"/>
      <c r="L631" s="240"/>
      <c r="M631" s="241"/>
      <c r="N631" s="242"/>
      <c r="O631" s="242"/>
      <c r="P631" s="242"/>
      <c r="Q631" s="242"/>
      <c r="R631" s="242"/>
      <c r="S631" s="242"/>
      <c r="T631" s="243"/>
      <c r="U631" s="13"/>
      <c r="V631" s="13"/>
      <c r="W631" s="13"/>
      <c r="X631" s="13"/>
      <c r="Y631" s="13"/>
      <c r="Z631" s="13"/>
      <c r="AA631" s="13"/>
      <c r="AB631" s="13"/>
      <c r="AC631" s="13"/>
      <c r="AD631" s="13"/>
      <c r="AE631" s="13"/>
      <c r="AT631" s="244" t="s">
        <v>258</v>
      </c>
      <c r="AU631" s="244" t="s">
        <v>89</v>
      </c>
      <c r="AV631" s="13" t="s">
        <v>89</v>
      </c>
      <c r="AW631" s="13" t="s">
        <v>39</v>
      </c>
      <c r="AX631" s="13" t="s">
        <v>78</v>
      </c>
      <c r="AY631" s="244" t="s">
        <v>133</v>
      </c>
    </row>
    <row r="632" s="13" customFormat="1">
      <c r="A632" s="13"/>
      <c r="B632" s="234"/>
      <c r="C632" s="235"/>
      <c r="D632" s="213" t="s">
        <v>258</v>
      </c>
      <c r="E632" s="236" t="s">
        <v>32</v>
      </c>
      <c r="F632" s="237" t="s">
        <v>797</v>
      </c>
      <c r="G632" s="235"/>
      <c r="H632" s="238">
        <v>2.2999999999999998</v>
      </c>
      <c r="I632" s="239"/>
      <c r="J632" s="235"/>
      <c r="K632" s="235"/>
      <c r="L632" s="240"/>
      <c r="M632" s="241"/>
      <c r="N632" s="242"/>
      <c r="O632" s="242"/>
      <c r="P632" s="242"/>
      <c r="Q632" s="242"/>
      <c r="R632" s="242"/>
      <c r="S632" s="242"/>
      <c r="T632" s="243"/>
      <c r="U632" s="13"/>
      <c r="V632" s="13"/>
      <c r="W632" s="13"/>
      <c r="X632" s="13"/>
      <c r="Y632" s="13"/>
      <c r="Z632" s="13"/>
      <c r="AA632" s="13"/>
      <c r="AB632" s="13"/>
      <c r="AC632" s="13"/>
      <c r="AD632" s="13"/>
      <c r="AE632" s="13"/>
      <c r="AT632" s="244" t="s">
        <v>258</v>
      </c>
      <c r="AU632" s="244" t="s">
        <v>89</v>
      </c>
      <c r="AV632" s="13" t="s">
        <v>89</v>
      </c>
      <c r="AW632" s="13" t="s">
        <v>39</v>
      </c>
      <c r="AX632" s="13" t="s">
        <v>78</v>
      </c>
      <c r="AY632" s="244" t="s">
        <v>133</v>
      </c>
    </row>
    <row r="633" s="14" customFormat="1">
      <c r="A633" s="14"/>
      <c r="B633" s="245"/>
      <c r="C633" s="246"/>
      <c r="D633" s="213" t="s">
        <v>258</v>
      </c>
      <c r="E633" s="247" t="s">
        <v>32</v>
      </c>
      <c r="F633" s="248" t="s">
        <v>265</v>
      </c>
      <c r="G633" s="246"/>
      <c r="H633" s="249">
        <v>17.5</v>
      </c>
      <c r="I633" s="250"/>
      <c r="J633" s="246"/>
      <c r="K633" s="246"/>
      <c r="L633" s="251"/>
      <c r="M633" s="252"/>
      <c r="N633" s="253"/>
      <c r="O633" s="253"/>
      <c r="P633" s="253"/>
      <c r="Q633" s="253"/>
      <c r="R633" s="253"/>
      <c r="S633" s="253"/>
      <c r="T633" s="254"/>
      <c r="U633" s="14"/>
      <c r="V633" s="14"/>
      <c r="W633" s="14"/>
      <c r="X633" s="14"/>
      <c r="Y633" s="14"/>
      <c r="Z633" s="14"/>
      <c r="AA633" s="14"/>
      <c r="AB633" s="14"/>
      <c r="AC633" s="14"/>
      <c r="AD633" s="14"/>
      <c r="AE633" s="14"/>
      <c r="AT633" s="255" t="s">
        <v>258</v>
      </c>
      <c r="AU633" s="255" t="s">
        <v>89</v>
      </c>
      <c r="AV633" s="14" t="s">
        <v>132</v>
      </c>
      <c r="AW633" s="14" t="s">
        <v>39</v>
      </c>
      <c r="AX633" s="14" t="s">
        <v>86</v>
      </c>
      <c r="AY633" s="255" t="s">
        <v>133</v>
      </c>
    </row>
    <row r="634" s="2" customFormat="1" ht="37.8" customHeight="1">
      <c r="A634" s="42"/>
      <c r="B634" s="43"/>
      <c r="C634" s="266" t="s">
        <v>810</v>
      </c>
      <c r="D634" s="266" t="s">
        <v>448</v>
      </c>
      <c r="E634" s="267" t="s">
        <v>811</v>
      </c>
      <c r="F634" s="268" t="s">
        <v>812</v>
      </c>
      <c r="G634" s="269" t="s">
        <v>253</v>
      </c>
      <c r="H634" s="270">
        <v>10.686</v>
      </c>
      <c r="I634" s="271"/>
      <c r="J634" s="272">
        <f>ROUND(I634*H634,2)</f>
        <v>0</v>
      </c>
      <c r="K634" s="268" t="s">
        <v>455</v>
      </c>
      <c r="L634" s="273"/>
      <c r="M634" s="274" t="s">
        <v>32</v>
      </c>
      <c r="N634" s="275" t="s">
        <v>49</v>
      </c>
      <c r="O634" s="88"/>
      <c r="P634" s="209">
        <f>O634*H634</f>
        <v>0</v>
      </c>
      <c r="Q634" s="209">
        <v>0.019199999999999998</v>
      </c>
      <c r="R634" s="209">
        <f>Q634*H634</f>
        <v>0.20517119999999997</v>
      </c>
      <c r="S634" s="209">
        <v>0</v>
      </c>
      <c r="T634" s="210">
        <f>S634*H634</f>
        <v>0</v>
      </c>
      <c r="U634" s="42"/>
      <c r="V634" s="42"/>
      <c r="W634" s="42"/>
      <c r="X634" s="42"/>
      <c r="Y634" s="42"/>
      <c r="Z634" s="42"/>
      <c r="AA634" s="42"/>
      <c r="AB634" s="42"/>
      <c r="AC634" s="42"/>
      <c r="AD634" s="42"/>
      <c r="AE634" s="42"/>
      <c r="AR634" s="211" t="s">
        <v>519</v>
      </c>
      <c r="AT634" s="211" t="s">
        <v>448</v>
      </c>
      <c r="AU634" s="211" t="s">
        <v>89</v>
      </c>
      <c r="AY634" s="20" t="s">
        <v>133</v>
      </c>
      <c r="BE634" s="212">
        <f>IF(N634="základní",J634,0)</f>
        <v>0</v>
      </c>
      <c r="BF634" s="212">
        <f>IF(N634="snížená",J634,0)</f>
        <v>0</v>
      </c>
      <c r="BG634" s="212">
        <f>IF(N634="zákl. přenesená",J634,0)</f>
        <v>0</v>
      </c>
      <c r="BH634" s="212">
        <f>IF(N634="sníž. přenesená",J634,0)</f>
        <v>0</v>
      </c>
      <c r="BI634" s="212">
        <f>IF(N634="nulová",J634,0)</f>
        <v>0</v>
      </c>
      <c r="BJ634" s="20" t="s">
        <v>86</v>
      </c>
      <c r="BK634" s="212">
        <f>ROUND(I634*H634,2)</f>
        <v>0</v>
      </c>
      <c r="BL634" s="20" t="s">
        <v>400</v>
      </c>
      <c r="BM634" s="211" t="s">
        <v>813</v>
      </c>
    </row>
    <row r="635" s="2" customFormat="1">
      <c r="A635" s="42"/>
      <c r="B635" s="43"/>
      <c r="C635" s="44"/>
      <c r="D635" s="213" t="s">
        <v>139</v>
      </c>
      <c r="E635" s="44"/>
      <c r="F635" s="214" t="s">
        <v>812</v>
      </c>
      <c r="G635" s="44"/>
      <c r="H635" s="44"/>
      <c r="I635" s="215"/>
      <c r="J635" s="44"/>
      <c r="K635" s="44"/>
      <c r="L635" s="48"/>
      <c r="M635" s="216"/>
      <c r="N635" s="217"/>
      <c r="O635" s="88"/>
      <c r="P635" s="88"/>
      <c r="Q635" s="88"/>
      <c r="R635" s="88"/>
      <c r="S635" s="88"/>
      <c r="T635" s="89"/>
      <c r="U635" s="42"/>
      <c r="V635" s="42"/>
      <c r="W635" s="42"/>
      <c r="X635" s="42"/>
      <c r="Y635" s="42"/>
      <c r="Z635" s="42"/>
      <c r="AA635" s="42"/>
      <c r="AB635" s="42"/>
      <c r="AC635" s="42"/>
      <c r="AD635" s="42"/>
      <c r="AE635" s="42"/>
      <c r="AT635" s="20" t="s">
        <v>139</v>
      </c>
      <c r="AU635" s="20" t="s">
        <v>89</v>
      </c>
    </row>
    <row r="636" s="13" customFormat="1">
      <c r="A636" s="13"/>
      <c r="B636" s="234"/>
      <c r="C636" s="235"/>
      <c r="D636" s="213" t="s">
        <v>258</v>
      </c>
      <c r="E636" s="236" t="s">
        <v>32</v>
      </c>
      <c r="F636" s="237" t="s">
        <v>814</v>
      </c>
      <c r="G636" s="235"/>
      <c r="H636" s="238">
        <v>1.375</v>
      </c>
      <c r="I636" s="239"/>
      <c r="J636" s="235"/>
      <c r="K636" s="235"/>
      <c r="L636" s="240"/>
      <c r="M636" s="241"/>
      <c r="N636" s="242"/>
      <c r="O636" s="242"/>
      <c r="P636" s="242"/>
      <c r="Q636" s="242"/>
      <c r="R636" s="242"/>
      <c r="S636" s="242"/>
      <c r="T636" s="243"/>
      <c r="U636" s="13"/>
      <c r="V636" s="13"/>
      <c r="W636" s="13"/>
      <c r="X636" s="13"/>
      <c r="Y636" s="13"/>
      <c r="Z636" s="13"/>
      <c r="AA636" s="13"/>
      <c r="AB636" s="13"/>
      <c r="AC636" s="13"/>
      <c r="AD636" s="13"/>
      <c r="AE636" s="13"/>
      <c r="AT636" s="244" t="s">
        <v>258</v>
      </c>
      <c r="AU636" s="244" t="s">
        <v>89</v>
      </c>
      <c r="AV636" s="13" t="s">
        <v>89</v>
      </c>
      <c r="AW636" s="13" t="s">
        <v>39</v>
      </c>
      <c r="AX636" s="13" t="s">
        <v>78</v>
      </c>
      <c r="AY636" s="244" t="s">
        <v>133</v>
      </c>
    </row>
    <row r="637" s="13" customFormat="1">
      <c r="A637" s="13"/>
      <c r="B637" s="234"/>
      <c r="C637" s="235"/>
      <c r="D637" s="213" t="s">
        <v>258</v>
      </c>
      <c r="E637" s="236" t="s">
        <v>32</v>
      </c>
      <c r="F637" s="237" t="s">
        <v>815</v>
      </c>
      <c r="G637" s="235"/>
      <c r="H637" s="238">
        <v>3.306</v>
      </c>
      <c r="I637" s="239"/>
      <c r="J637" s="235"/>
      <c r="K637" s="235"/>
      <c r="L637" s="240"/>
      <c r="M637" s="241"/>
      <c r="N637" s="242"/>
      <c r="O637" s="242"/>
      <c r="P637" s="242"/>
      <c r="Q637" s="242"/>
      <c r="R637" s="242"/>
      <c r="S637" s="242"/>
      <c r="T637" s="243"/>
      <c r="U637" s="13"/>
      <c r="V637" s="13"/>
      <c r="W637" s="13"/>
      <c r="X637" s="13"/>
      <c r="Y637" s="13"/>
      <c r="Z637" s="13"/>
      <c r="AA637" s="13"/>
      <c r="AB637" s="13"/>
      <c r="AC637" s="13"/>
      <c r="AD637" s="13"/>
      <c r="AE637" s="13"/>
      <c r="AT637" s="244" t="s">
        <v>258</v>
      </c>
      <c r="AU637" s="244" t="s">
        <v>89</v>
      </c>
      <c r="AV637" s="13" t="s">
        <v>89</v>
      </c>
      <c r="AW637" s="13" t="s">
        <v>39</v>
      </c>
      <c r="AX637" s="13" t="s">
        <v>78</v>
      </c>
      <c r="AY637" s="244" t="s">
        <v>133</v>
      </c>
    </row>
    <row r="638" s="13" customFormat="1">
      <c r="A638" s="13"/>
      <c r="B638" s="234"/>
      <c r="C638" s="235"/>
      <c r="D638" s="213" t="s">
        <v>258</v>
      </c>
      <c r="E638" s="236" t="s">
        <v>32</v>
      </c>
      <c r="F638" s="237" t="s">
        <v>816</v>
      </c>
      <c r="G638" s="235"/>
      <c r="H638" s="238">
        <v>0.27600000000000002</v>
      </c>
      <c r="I638" s="239"/>
      <c r="J638" s="235"/>
      <c r="K638" s="235"/>
      <c r="L638" s="240"/>
      <c r="M638" s="241"/>
      <c r="N638" s="242"/>
      <c r="O638" s="242"/>
      <c r="P638" s="242"/>
      <c r="Q638" s="242"/>
      <c r="R638" s="242"/>
      <c r="S638" s="242"/>
      <c r="T638" s="243"/>
      <c r="U638" s="13"/>
      <c r="V638" s="13"/>
      <c r="W638" s="13"/>
      <c r="X638" s="13"/>
      <c r="Y638" s="13"/>
      <c r="Z638" s="13"/>
      <c r="AA638" s="13"/>
      <c r="AB638" s="13"/>
      <c r="AC638" s="13"/>
      <c r="AD638" s="13"/>
      <c r="AE638" s="13"/>
      <c r="AT638" s="244" t="s">
        <v>258</v>
      </c>
      <c r="AU638" s="244" t="s">
        <v>89</v>
      </c>
      <c r="AV638" s="13" t="s">
        <v>89</v>
      </c>
      <c r="AW638" s="13" t="s">
        <v>39</v>
      </c>
      <c r="AX638" s="13" t="s">
        <v>78</v>
      </c>
      <c r="AY638" s="244" t="s">
        <v>133</v>
      </c>
    </row>
    <row r="639" s="13" customFormat="1">
      <c r="A639" s="13"/>
      <c r="B639" s="234"/>
      <c r="C639" s="235"/>
      <c r="D639" s="213" t="s">
        <v>258</v>
      </c>
      <c r="E639" s="236" t="s">
        <v>32</v>
      </c>
      <c r="F639" s="237" t="s">
        <v>817</v>
      </c>
      <c r="G639" s="235"/>
      <c r="H639" s="238">
        <v>0.33100000000000002</v>
      </c>
      <c r="I639" s="239"/>
      <c r="J639" s="235"/>
      <c r="K639" s="235"/>
      <c r="L639" s="240"/>
      <c r="M639" s="241"/>
      <c r="N639" s="242"/>
      <c r="O639" s="242"/>
      <c r="P639" s="242"/>
      <c r="Q639" s="242"/>
      <c r="R639" s="242"/>
      <c r="S639" s="242"/>
      <c r="T639" s="243"/>
      <c r="U639" s="13"/>
      <c r="V639" s="13"/>
      <c r="W639" s="13"/>
      <c r="X639" s="13"/>
      <c r="Y639" s="13"/>
      <c r="Z639" s="13"/>
      <c r="AA639" s="13"/>
      <c r="AB639" s="13"/>
      <c r="AC639" s="13"/>
      <c r="AD639" s="13"/>
      <c r="AE639" s="13"/>
      <c r="AT639" s="244" t="s">
        <v>258</v>
      </c>
      <c r="AU639" s="244" t="s">
        <v>89</v>
      </c>
      <c r="AV639" s="13" t="s">
        <v>89</v>
      </c>
      <c r="AW639" s="13" t="s">
        <v>39</v>
      </c>
      <c r="AX639" s="13" t="s">
        <v>78</v>
      </c>
      <c r="AY639" s="244" t="s">
        <v>133</v>
      </c>
    </row>
    <row r="640" s="13" customFormat="1">
      <c r="A640" s="13"/>
      <c r="B640" s="234"/>
      <c r="C640" s="235"/>
      <c r="D640" s="213" t="s">
        <v>258</v>
      </c>
      <c r="E640" s="236" t="s">
        <v>32</v>
      </c>
      <c r="F640" s="237" t="s">
        <v>818</v>
      </c>
      <c r="G640" s="235"/>
      <c r="H640" s="238">
        <v>0.52900000000000003</v>
      </c>
      <c r="I640" s="239"/>
      <c r="J640" s="235"/>
      <c r="K640" s="235"/>
      <c r="L640" s="240"/>
      <c r="M640" s="241"/>
      <c r="N640" s="242"/>
      <c r="O640" s="242"/>
      <c r="P640" s="242"/>
      <c r="Q640" s="242"/>
      <c r="R640" s="242"/>
      <c r="S640" s="242"/>
      <c r="T640" s="243"/>
      <c r="U640" s="13"/>
      <c r="V640" s="13"/>
      <c r="W640" s="13"/>
      <c r="X640" s="13"/>
      <c r="Y640" s="13"/>
      <c r="Z640" s="13"/>
      <c r="AA640" s="13"/>
      <c r="AB640" s="13"/>
      <c r="AC640" s="13"/>
      <c r="AD640" s="13"/>
      <c r="AE640" s="13"/>
      <c r="AT640" s="244" t="s">
        <v>258</v>
      </c>
      <c r="AU640" s="244" t="s">
        <v>89</v>
      </c>
      <c r="AV640" s="13" t="s">
        <v>89</v>
      </c>
      <c r="AW640" s="13" t="s">
        <v>39</v>
      </c>
      <c r="AX640" s="13" t="s">
        <v>78</v>
      </c>
      <c r="AY640" s="244" t="s">
        <v>133</v>
      </c>
    </row>
    <row r="641" s="14" customFormat="1">
      <c r="A641" s="14"/>
      <c r="B641" s="245"/>
      <c r="C641" s="246"/>
      <c r="D641" s="213" t="s">
        <v>258</v>
      </c>
      <c r="E641" s="247" t="s">
        <v>32</v>
      </c>
      <c r="F641" s="248" t="s">
        <v>265</v>
      </c>
      <c r="G641" s="246"/>
      <c r="H641" s="249">
        <v>5.8170000000000002</v>
      </c>
      <c r="I641" s="250"/>
      <c r="J641" s="246"/>
      <c r="K641" s="246"/>
      <c r="L641" s="251"/>
      <c r="M641" s="252"/>
      <c r="N641" s="253"/>
      <c r="O641" s="253"/>
      <c r="P641" s="253"/>
      <c r="Q641" s="253"/>
      <c r="R641" s="253"/>
      <c r="S641" s="253"/>
      <c r="T641" s="254"/>
      <c r="U641" s="14"/>
      <c r="V641" s="14"/>
      <c r="W641" s="14"/>
      <c r="X641" s="14"/>
      <c r="Y641" s="14"/>
      <c r="Z641" s="14"/>
      <c r="AA641" s="14"/>
      <c r="AB641" s="14"/>
      <c r="AC641" s="14"/>
      <c r="AD641" s="14"/>
      <c r="AE641" s="14"/>
      <c r="AT641" s="255" t="s">
        <v>258</v>
      </c>
      <c r="AU641" s="255" t="s">
        <v>89</v>
      </c>
      <c r="AV641" s="14" t="s">
        <v>132</v>
      </c>
      <c r="AW641" s="14" t="s">
        <v>39</v>
      </c>
      <c r="AX641" s="14" t="s">
        <v>86</v>
      </c>
      <c r="AY641" s="255" t="s">
        <v>133</v>
      </c>
    </row>
    <row r="642" s="13" customFormat="1">
      <c r="A642" s="13"/>
      <c r="B642" s="234"/>
      <c r="C642" s="235"/>
      <c r="D642" s="213" t="s">
        <v>258</v>
      </c>
      <c r="E642" s="235"/>
      <c r="F642" s="237" t="s">
        <v>819</v>
      </c>
      <c r="G642" s="235"/>
      <c r="H642" s="238">
        <v>10.686</v>
      </c>
      <c r="I642" s="239"/>
      <c r="J642" s="235"/>
      <c r="K642" s="235"/>
      <c r="L642" s="240"/>
      <c r="M642" s="241"/>
      <c r="N642" s="242"/>
      <c r="O642" s="242"/>
      <c r="P642" s="242"/>
      <c r="Q642" s="242"/>
      <c r="R642" s="242"/>
      <c r="S642" s="242"/>
      <c r="T642" s="243"/>
      <c r="U642" s="13"/>
      <c r="V642" s="13"/>
      <c r="W642" s="13"/>
      <c r="X642" s="13"/>
      <c r="Y642" s="13"/>
      <c r="Z642" s="13"/>
      <c r="AA642" s="13"/>
      <c r="AB642" s="13"/>
      <c r="AC642" s="13"/>
      <c r="AD642" s="13"/>
      <c r="AE642" s="13"/>
      <c r="AT642" s="244" t="s">
        <v>258</v>
      </c>
      <c r="AU642" s="244" t="s">
        <v>89</v>
      </c>
      <c r="AV642" s="13" t="s">
        <v>89</v>
      </c>
      <c r="AW642" s="13" t="s">
        <v>4</v>
      </c>
      <c r="AX642" s="13" t="s">
        <v>86</v>
      </c>
      <c r="AY642" s="244" t="s">
        <v>133</v>
      </c>
    </row>
    <row r="643" s="2" customFormat="1" ht="37.8" customHeight="1">
      <c r="A643" s="42"/>
      <c r="B643" s="43"/>
      <c r="C643" s="200" t="s">
        <v>820</v>
      </c>
      <c r="D643" s="200" t="s">
        <v>134</v>
      </c>
      <c r="E643" s="201" t="s">
        <v>821</v>
      </c>
      <c r="F643" s="202" t="s">
        <v>822</v>
      </c>
      <c r="G643" s="203" t="s">
        <v>380</v>
      </c>
      <c r="H643" s="204">
        <v>17.5</v>
      </c>
      <c r="I643" s="205"/>
      <c r="J643" s="206">
        <f>ROUND(I643*H643,2)</f>
        <v>0</v>
      </c>
      <c r="K643" s="202" t="s">
        <v>235</v>
      </c>
      <c r="L643" s="48"/>
      <c r="M643" s="207" t="s">
        <v>32</v>
      </c>
      <c r="N643" s="208" t="s">
        <v>49</v>
      </c>
      <c r="O643" s="88"/>
      <c r="P643" s="209">
        <f>O643*H643</f>
        <v>0</v>
      </c>
      <c r="Q643" s="209">
        <v>0.0010200000000000001</v>
      </c>
      <c r="R643" s="209">
        <f>Q643*H643</f>
        <v>0.017850000000000001</v>
      </c>
      <c r="S643" s="209">
        <v>0</v>
      </c>
      <c r="T643" s="210">
        <f>S643*H643</f>
        <v>0</v>
      </c>
      <c r="U643" s="42"/>
      <c r="V643" s="42"/>
      <c r="W643" s="42"/>
      <c r="X643" s="42"/>
      <c r="Y643" s="42"/>
      <c r="Z643" s="42"/>
      <c r="AA643" s="42"/>
      <c r="AB643" s="42"/>
      <c r="AC643" s="42"/>
      <c r="AD643" s="42"/>
      <c r="AE643" s="42"/>
      <c r="AR643" s="211" t="s">
        <v>400</v>
      </c>
      <c r="AT643" s="211" t="s">
        <v>134</v>
      </c>
      <c r="AU643" s="211" t="s">
        <v>89</v>
      </c>
      <c r="AY643" s="20" t="s">
        <v>133</v>
      </c>
      <c r="BE643" s="212">
        <f>IF(N643="základní",J643,0)</f>
        <v>0</v>
      </c>
      <c r="BF643" s="212">
        <f>IF(N643="snížená",J643,0)</f>
        <v>0</v>
      </c>
      <c r="BG643" s="212">
        <f>IF(N643="zákl. přenesená",J643,0)</f>
        <v>0</v>
      </c>
      <c r="BH643" s="212">
        <f>IF(N643="sníž. přenesená",J643,0)</f>
        <v>0</v>
      </c>
      <c r="BI643" s="212">
        <f>IF(N643="nulová",J643,0)</f>
        <v>0</v>
      </c>
      <c r="BJ643" s="20" t="s">
        <v>86</v>
      </c>
      <c r="BK643" s="212">
        <f>ROUND(I643*H643,2)</f>
        <v>0</v>
      </c>
      <c r="BL643" s="20" t="s">
        <v>400</v>
      </c>
      <c r="BM643" s="211" t="s">
        <v>823</v>
      </c>
    </row>
    <row r="644" s="2" customFormat="1">
      <c r="A644" s="42"/>
      <c r="B644" s="43"/>
      <c r="C644" s="44"/>
      <c r="D644" s="213" t="s">
        <v>139</v>
      </c>
      <c r="E644" s="44"/>
      <c r="F644" s="214" t="s">
        <v>824</v>
      </c>
      <c r="G644" s="44"/>
      <c r="H644" s="44"/>
      <c r="I644" s="215"/>
      <c r="J644" s="44"/>
      <c r="K644" s="44"/>
      <c r="L644" s="48"/>
      <c r="M644" s="216"/>
      <c r="N644" s="217"/>
      <c r="O644" s="88"/>
      <c r="P644" s="88"/>
      <c r="Q644" s="88"/>
      <c r="R644" s="88"/>
      <c r="S644" s="88"/>
      <c r="T644" s="89"/>
      <c r="U644" s="42"/>
      <c r="V644" s="42"/>
      <c r="W644" s="42"/>
      <c r="X644" s="42"/>
      <c r="Y644" s="42"/>
      <c r="Z644" s="42"/>
      <c r="AA644" s="42"/>
      <c r="AB644" s="42"/>
      <c r="AC644" s="42"/>
      <c r="AD644" s="42"/>
      <c r="AE644" s="42"/>
      <c r="AT644" s="20" t="s">
        <v>139</v>
      </c>
      <c r="AU644" s="20" t="s">
        <v>89</v>
      </c>
    </row>
    <row r="645" s="2" customFormat="1">
      <c r="A645" s="42"/>
      <c r="B645" s="43"/>
      <c r="C645" s="44"/>
      <c r="D645" s="231" t="s">
        <v>184</v>
      </c>
      <c r="E645" s="44"/>
      <c r="F645" s="232" t="s">
        <v>825</v>
      </c>
      <c r="G645" s="44"/>
      <c r="H645" s="44"/>
      <c r="I645" s="215"/>
      <c r="J645" s="44"/>
      <c r="K645" s="44"/>
      <c r="L645" s="48"/>
      <c r="M645" s="216"/>
      <c r="N645" s="217"/>
      <c r="O645" s="88"/>
      <c r="P645" s="88"/>
      <c r="Q645" s="88"/>
      <c r="R645" s="88"/>
      <c r="S645" s="88"/>
      <c r="T645" s="89"/>
      <c r="U645" s="42"/>
      <c r="V645" s="42"/>
      <c r="W645" s="42"/>
      <c r="X645" s="42"/>
      <c r="Y645" s="42"/>
      <c r="Z645" s="42"/>
      <c r="AA645" s="42"/>
      <c r="AB645" s="42"/>
      <c r="AC645" s="42"/>
      <c r="AD645" s="42"/>
      <c r="AE645" s="42"/>
      <c r="AT645" s="20" t="s">
        <v>184</v>
      </c>
      <c r="AU645" s="20" t="s">
        <v>89</v>
      </c>
    </row>
    <row r="646" s="2" customFormat="1">
      <c r="A646" s="42"/>
      <c r="B646" s="43"/>
      <c r="C646" s="44"/>
      <c r="D646" s="213" t="s">
        <v>239</v>
      </c>
      <c r="E646" s="44"/>
      <c r="F646" s="218" t="s">
        <v>809</v>
      </c>
      <c r="G646" s="44"/>
      <c r="H646" s="44"/>
      <c r="I646" s="215"/>
      <c r="J646" s="44"/>
      <c r="K646" s="44"/>
      <c r="L646" s="48"/>
      <c r="M646" s="216"/>
      <c r="N646" s="217"/>
      <c r="O646" s="88"/>
      <c r="P646" s="88"/>
      <c r="Q646" s="88"/>
      <c r="R646" s="88"/>
      <c r="S646" s="88"/>
      <c r="T646" s="89"/>
      <c r="U646" s="42"/>
      <c r="V646" s="42"/>
      <c r="W646" s="42"/>
      <c r="X646" s="42"/>
      <c r="Y646" s="42"/>
      <c r="Z646" s="42"/>
      <c r="AA646" s="42"/>
      <c r="AB646" s="42"/>
      <c r="AC646" s="42"/>
      <c r="AD646" s="42"/>
      <c r="AE646" s="42"/>
      <c r="AT646" s="20" t="s">
        <v>239</v>
      </c>
      <c r="AU646" s="20" t="s">
        <v>89</v>
      </c>
    </row>
    <row r="647" s="13" customFormat="1">
      <c r="A647" s="13"/>
      <c r="B647" s="234"/>
      <c r="C647" s="235"/>
      <c r="D647" s="213" t="s">
        <v>258</v>
      </c>
      <c r="E647" s="236" t="s">
        <v>32</v>
      </c>
      <c r="F647" s="237" t="s">
        <v>796</v>
      </c>
      <c r="G647" s="235"/>
      <c r="H647" s="238">
        <v>15.199999999999999</v>
      </c>
      <c r="I647" s="239"/>
      <c r="J647" s="235"/>
      <c r="K647" s="235"/>
      <c r="L647" s="240"/>
      <c r="M647" s="241"/>
      <c r="N647" s="242"/>
      <c r="O647" s="242"/>
      <c r="P647" s="242"/>
      <c r="Q647" s="242"/>
      <c r="R647" s="242"/>
      <c r="S647" s="242"/>
      <c r="T647" s="243"/>
      <c r="U647" s="13"/>
      <c r="V647" s="13"/>
      <c r="W647" s="13"/>
      <c r="X647" s="13"/>
      <c r="Y647" s="13"/>
      <c r="Z647" s="13"/>
      <c r="AA647" s="13"/>
      <c r="AB647" s="13"/>
      <c r="AC647" s="13"/>
      <c r="AD647" s="13"/>
      <c r="AE647" s="13"/>
      <c r="AT647" s="244" t="s">
        <v>258</v>
      </c>
      <c r="AU647" s="244" t="s">
        <v>89</v>
      </c>
      <c r="AV647" s="13" t="s">
        <v>89</v>
      </c>
      <c r="AW647" s="13" t="s">
        <v>39</v>
      </c>
      <c r="AX647" s="13" t="s">
        <v>78</v>
      </c>
      <c r="AY647" s="244" t="s">
        <v>133</v>
      </c>
    </row>
    <row r="648" s="13" customFormat="1">
      <c r="A648" s="13"/>
      <c r="B648" s="234"/>
      <c r="C648" s="235"/>
      <c r="D648" s="213" t="s">
        <v>258</v>
      </c>
      <c r="E648" s="236" t="s">
        <v>32</v>
      </c>
      <c r="F648" s="237" t="s">
        <v>797</v>
      </c>
      <c r="G648" s="235"/>
      <c r="H648" s="238">
        <v>2.2999999999999998</v>
      </c>
      <c r="I648" s="239"/>
      <c r="J648" s="235"/>
      <c r="K648" s="235"/>
      <c r="L648" s="240"/>
      <c r="M648" s="241"/>
      <c r="N648" s="242"/>
      <c r="O648" s="242"/>
      <c r="P648" s="242"/>
      <c r="Q648" s="242"/>
      <c r="R648" s="242"/>
      <c r="S648" s="242"/>
      <c r="T648" s="243"/>
      <c r="U648" s="13"/>
      <c r="V648" s="13"/>
      <c r="W648" s="13"/>
      <c r="X648" s="13"/>
      <c r="Y648" s="13"/>
      <c r="Z648" s="13"/>
      <c r="AA648" s="13"/>
      <c r="AB648" s="13"/>
      <c r="AC648" s="13"/>
      <c r="AD648" s="13"/>
      <c r="AE648" s="13"/>
      <c r="AT648" s="244" t="s">
        <v>258</v>
      </c>
      <c r="AU648" s="244" t="s">
        <v>89</v>
      </c>
      <c r="AV648" s="13" t="s">
        <v>89</v>
      </c>
      <c r="AW648" s="13" t="s">
        <v>39</v>
      </c>
      <c r="AX648" s="13" t="s">
        <v>78</v>
      </c>
      <c r="AY648" s="244" t="s">
        <v>133</v>
      </c>
    </row>
    <row r="649" s="14" customFormat="1">
      <c r="A649" s="14"/>
      <c r="B649" s="245"/>
      <c r="C649" s="246"/>
      <c r="D649" s="213" t="s">
        <v>258</v>
      </c>
      <c r="E649" s="247" t="s">
        <v>32</v>
      </c>
      <c r="F649" s="248" t="s">
        <v>265</v>
      </c>
      <c r="G649" s="246"/>
      <c r="H649" s="249">
        <v>17.5</v>
      </c>
      <c r="I649" s="250"/>
      <c r="J649" s="246"/>
      <c r="K649" s="246"/>
      <c r="L649" s="251"/>
      <c r="M649" s="252"/>
      <c r="N649" s="253"/>
      <c r="O649" s="253"/>
      <c r="P649" s="253"/>
      <c r="Q649" s="253"/>
      <c r="R649" s="253"/>
      <c r="S649" s="253"/>
      <c r="T649" s="254"/>
      <c r="U649" s="14"/>
      <c r="V649" s="14"/>
      <c r="W649" s="14"/>
      <c r="X649" s="14"/>
      <c r="Y649" s="14"/>
      <c r="Z649" s="14"/>
      <c r="AA649" s="14"/>
      <c r="AB649" s="14"/>
      <c r="AC649" s="14"/>
      <c r="AD649" s="14"/>
      <c r="AE649" s="14"/>
      <c r="AT649" s="255" t="s">
        <v>258</v>
      </c>
      <c r="AU649" s="255" t="s">
        <v>89</v>
      </c>
      <c r="AV649" s="14" t="s">
        <v>132</v>
      </c>
      <c r="AW649" s="14" t="s">
        <v>39</v>
      </c>
      <c r="AX649" s="14" t="s">
        <v>86</v>
      </c>
      <c r="AY649" s="255" t="s">
        <v>133</v>
      </c>
    </row>
    <row r="650" s="2" customFormat="1" ht="37.8" customHeight="1">
      <c r="A650" s="42"/>
      <c r="B650" s="43"/>
      <c r="C650" s="266" t="s">
        <v>826</v>
      </c>
      <c r="D650" s="266" t="s">
        <v>448</v>
      </c>
      <c r="E650" s="267" t="s">
        <v>811</v>
      </c>
      <c r="F650" s="268" t="s">
        <v>812</v>
      </c>
      <c r="G650" s="269" t="s">
        <v>253</v>
      </c>
      <c r="H650" s="270">
        <v>3.4620000000000002</v>
      </c>
      <c r="I650" s="271"/>
      <c r="J650" s="272">
        <f>ROUND(I650*H650,2)</f>
        <v>0</v>
      </c>
      <c r="K650" s="268" t="s">
        <v>455</v>
      </c>
      <c r="L650" s="273"/>
      <c r="M650" s="274" t="s">
        <v>32</v>
      </c>
      <c r="N650" s="275" t="s">
        <v>49</v>
      </c>
      <c r="O650" s="88"/>
      <c r="P650" s="209">
        <f>O650*H650</f>
        <v>0</v>
      </c>
      <c r="Q650" s="209">
        <v>0.019199999999999998</v>
      </c>
      <c r="R650" s="209">
        <f>Q650*H650</f>
        <v>0.066470399999999999</v>
      </c>
      <c r="S650" s="209">
        <v>0</v>
      </c>
      <c r="T650" s="210">
        <f>S650*H650</f>
        <v>0</v>
      </c>
      <c r="U650" s="42"/>
      <c r="V650" s="42"/>
      <c r="W650" s="42"/>
      <c r="X650" s="42"/>
      <c r="Y650" s="42"/>
      <c r="Z650" s="42"/>
      <c r="AA650" s="42"/>
      <c r="AB650" s="42"/>
      <c r="AC650" s="42"/>
      <c r="AD650" s="42"/>
      <c r="AE650" s="42"/>
      <c r="AR650" s="211" t="s">
        <v>519</v>
      </c>
      <c r="AT650" s="211" t="s">
        <v>448</v>
      </c>
      <c r="AU650" s="211" t="s">
        <v>89</v>
      </c>
      <c r="AY650" s="20" t="s">
        <v>133</v>
      </c>
      <c r="BE650" s="212">
        <f>IF(N650="základní",J650,0)</f>
        <v>0</v>
      </c>
      <c r="BF650" s="212">
        <f>IF(N650="snížená",J650,0)</f>
        <v>0</v>
      </c>
      <c r="BG650" s="212">
        <f>IF(N650="zákl. přenesená",J650,0)</f>
        <v>0</v>
      </c>
      <c r="BH650" s="212">
        <f>IF(N650="sníž. přenesená",J650,0)</f>
        <v>0</v>
      </c>
      <c r="BI650" s="212">
        <f>IF(N650="nulová",J650,0)</f>
        <v>0</v>
      </c>
      <c r="BJ650" s="20" t="s">
        <v>86</v>
      </c>
      <c r="BK650" s="212">
        <f>ROUND(I650*H650,2)</f>
        <v>0</v>
      </c>
      <c r="BL650" s="20" t="s">
        <v>400</v>
      </c>
      <c r="BM650" s="211" t="s">
        <v>827</v>
      </c>
    </row>
    <row r="651" s="2" customFormat="1">
      <c r="A651" s="42"/>
      <c r="B651" s="43"/>
      <c r="C651" s="44"/>
      <c r="D651" s="213" t="s">
        <v>139</v>
      </c>
      <c r="E651" s="44"/>
      <c r="F651" s="214" t="s">
        <v>812</v>
      </c>
      <c r="G651" s="44"/>
      <c r="H651" s="44"/>
      <c r="I651" s="215"/>
      <c r="J651" s="44"/>
      <c r="K651" s="44"/>
      <c r="L651" s="48"/>
      <c r="M651" s="216"/>
      <c r="N651" s="217"/>
      <c r="O651" s="88"/>
      <c r="P651" s="88"/>
      <c r="Q651" s="88"/>
      <c r="R651" s="88"/>
      <c r="S651" s="88"/>
      <c r="T651" s="89"/>
      <c r="U651" s="42"/>
      <c r="V651" s="42"/>
      <c r="W651" s="42"/>
      <c r="X651" s="42"/>
      <c r="Y651" s="42"/>
      <c r="Z651" s="42"/>
      <c r="AA651" s="42"/>
      <c r="AB651" s="42"/>
      <c r="AC651" s="42"/>
      <c r="AD651" s="42"/>
      <c r="AE651" s="42"/>
      <c r="AT651" s="20" t="s">
        <v>139</v>
      </c>
      <c r="AU651" s="20" t="s">
        <v>89</v>
      </c>
    </row>
    <row r="652" s="13" customFormat="1">
      <c r="A652" s="13"/>
      <c r="B652" s="234"/>
      <c r="C652" s="235"/>
      <c r="D652" s="213" t="s">
        <v>258</v>
      </c>
      <c r="E652" s="236" t="s">
        <v>32</v>
      </c>
      <c r="F652" s="237" t="s">
        <v>828</v>
      </c>
      <c r="G652" s="235"/>
      <c r="H652" s="238">
        <v>3.0099999999999998</v>
      </c>
      <c r="I652" s="239"/>
      <c r="J652" s="235"/>
      <c r="K652" s="235"/>
      <c r="L652" s="240"/>
      <c r="M652" s="241"/>
      <c r="N652" s="242"/>
      <c r="O652" s="242"/>
      <c r="P652" s="242"/>
      <c r="Q652" s="242"/>
      <c r="R652" s="242"/>
      <c r="S652" s="242"/>
      <c r="T652" s="243"/>
      <c r="U652" s="13"/>
      <c r="V652" s="13"/>
      <c r="W652" s="13"/>
      <c r="X652" s="13"/>
      <c r="Y652" s="13"/>
      <c r="Z652" s="13"/>
      <c r="AA652" s="13"/>
      <c r="AB652" s="13"/>
      <c r="AC652" s="13"/>
      <c r="AD652" s="13"/>
      <c r="AE652" s="13"/>
      <c r="AT652" s="244" t="s">
        <v>258</v>
      </c>
      <c r="AU652" s="244" t="s">
        <v>89</v>
      </c>
      <c r="AV652" s="13" t="s">
        <v>89</v>
      </c>
      <c r="AW652" s="13" t="s">
        <v>39</v>
      </c>
      <c r="AX652" s="13" t="s">
        <v>86</v>
      </c>
      <c r="AY652" s="244" t="s">
        <v>133</v>
      </c>
    </row>
    <row r="653" s="13" customFormat="1">
      <c r="A653" s="13"/>
      <c r="B653" s="234"/>
      <c r="C653" s="235"/>
      <c r="D653" s="213" t="s">
        <v>258</v>
      </c>
      <c r="E653" s="235"/>
      <c r="F653" s="237" t="s">
        <v>829</v>
      </c>
      <c r="G653" s="235"/>
      <c r="H653" s="238">
        <v>3.4620000000000002</v>
      </c>
      <c r="I653" s="239"/>
      <c r="J653" s="235"/>
      <c r="K653" s="235"/>
      <c r="L653" s="240"/>
      <c r="M653" s="241"/>
      <c r="N653" s="242"/>
      <c r="O653" s="242"/>
      <c r="P653" s="242"/>
      <c r="Q653" s="242"/>
      <c r="R653" s="242"/>
      <c r="S653" s="242"/>
      <c r="T653" s="243"/>
      <c r="U653" s="13"/>
      <c r="V653" s="13"/>
      <c r="W653" s="13"/>
      <c r="X653" s="13"/>
      <c r="Y653" s="13"/>
      <c r="Z653" s="13"/>
      <c r="AA653" s="13"/>
      <c r="AB653" s="13"/>
      <c r="AC653" s="13"/>
      <c r="AD653" s="13"/>
      <c r="AE653" s="13"/>
      <c r="AT653" s="244" t="s">
        <v>258</v>
      </c>
      <c r="AU653" s="244" t="s">
        <v>89</v>
      </c>
      <c r="AV653" s="13" t="s">
        <v>89</v>
      </c>
      <c r="AW653" s="13" t="s">
        <v>4</v>
      </c>
      <c r="AX653" s="13" t="s">
        <v>86</v>
      </c>
      <c r="AY653" s="244" t="s">
        <v>133</v>
      </c>
    </row>
    <row r="654" s="2" customFormat="1" ht="37.8" customHeight="1">
      <c r="A654" s="42"/>
      <c r="B654" s="43"/>
      <c r="C654" s="200" t="s">
        <v>830</v>
      </c>
      <c r="D654" s="200" t="s">
        <v>134</v>
      </c>
      <c r="E654" s="201" t="s">
        <v>831</v>
      </c>
      <c r="F654" s="202" t="s">
        <v>832</v>
      </c>
      <c r="G654" s="203" t="s">
        <v>380</v>
      </c>
      <c r="H654" s="204">
        <v>10.362</v>
      </c>
      <c r="I654" s="205"/>
      <c r="J654" s="206">
        <f>ROUND(I654*H654,2)</f>
        <v>0</v>
      </c>
      <c r="K654" s="202" t="s">
        <v>235</v>
      </c>
      <c r="L654" s="48"/>
      <c r="M654" s="207" t="s">
        <v>32</v>
      </c>
      <c r="N654" s="208" t="s">
        <v>49</v>
      </c>
      <c r="O654" s="88"/>
      <c r="P654" s="209">
        <f>O654*H654</f>
        <v>0</v>
      </c>
      <c r="Q654" s="209">
        <v>0.00042999999999999999</v>
      </c>
      <c r="R654" s="209">
        <f>Q654*H654</f>
        <v>0.0044556600000000002</v>
      </c>
      <c r="S654" s="209">
        <v>0</v>
      </c>
      <c r="T654" s="210">
        <f>S654*H654</f>
        <v>0</v>
      </c>
      <c r="U654" s="42"/>
      <c r="V654" s="42"/>
      <c r="W654" s="42"/>
      <c r="X654" s="42"/>
      <c r="Y654" s="42"/>
      <c r="Z654" s="42"/>
      <c r="AA654" s="42"/>
      <c r="AB654" s="42"/>
      <c r="AC654" s="42"/>
      <c r="AD654" s="42"/>
      <c r="AE654" s="42"/>
      <c r="AR654" s="211" t="s">
        <v>400</v>
      </c>
      <c r="AT654" s="211" t="s">
        <v>134</v>
      </c>
      <c r="AU654" s="211" t="s">
        <v>89</v>
      </c>
      <c r="AY654" s="20" t="s">
        <v>133</v>
      </c>
      <c r="BE654" s="212">
        <f>IF(N654="základní",J654,0)</f>
        <v>0</v>
      </c>
      <c r="BF654" s="212">
        <f>IF(N654="snížená",J654,0)</f>
        <v>0</v>
      </c>
      <c r="BG654" s="212">
        <f>IF(N654="zákl. přenesená",J654,0)</f>
        <v>0</v>
      </c>
      <c r="BH654" s="212">
        <f>IF(N654="sníž. přenesená",J654,0)</f>
        <v>0</v>
      </c>
      <c r="BI654" s="212">
        <f>IF(N654="nulová",J654,0)</f>
        <v>0</v>
      </c>
      <c r="BJ654" s="20" t="s">
        <v>86</v>
      </c>
      <c r="BK654" s="212">
        <f>ROUND(I654*H654,2)</f>
        <v>0</v>
      </c>
      <c r="BL654" s="20" t="s">
        <v>400</v>
      </c>
      <c r="BM654" s="211" t="s">
        <v>833</v>
      </c>
    </row>
    <row r="655" s="2" customFormat="1">
      <c r="A655" s="42"/>
      <c r="B655" s="43"/>
      <c r="C655" s="44"/>
      <c r="D655" s="213" t="s">
        <v>139</v>
      </c>
      <c r="E655" s="44"/>
      <c r="F655" s="214" t="s">
        <v>834</v>
      </c>
      <c r="G655" s="44"/>
      <c r="H655" s="44"/>
      <c r="I655" s="215"/>
      <c r="J655" s="44"/>
      <c r="K655" s="44"/>
      <c r="L655" s="48"/>
      <c r="M655" s="216"/>
      <c r="N655" s="217"/>
      <c r="O655" s="88"/>
      <c r="P655" s="88"/>
      <c r="Q655" s="88"/>
      <c r="R655" s="88"/>
      <c r="S655" s="88"/>
      <c r="T655" s="89"/>
      <c r="U655" s="42"/>
      <c r="V655" s="42"/>
      <c r="W655" s="42"/>
      <c r="X655" s="42"/>
      <c r="Y655" s="42"/>
      <c r="Z655" s="42"/>
      <c r="AA655" s="42"/>
      <c r="AB655" s="42"/>
      <c r="AC655" s="42"/>
      <c r="AD655" s="42"/>
      <c r="AE655" s="42"/>
      <c r="AT655" s="20" t="s">
        <v>139</v>
      </c>
      <c r="AU655" s="20" t="s">
        <v>89</v>
      </c>
    </row>
    <row r="656" s="2" customFormat="1">
      <c r="A656" s="42"/>
      <c r="B656" s="43"/>
      <c r="C656" s="44"/>
      <c r="D656" s="231" t="s">
        <v>184</v>
      </c>
      <c r="E656" s="44"/>
      <c r="F656" s="232" t="s">
        <v>835</v>
      </c>
      <c r="G656" s="44"/>
      <c r="H656" s="44"/>
      <c r="I656" s="215"/>
      <c r="J656" s="44"/>
      <c r="K656" s="44"/>
      <c r="L656" s="48"/>
      <c r="M656" s="216"/>
      <c r="N656" s="217"/>
      <c r="O656" s="88"/>
      <c r="P656" s="88"/>
      <c r="Q656" s="88"/>
      <c r="R656" s="88"/>
      <c r="S656" s="88"/>
      <c r="T656" s="89"/>
      <c r="U656" s="42"/>
      <c r="V656" s="42"/>
      <c r="W656" s="42"/>
      <c r="X656" s="42"/>
      <c r="Y656" s="42"/>
      <c r="Z656" s="42"/>
      <c r="AA656" s="42"/>
      <c r="AB656" s="42"/>
      <c r="AC656" s="42"/>
      <c r="AD656" s="42"/>
      <c r="AE656" s="42"/>
      <c r="AT656" s="20" t="s">
        <v>184</v>
      </c>
      <c r="AU656" s="20" t="s">
        <v>89</v>
      </c>
    </row>
    <row r="657" s="13" customFormat="1">
      <c r="A657" s="13"/>
      <c r="B657" s="234"/>
      <c r="C657" s="235"/>
      <c r="D657" s="213" t="s">
        <v>258</v>
      </c>
      <c r="E657" s="236" t="s">
        <v>32</v>
      </c>
      <c r="F657" s="237" t="s">
        <v>836</v>
      </c>
      <c r="G657" s="235"/>
      <c r="H657" s="238">
        <v>4.4400000000000004</v>
      </c>
      <c r="I657" s="239"/>
      <c r="J657" s="235"/>
      <c r="K657" s="235"/>
      <c r="L657" s="240"/>
      <c r="M657" s="241"/>
      <c r="N657" s="242"/>
      <c r="O657" s="242"/>
      <c r="P657" s="242"/>
      <c r="Q657" s="242"/>
      <c r="R657" s="242"/>
      <c r="S657" s="242"/>
      <c r="T657" s="243"/>
      <c r="U657" s="13"/>
      <c r="V657" s="13"/>
      <c r="W657" s="13"/>
      <c r="X657" s="13"/>
      <c r="Y657" s="13"/>
      <c r="Z657" s="13"/>
      <c r="AA657" s="13"/>
      <c r="AB657" s="13"/>
      <c r="AC657" s="13"/>
      <c r="AD657" s="13"/>
      <c r="AE657" s="13"/>
      <c r="AT657" s="244" t="s">
        <v>258</v>
      </c>
      <c r="AU657" s="244" t="s">
        <v>89</v>
      </c>
      <c r="AV657" s="13" t="s">
        <v>89</v>
      </c>
      <c r="AW657" s="13" t="s">
        <v>39</v>
      </c>
      <c r="AX657" s="13" t="s">
        <v>78</v>
      </c>
      <c r="AY657" s="244" t="s">
        <v>133</v>
      </c>
    </row>
    <row r="658" s="13" customFormat="1">
      <c r="A658" s="13"/>
      <c r="B658" s="234"/>
      <c r="C658" s="235"/>
      <c r="D658" s="213" t="s">
        <v>258</v>
      </c>
      <c r="E658" s="236" t="s">
        <v>32</v>
      </c>
      <c r="F658" s="237" t="s">
        <v>837</v>
      </c>
      <c r="G658" s="235"/>
      <c r="H658" s="238">
        <v>0.91000000000000003</v>
      </c>
      <c r="I658" s="239"/>
      <c r="J658" s="235"/>
      <c r="K658" s="235"/>
      <c r="L658" s="240"/>
      <c r="M658" s="241"/>
      <c r="N658" s="242"/>
      <c r="O658" s="242"/>
      <c r="P658" s="242"/>
      <c r="Q658" s="242"/>
      <c r="R658" s="242"/>
      <c r="S658" s="242"/>
      <c r="T658" s="243"/>
      <c r="U658" s="13"/>
      <c r="V658" s="13"/>
      <c r="W658" s="13"/>
      <c r="X658" s="13"/>
      <c r="Y658" s="13"/>
      <c r="Z658" s="13"/>
      <c r="AA658" s="13"/>
      <c r="AB658" s="13"/>
      <c r="AC658" s="13"/>
      <c r="AD658" s="13"/>
      <c r="AE658" s="13"/>
      <c r="AT658" s="244" t="s">
        <v>258</v>
      </c>
      <c r="AU658" s="244" t="s">
        <v>89</v>
      </c>
      <c r="AV658" s="13" t="s">
        <v>89</v>
      </c>
      <c r="AW658" s="13" t="s">
        <v>39</v>
      </c>
      <c r="AX658" s="13" t="s">
        <v>78</v>
      </c>
      <c r="AY658" s="244" t="s">
        <v>133</v>
      </c>
    </row>
    <row r="659" s="13" customFormat="1">
      <c r="A659" s="13"/>
      <c r="B659" s="234"/>
      <c r="C659" s="235"/>
      <c r="D659" s="213" t="s">
        <v>258</v>
      </c>
      <c r="E659" s="236" t="s">
        <v>32</v>
      </c>
      <c r="F659" s="237" t="s">
        <v>838</v>
      </c>
      <c r="G659" s="235"/>
      <c r="H659" s="238">
        <v>1.1100000000000001</v>
      </c>
      <c r="I659" s="239"/>
      <c r="J659" s="235"/>
      <c r="K659" s="235"/>
      <c r="L659" s="240"/>
      <c r="M659" s="241"/>
      <c r="N659" s="242"/>
      <c r="O659" s="242"/>
      <c r="P659" s="242"/>
      <c r="Q659" s="242"/>
      <c r="R659" s="242"/>
      <c r="S659" s="242"/>
      <c r="T659" s="243"/>
      <c r="U659" s="13"/>
      <c r="V659" s="13"/>
      <c r="W659" s="13"/>
      <c r="X659" s="13"/>
      <c r="Y659" s="13"/>
      <c r="Z659" s="13"/>
      <c r="AA659" s="13"/>
      <c r="AB659" s="13"/>
      <c r="AC659" s="13"/>
      <c r="AD659" s="13"/>
      <c r="AE659" s="13"/>
      <c r="AT659" s="244" t="s">
        <v>258</v>
      </c>
      <c r="AU659" s="244" t="s">
        <v>89</v>
      </c>
      <c r="AV659" s="13" t="s">
        <v>89</v>
      </c>
      <c r="AW659" s="13" t="s">
        <v>39</v>
      </c>
      <c r="AX659" s="13" t="s">
        <v>78</v>
      </c>
      <c r="AY659" s="244" t="s">
        <v>133</v>
      </c>
    </row>
    <row r="660" s="13" customFormat="1">
      <c r="A660" s="13"/>
      <c r="B660" s="234"/>
      <c r="C660" s="235"/>
      <c r="D660" s="213" t="s">
        <v>258</v>
      </c>
      <c r="E660" s="236" t="s">
        <v>32</v>
      </c>
      <c r="F660" s="237" t="s">
        <v>839</v>
      </c>
      <c r="G660" s="235"/>
      <c r="H660" s="238">
        <v>2.96</v>
      </c>
      <c r="I660" s="239"/>
      <c r="J660" s="235"/>
      <c r="K660" s="235"/>
      <c r="L660" s="240"/>
      <c r="M660" s="241"/>
      <c r="N660" s="242"/>
      <c r="O660" s="242"/>
      <c r="P660" s="242"/>
      <c r="Q660" s="242"/>
      <c r="R660" s="242"/>
      <c r="S660" s="242"/>
      <c r="T660" s="243"/>
      <c r="U660" s="13"/>
      <c r="V660" s="13"/>
      <c r="W660" s="13"/>
      <c r="X660" s="13"/>
      <c r="Y660" s="13"/>
      <c r="Z660" s="13"/>
      <c r="AA660" s="13"/>
      <c r="AB660" s="13"/>
      <c r="AC660" s="13"/>
      <c r="AD660" s="13"/>
      <c r="AE660" s="13"/>
      <c r="AT660" s="244" t="s">
        <v>258</v>
      </c>
      <c r="AU660" s="244" t="s">
        <v>89</v>
      </c>
      <c r="AV660" s="13" t="s">
        <v>89</v>
      </c>
      <c r="AW660" s="13" t="s">
        <v>39</v>
      </c>
      <c r="AX660" s="13" t="s">
        <v>78</v>
      </c>
      <c r="AY660" s="244" t="s">
        <v>133</v>
      </c>
    </row>
    <row r="661" s="13" customFormat="1">
      <c r="A661" s="13"/>
      <c r="B661" s="234"/>
      <c r="C661" s="235"/>
      <c r="D661" s="213" t="s">
        <v>258</v>
      </c>
      <c r="E661" s="236" t="s">
        <v>32</v>
      </c>
      <c r="F661" s="237" t="s">
        <v>840</v>
      </c>
      <c r="G661" s="235"/>
      <c r="H661" s="238">
        <v>0.94199999999999995</v>
      </c>
      <c r="I661" s="239"/>
      <c r="J661" s="235"/>
      <c r="K661" s="235"/>
      <c r="L661" s="240"/>
      <c r="M661" s="241"/>
      <c r="N661" s="242"/>
      <c r="O661" s="242"/>
      <c r="P661" s="242"/>
      <c r="Q661" s="242"/>
      <c r="R661" s="242"/>
      <c r="S661" s="242"/>
      <c r="T661" s="243"/>
      <c r="U661" s="13"/>
      <c r="V661" s="13"/>
      <c r="W661" s="13"/>
      <c r="X661" s="13"/>
      <c r="Y661" s="13"/>
      <c r="Z661" s="13"/>
      <c r="AA661" s="13"/>
      <c r="AB661" s="13"/>
      <c r="AC661" s="13"/>
      <c r="AD661" s="13"/>
      <c r="AE661" s="13"/>
      <c r="AT661" s="244" t="s">
        <v>258</v>
      </c>
      <c r="AU661" s="244" t="s">
        <v>89</v>
      </c>
      <c r="AV661" s="13" t="s">
        <v>89</v>
      </c>
      <c r="AW661" s="13" t="s">
        <v>39</v>
      </c>
      <c r="AX661" s="13" t="s">
        <v>78</v>
      </c>
      <c r="AY661" s="244" t="s">
        <v>133</v>
      </c>
    </row>
    <row r="662" s="14" customFormat="1">
      <c r="A662" s="14"/>
      <c r="B662" s="245"/>
      <c r="C662" s="246"/>
      <c r="D662" s="213" t="s">
        <v>258</v>
      </c>
      <c r="E662" s="247" t="s">
        <v>32</v>
      </c>
      <c r="F662" s="248" t="s">
        <v>265</v>
      </c>
      <c r="G662" s="246"/>
      <c r="H662" s="249">
        <v>10.362000000000002</v>
      </c>
      <c r="I662" s="250"/>
      <c r="J662" s="246"/>
      <c r="K662" s="246"/>
      <c r="L662" s="251"/>
      <c r="M662" s="252"/>
      <c r="N662" s="253"/>
      <c r="O662" s="253"/>
      <c r="P662" s="253"/>
      <c r="Q662" s="253"/>
      <c r="R662" s="253"/>
      <c r="S662" s="253"/>
      <c r="T662" s="254"/>
      <c r="U662" s="14"/>
      <c r="V662" s="14"/>
      <c r="W662" s="14"/>
      <c r="X662" s="14"/>
      <c r="Y662" s="14"/>
      <c r="Z662" s="14"/>
      <c r="AA662" s="14"/>
      <c r="AB662" s="14"/>
      <c r="AC662" s="14"/>
      <c r="AD662" s="14"/>
      <c r="AE662" s="14"/>
      <c r="AT662" s="255" t="s">
        <v>258</v>
      </c>
      <c r="AU662" s="255" t="s">
        <v>89</v>
      </c>
      <c r="AV662" s="14" t="s">
        <v>132</v>
      </c>
      <c r="AW662" s="14" t="s">
        <v>39</v>
      </c>
      <c r="AX662" s="14" t="s">
        <v>86</v>
      </c>
      <c r="AY662" s="255" t="s">
        <v>133</v>
      </c>
    </row>
    <row r="663" s="2" customFormat="1" ht="37.8" customHeight="1">
      <c r="A663" s="42"/>
      <c r="B663" s="43"/>
      <c r="C663" s="266" t="s">
        <v>841</v>
      </c>
      <c r="D663" s="266" t="s">
        <v>448</v>
      </c>
      <c r="E663" s="267" t="s">
        <v>811</v>
      </c>
      <c r="F663" s="268" t="s">
        <v>812</v>
      </c>
      <c r="G663" s="269" t="s">
        <v>253</v>
      </c>
      <c r="H663" s="270">
        <v>18.652000000000001</v>
      </c>
      <c r="I663" s="271"/>
      <c r="J663" s="272">
        <f>ROUND(I663*H663,2)</f>
        <v>0</v>
      </c>
      <c r="K663" s="268" t="s">
        <v>455</v>
      </c>
      <c r="L663" s="273"/>
      <c r="M663" s="274" t="s">
        <v>32</v>
      </c>
      <c r="N663" s="275" t="s">
        <v>49</v>
      </c>
      <c r="O663" s="88"/>
      <c r="P663" s="209">
        <f>O663*H663</f>
        <v>0</v>
      </c>
      <c r="Q663" s="209">
        <v>0.019199999999999998</v>
      </c>
      <c r="R663" s="209">
        <f>Q663*H663</f>
        <v>0.3581184</v>
      </c>
      <c r="S663" s="209">
        <v>0</v>
      </c>
      <c r="T663" s="210">
        <f>S663*H663</f>
        <v>0</v>
      </c>
      <c r="U663" s="42"/>
      <c r="V663" s="42"/>
      <c r="W663" s="42"/>
      <c r="X663" s="42"/>
      <c r="Y663" s="42"/>
      <c r="Z663" s="42"/>
      <c r="AA663" s="42"/>
      <c r="AB663" s="42"/>
      <c r="AC663" s="42"/>
      <c r="AD663" s="42"/>
      <c r="AE663" s="42"/>
      <c r="AR663" s="211" t="s">
        <v>519</v>
      </c>
      <c r="AT663" s="211" t="s">
        <v>448</v>
      </c>
      <c r="AU663" s="211" t="s">
        <v>89</v>
      </c>
      <c r="AY663" s="20" t="s">
        <v>133</v>
      </c>
      <c r="BE663" s="212">
        <f>IF(N663="základní",J663,0)</f>
        <v>0</v>
      </c>
      <c r="BF663" s="212">
        <f>IF(N663="snížená",J663,0)</f>
        <v>0</v>
      </c>
      <c r="BG663" s="212">
        <f>IF(N663="zákl. přenesená",J663,0)</f>
        <v>0</v>
      </c>
      <c r="BH663" s="212">
        <f>IF(N663="sníž. přenesená",J663,0)</f>
        <v>0</v>
      </c>
      <c r="BI663" s="212">
        <f>IF(N663="nulová",J663,0)</f>
        <v>0</v>
      </c>
      <c r="BJ663" s="20" t="s">
        <v>86</v>
      </c>
      <c r="BK663" s="212">
        <f>ROUND(I663*H663,2)</f>
        <v>0</v>
      </c>
      <c r="BL663" s="20" t="s">
        <v>400</v>
      </c>
      <c r="BM663" s="211" t="s">
        <v>842</v>
      </c>
    </row>
    <row r="664" s="2" customFormat="1">
      <c r="A664" s="42"/>
      <c r="B664" s="43"/>
      <c r="C664" s="44"/>
      <c r="D664" s="213" t="s">
        <v>139</v>
      </c>
      <c r="E664" s="44"/>
      <c r="F664" s="214" t="s">
        <v>812</v>
      </c>
      <c r="G664" s="44"/>
      <c r="H664" s="44"/>
      <c r="I664" s="215"/>
      <c r="J664" s="44"/>
      <c r="K664" s="44"/>
      <c r="L664" s="48"/>
      <c r="M664" s="216"/>
      <c r="N664" s="217"/>
      <c r="O664" s="88"/>
      <c r="P664" s="88"/>
      <c r="Q664" s="88"/>
      <c r="R664" s="88"/>
      <c r="S664" s="88"/>
      <c r="T664" s="89"/>
      <c r="U664" s="42"/>
      <c r="V664" s="42"/>
      <c r="W664" s="42"/>
      <c r="X664" s="42"/>
      <c r="Y664" s="42"/>
      <c r="Z664" s="42"/>
      <c r="AA664" s="42"/>
      <c r="AB664" s="42"/>
      <c r="AC664" s="42"/>
      <c r="AD664" s="42"/>
      <c r="AE664" s="42"/>
      <c r="AT664" s="20" t="s">
        <v>139</v>
      </c>
      <c r="AU664" s="20" t="s">
        <v>89</v>
      </c>
    </row>
    <row r="665" s="13" customFormat="1">
      <c r="A665" s="13"/>
      <c r="B665" s="234"/>
      <c r="C665" s="235"/>
      <c r="D665" s="213" t="s">
        <v>258</v>
      </c>
      <c r="E665" s="235"/>
      <c r="F665" s="237" t="s">
        <v>843</v>
      </c>
      <c r="G665" s="235"/>
      <c r="H665" s="238">
        <v>18.652000000000001</v>
      </c>
      <c r="I665" s="239"/>
      <c r="J665" s="235"/>
      <c r="K665" s="235"/>
      <c r="L665" s="240"/>
      <c r="M665" s="241"/>
      <c r="N665" s="242"/>
      <c r="O665" s="242"/>
      <c r="P665" s="242"/>
      <c r="Q665" s="242"/>
      <c r="R665" s="242"/>
      <c r="S665" s="242"/>
      <c r="T665" s="243"/>
      <c r="U665" s="13"/>
      <c r="V665" s="13"/>
      <c r="W665" s="13"/>
      <c r="X665" s="13"/>
      <c r="Y665" s="13"/>
      <c r="Z665" s="13"/>
      <c r="AA665" s="13"/>
      <c r="AB665" s="13"/>
      <c r="AC665" s="13"/>
      <c r="AD665" s="13"/>
      <c r="AE665" s="13"/>
      <c r="AT665" s="244" t="s">
        <v>258</v>
      </c>
      <c r="AU665" s="244" t="s">
        <v>89</v>
      </c>
      <c r="AV665" s="13" t="s">
        <v>89</v>
      </c>
      <c r="AW665" s="13" t="s">
        <v>4</v>
      </c>
      <c r="AX665" s="13" t="s">
        <v>86</v>
      </c>
      <c r="AY665" s="244" t="s">
        <v>133</v>
      </c>
    </row>
    <row r="666" s="2" customFormat="1" ht="37.8" customHeight="1">
      <c r="A666" s="42"/>
      <c r="B666" s="43"/>
      <c r="C666" s="200" t="s">
        <v>844</v>
      </c>
      <c r="D666" s="200" t="s">
        <v>134</v>
      </c>
      <c r="E666" s="201" t="s">
        <v>845</v>
      </c>
      <c r="F666" s="202" t="s">
        <v>846</v>
      </c>
      <c r="G666" s="203" t="s">
        <v>253</v>
      </c>
      <c r="H666" s="204">
        <v>8.8399999999999999</v>
      </c>
      <c r="I666" s="205"/>
      <c r="J666" s="206">
        <f>ROUND(I666*H666,2)</f>
        <v>0</v>
      </c>
      <c r="K666" s="202" t="s">
        <v>455</v>
      </c>
      <c r="L666" s="48"/>
      <c r="M666" s="207" t="s">
        <v>32</v>
      </c>
      <c r="N666" s="208" t="s">
        <v>49</v>
      </c>
      <c r="O666" s="88"/>
      <c r="P666" s="209">
        <f>O666*H666</f>
        <v>0</v>
      </c>
      <c r="Q666" s="209">
        <v>0.0068900000000000003</v>
      </c>
      <c r="R666" s="209">
        <f>Q666*H666</f>
        <v>0.060907599999999999</v>
      </c>
      <c r="S666" s="209">
        <v>0</v>
      </c>
      <c r="T666" s="210">
        <f>S666*H666</f>
        <v>0</v>
      </c>
      <c r="U666" s="42"/>
      <c r="V666" s="42"/>
      <c r="W666" s="42"/>
      <c r="X666" s="42"/>
      <c r="Y666" s="42"/>
      <c r="Z666" s="42"/>
      <c r="AA666" s="42"/>
      <c r="AB666" s="42"/>
      <c r="AC666" s="42"/>
      <c r="AD666" s="42"/>
      <c r="AE666" s="42"/>
      <c r="AR666" s="211" t="s">
        <v>400</v>
      </c>
      <c r="AT666" s="211" t="s">
        <v>134</v>
      </c>
      <c r="AU666" s="211" t="s">
        <v>89</v>
      </c>
      <c r="AY666" s="20" t="s">
        <v>133</v>
      </c>
      <c r="BE666" s="212">
        <f>IF(N666="základní",J666,0)</f>
        <v>0</v>
      </c>
      <c r="BF666" s="212">
        <f>IF(N666="snížená",J666,0)</f>
        <v>0</v>
      </c>
      <c r="BG666" s="212">
        <f>IF(N666="zákl. přenesená",J666,0)</f>
        <v>0</v>
      </c>
      <c r="BH666" s="212">
        <f>IF(N666="sníž. přenesená",J666,0)</f>
        <v>0</v>
      </c>
      <c r="BI666" s="212">
        <f>IF(N666="nulová",J666,0)</f>
        <v>0</v>
      </c>
      <c r="BJ666" s="20" t="s">
        <v>86</v>
      </c>
      <c r="BK666" s="212">
        <f>ROUND(I666*H666,2)</f>
        <v>0</v>
      </c>
      <c r="BL666" s="20" t="s">
        <v>400</v>
      </c>
      <c r="BM666" s="211" t="s">
        <v>847</v>
      </c>
    </row>
    <row r="667" s="2" customFormat="1">
      <c r="A667" s="42"/>
      <c r="B667" s="43"/>
      <c r="C667" s="44"/>
      <c r="D667" s="213" t="s">
        <v>139</v>
      </c>
      <c r="E667" s="44"/>
      <c r="F667" s="214" t="s">
        <v>848</v>
      </c>
      <c r="G667" s="44"/>
      <c r="H667" s="44"/>
      <c r="I667" s="215"/>
      <c r="J667" s="44"/>
      <c r="K667" s="44"/>
      <c r="L667" s="48"/>
      <c r="M667" s="216"/>
      <c r="N667" s="217"/>
      <c r="O667" s="88"/>
      <c r="P667" s="88"/>
      <c r="Q667" s="88"/>
      <c r="R667" s="88"/>
      <c r="S667" s="88"/>
      <c r="T667" s="89"/>
      <c r="U667" s="42"/>
      <c r="V667" s="42"/>
      <c r="W667" s="42"/>
      <c r="X667" s="42"/>
      <c r="Y667" s="42"/>
      <c r="Z667" s="42"/>
      <c r="AA667" s="42"/>
      <c r="AB667" s="42"/>
      <c r="AC667" s="42"/>
      <c r="AD667" s="42"/>
      <c r="AE667" s="42"/>
      <c r="AT667" s="20" t="s">
        <v>139</v>
      </c>
      <c r="AU667" s="20" t="s">
        <v>89</v>
      </c>
    </row>
    <row r="668" s="2" customFormat="1">
      <c r="A668" s="42"/>
      <c r="B668" s="43"/>
      <c r="C668" s="44"/>
      <c r="D668" s="231" t="s">
        <v>184</v>
      </c>
      <c r="E668" s="44"/>
      <c r="F668" s="232" t="s">
        <v>849</v>
      </c>
      <c r="G668" s="44"/>
      <c r="H668" s="44"/>
      <c r="I668" s="215"/>
      <c r="J668" s="44"/>
      <c r="K668" s="44"/>
      <c r="L668" s="48"/>
      <c r="M668" s="216"/>
      <c r="N668" s="217"/>
      <c r="O668" s="88"/>
      <c r="P668" s="88"/>
      <c r="Q668" s="88"/>
      <c r="R668" s="88"/>
      <c r="S668" s="88"/>
      <c r="T668" s="89"/>
      <c r="U668" s="42"/>
      <c r="V668" s="42"/>
      <c r="W668" s="42"/>
      <c r="X668" s="42"/>
      <c r="Y668" s="42"/>
      <c r="Z668" s="42"/>
      <c r="AA668" s="42"/>
      <c r="AB668" s="42"/>
      <c r="AC668" s="42"/>
      <c r="AD668" s="42"/>
      <c r="AE668" s="42"/>
      <c r="AT668" s="20" t="s">
        <v>184</v>
      </c>
      <c r="AU668" s="20" t="s">
        <v>89</v>
      </c>
    </row>
    <row r="669" s="2" customFormat="1">
      <c r="A669" s="42"/>
      <c r="B669" s="43"/>
      <c r="C669" s="44"/>
      <c r="D669" s="213" t="s">
        <v>239</v>
      </c>
      <c r="E669" s="44"/>
      <c r="F669" s="218" t="s">
        <v>850</v>
      </c>
      <c r="G669" s="44"/>
      <c r="H669" s="44"/>
      <c r="I669" s="215"/>
      <c r="J669" s="44"/>
      <c r="K669" s="44"/>
      <c r="L669" s="48"/>
      <c r="M669" s="216"/>
      <c r="N669" s="217"/>
      <c r="O669" s="88"/>
      <c r="P669" s="88"/>
      <c r="Q669" s="88"/>
      <c r="R669" s="88"/>
      <c r="S669" s="88"/>
      <c r="T669" s="89"/>
      <c r="U669" s="42"/>
      <c r="V669" s="42"/>
      <c r="W669" s="42"/>
      <c r="X669" s="42"/>
      <c r="Y669" s="42"/>
      <c r="Z669" s="42"/>
      <c r="AA669" s="42"/>
      <c r="AB669" s="42"/>
      <c r="AC669" s="42"/>
      <c r="AD669" s="42"/>
      <c r="AE669" s="42"/>
      <c r="AT669" s="20" t="s">
        <v>239</v>
      </c>
      <c r="AU669" s="20" t="s">
        <v>89</v>
      </c>
    </row>
    <row r="670" s="15" customFormat="1">
      <c r="A670" s="15"/>
      <c r="B670" s="256"/>
      <c r="C670" s="257"/>
      <c r="D670" s="213" t="s">
        <v>258</v>
      </c>
      <c r="E670" s="258" t="s">
        <v>32</v>
      </c>
      <c r="F670" s="259" t="s">
        <v>394</v>
      </c>
      <c r="G670" s="257"/>
      <c r="H670" s="258" t="s">
        <v>32</v>
      </c>
      <c r="I670" s="260"/>
      <c r="J670" s="257"/>
      <c r="K670" s="257"/>
      <c r="L670" s="261"/>
      <c r="M670" s="262"/>
      <c r="N670" s="263"/>
      <c r="O670" s="263"/>
      <c r="P670" s="263"/>
      <c r="Q670" s="263"/>
      <c r="R670" s="263"/>
      <c r="S670" s="263"/>
      <c r="T670" s="264"/>
      <c r="U670" s="15"/>
      <c r="V670" s="15"/>
      <c r="W670" s="15"/>
      <c r="X670" s="15"/>
      <c r="Y670" s="15"/>
      <c r="Z670" s="15"/>
      <c r="AA670" s="15"/>
      <c r="AB670" s="15"/>
      <c r="AC670" s="15"/>
      <c r="AD670" s="15"/>
      <c r="AE670" s="15"/>
      <c r="AT670" s="265" t="s">
        <v>258</v>
      </c>
      <c r="AU670" s="265" t="s">
        <v>89</v>
      </c>
      <c r="AV670" s="15" t="s">
        <v>86</v>
      </c>
      <c r="AW670" s="15" t="s">
        <v>39</v>
      </c>
      <c r="AX670" s="15" t="s">
        <v>78</v>
      </c>
      <c r="AY670" s="265" t="s">
        <v>133</v>
      </c>
    </row>
    <row r="671" s="13" customFormat="1">
      <c r="A671" s="13"/>
      <c r="B671" s="234"/>
      <c r="C671" s="235"/>
      <c r="D671" s="213" t="s">
        <v>258</v>
      </c>
      <c r="E671" s="236" t="s">
        <v>32</v>
      </c>
      <c r="F671" s="237" t="s">
        <v>397</v>
      </c>
      <c r="G671" s="235"/>
      <c r="H671" s="238">
        <v>5.0899999999999999</v>
      </c>
      <c r="I671" s="239"/>
      <c r="J671" s="235"/>
      <c r="K671" s="235"/>
      <c r="L671" s="240"/>
      <c r="M671" s="241"/>
      <c r="N671" s="242"/>
      <c r="O671" s="242"/>
      <c r="P671" s="242"/>
      <c r="Q671" s="242"/>
      <c r="R671" s="242"/>
      <c r="S671" s="242"/>
      <c r="T671" s="243"/>
      <c r="U671" s="13"/>
      <c r="V671" s="13"/>
      <c r="W671" s="13"/>
      <c r="X671" s="13"/>
      <c r="Y671" s="13"/>
      <c r="Z671" s="13"/>
      <c r="AA671" s="13"/>
      <c r="AB671" s="13"/>
      <c r="AC671" s="13"/>
      <c r="AD671" s="13"/>
      <c r="AE671" s="13"/>
      <c r="AT671" s="244" t="s">
        <v>258</v>
      </c>
      <c r="AU671" s="244" t="s">
        <v>89</v>
      </c>
      <c r="AV671" s="13" t="s">
        <v>89</v>
      </c>
      <c r="AW671" s="13" t="s">
        <v>39</v>
      </c>
      <c r="AX671" s="13" t="s">
        <v>78</v>
      </c>
      <c r="AY671" s="244" t="s">
        <v>133</v>
      </c>
    </row>
    <row r="672" s="13" customFormat="1">
      <c r="A672" s="13"/>
      <c r="B672" s="234"/>
      <c r="C672" s="235"/>
      <c r="D672" s="213" t="s">
        <v>258</v>
      </c>
      <c r="E672" s="236" t="s">
        <v>32</v>
      </c>
      <c r="F672" s="237" t="s">
        <v>398</v>
      </c>
      <c r="G672" s="235"/>
      <c r="H672" s="238">
        <v>3.75</v>
      </c>
      <c r="I672" s="239"/>
      <c r="J672" s="235"/>
      <c r="K672" s="235"/>
      <c r="L672" s="240"/>
      <c r="M672" s="241"/>
      <c r="N672" s="242"/>
      <c r="O672" s="242"/>
      <c r="P672" s="242"/>
      <c r="Q672" s="242"/>
      <c r="R672" s="242"/>
      <c r="S672" s="242"/>
      <c r="T672" s="243"/>
      <c r="U672" s="13"/>
      <c r="V672" s="13"/>
      <c r="W672" s="13"/>
      <c r="X672" s="13"/>
      <c r="Y672" s="13"/>
      <c r="Z672" s="13"/>
      <c r="AA672" s="13"/>
      <c r="AB672" s="13"/>
      <c r="AC672" s="13"/>
      <c r="AD672" s="13"/>
      <c r="AE672" s="13"/>
      <c r="AT672" s="244" t="s">
        <v>258</v>
      </c>
      <c r="AU672" s="244" t="s">
        <v>89</v>
      </c>
      <c r="AV672" s="13" t="s">
        <v>89</v>
      </c>
      <c r="AW672" s="13" t="s">
        <v>39</v>
      </c>
      <c r="AX672" s="13" t="s">
        <v>78</v>
      </c>
      <c r="AY672" s="244" t="s">
        <v>133</v>
      </c>
    </row>
    <row r="673" s="14" customFormat="1">
      <c r="A673" s="14"/>
      <c r="B673" s="245"/>
      <c r="C673" s="246"/>
      <c r="D673" s="213" t="s">
        <v>258</v>
      </c>
      <c r="E673" s="247" t="s">
        <v>32</v>
      </c>
      <c r="F673" s="248" t="s">
        <v>265</v>
      </c>
      <c r="G673" s="246"/>
      <c r="H673" s="249">
        <v>8.8399999999999999</v>
      </c>
      <c r="I673" s="250"/>
      <c r="J673" s="246"/>
      <c r="K673" s="246"/>
      <c r="L673" s="251"/>
      <c r="M673" s="252"/>
      <c r="N673" s="253"/>
      <c r="O673" s="253"/>
      <c r="P673" s="253"/>
      <c r="Q673" s="253"/>
      <c r="R673" s="253"/>
      <c r="S673" s="253"/>
      <c r="T673" s="254"/>
      <c r="U673" s="14"/>
      <c r="V673" s="14"/>
      <c r="W673" s="14"/>
      <c r="X673" s="14"/>
      <c r="Y673" s="14"/>
      <c r="Z673" s="14"/>
      <c r="AA673" s="14"/>
      <c r="AB673" s="14"/>
      <c r="AC673" s="14"/>
      <c r="AD673" s="14"/>
      <c r="AE673" s="14"/>
      <c r="AT673" s="255" t="s">
        <v>258</v>
      </c>
      <c r="AU673" s="255" t="s">
        <v>89</v>
      </c>
      <c r="AV673" s="14" t="s">
        <v>132</v>
      </c>
      <c r="AW673" s="14" t="s">
        <v>39</v>
      </c>
      <c r="AX673" s="14" t="s">
        <v>86</v>
      </c>
      <c r="AY673" s="255" t="s">
        <v>133</v>
      </c>
    </row>
    <row r="674" s="2" customFormat="1" ht="37.8" customHeight="1">
      <c r="A674" s="42"/>
      <c r="B674" s="43"/>
      <c r="C674" s="266" t="s">
        <v>851</v>
      </c>
      <c r="D674" s="266" t="s">
        <v>448</v>
      </c>
      <c r="E674" s="267" t="s">
        <v>811</v>
      </c>
      <c r="F674" s="268" t="s">
        <v>812</v>
      </c>
      <c r="G674" s="269" t="s">
        <v>253</v>
      </c>
      <c r="H674" s="270">
        <v>9.7240000000000002</v>
      </c>
      <c r="I674" s="271"/>
      <c r="J674" s="272">
        <f>ROUND(I674*H674,2)</f>
        <v>0</v>
      </c>
      <c r="K674" s="268" t="s">
        <v>455</v>
      </c>
      <c r="L674" s="273"/>
      <c r="M674" s="274" t="s">
        <v>32</v>
      </c>
      <c r="N674" s="275" t="s">
        <v>49</v>
      </c>
      <c r="O674" s="88"/>
      <c r="P674" s="209">
        <f>O674*H674</f>
        <v>0</v>
      </c>
      <c r="Q674" s="209">
        <v>0.019199999999999998</v>
      </c>
      <c r="R674" s="209">
        <f>Q674*H674</f>
        <v>0.1867008</v>
      </c>
      <c r="S674" s="209">
        <v>0</v>
      </c>
      <c r="T674" s="210">
        <f>S674*H674</f>
        <v>0</v>
      </c>
      <c r="U674" s="42"/>
      <c r="V674" s="42"/>
      <c r="W674" s="42"/>
      <c r="X674" s="42"/>
      <c r="Y674" s="42"/>
      <c r="Z674" s="42"/>
      <c r="AA674" s="42"/>
      <c r="AB674" s="42"/>
      <c r="AC674" s="42"/>
      <c r="AD674" s="42"/>
      <c r="AE674" s="42"/>
      <c r="AR674" s="211" t="s">
        <v>519</v>
      </c>
      <c r="AT674" s="211" t="s">
        <v>448</v>
      </c>
      <c r="AU674" s="211" t="s">
        <v>89</v>
      </c>
      <c r="AY674" s="20" t="s">
        <v>133</v>
      </c>
      <c r="BE674" s="212">
        <f>IF(N674="základní",J674,0)</f>
        <v>0</v>
      </c>
      <c r="BF674" s="212">
        <f>IF(N674="snížená",J674,0)</f>
        <v>0</v>
      </c>
      <c r="BG674" s="212">
        <f>IF(N674="zákl. přenesená",J674,0)</f>
        <v>0</v>
      </c>
      <c r="BH674" s="212">
        <f>IF(N674="sníž. přenesená",J674,0)</f>
        <v>0</v>
      </c>
      <c r="BI674" s="212">
        <f>IF(N674="nulová",J674,0)</f>
        <v>0</v>
      </c>
      <c r="BJ674" s="20" t="s">
        <v>86</v>
      </c>
      <c r="BK674" s="212">
        <f>ROUND(I674*H674,2)</f>
        <v>0</v>
      </c>
      <c r="BL674" s="20" t="s">
        <v>400</v>
      </c>
      <c r="BM674" s="211" t="s">
        <v>852</v>
      </c>
    </row>
    <row r="675" s="2" customFormat="1">
      <c r="A675" s="42"/>
      <c r="B675" s="43"/>
      <c r="C675" s="44"/>
      <c r="D675" s="213" t="s">
        <v>139</v>
      </c>
      <c r="E675" s="44"/>
      <c r="F675" s="214" t="s">
        <v>812</v>
      </c>
      <c r="G675" s="44"/>
      <c r="H675" s="44"/>
      <c r="I675" s="215"/>
      <c r="J675" s="44"/>
      <c r="K675" s="44"/>
      <c r="L675" s="48"/>
      <c r="M675" s="216"/>
      <c r="N675" s="217"/>
      <c r="O675" s="88"/>
      <c r="P675" s="88"/>
      <c r="Q675" s="88"/>
      <c r="R675" s="88"/>
      <c r="S675" s="88"/>
      <c r="T675" s="89"/>
      <c r="U675" s="42"/>
      <c r="V675" s="42"/>
      <c r="W675" s="42"/>
      <c r="X675" s="42"/>
      <c r="Y675" s="42"/>
      <c r="Z675" s="42"/>
      <c r="AA675" s="42"/>
      <c r="AB675" s="42"/>
      <c r="AC675" s="42"/>
      <c r="AD675" s="42"/>
      <c r="AE675" s="42"/>
      <c r="AT675" s="20" t="s">
        <v>139</v>
      </c>
      <c r="AU675" s="20" t="s">
        <v>89</v>
      </c>
    </row>
    <row r="676" s="13" customFormat="1">
      <c r="A676" s="13"/>
      <c r="B676" s="234"/>
      <c r="C676" s="235"/>
      <c r="D676" s="213" t="s">
        <v>258</v>
      </c>
      <c r="E676" s="235"/>
      <c r="F676" s="237" t="s">
        <v>853</v>
      </c>
      <c r="G676" s="235"/>
      <c r="H676" s="238">
        <v>9.7240000000000002</v>
      </c>
      <c r="I676" s="239"/>
      <c r="J676" s="235"/>
      <c r="K676" s="235"/>
      <c r="L676" s="240"/>
      <c r="M676" s="241"/>
      <c r="N676" s="242"/>
      <c r="O676" s="242"/>
      <c r="P676" s="242"/>
      <c r="Q676" s="242"/>
      <c r="R676" s="242"/>
      <c r="S676" s="242"/>
      <c r="T676" s="243"/>
      <c r="U676" s="13"/>
      <c r="V676" s="13"/>
      <c r="W676" s="13"/>
      <c r="X676" s="13"/>
      <c r="Y676" s="13"/>
      <c r="Z676" s="13"/>
      <c r="AA676" s="13"/>
      <c r="AB676" s="13"/>
      <c r="AC676" s="13"/>
      <c r="AD676" s="13"/>
      <c r="AE676" s="13"/>
      <c r="AT676" s="244" t="s">
        <v>258</v>
      </c>
      <c r="AU676" s="244" t="s">
        <v>89</v>
      </c>
      <c r="AV676" s="13" t="s">
        <v>89</v>
      </c>
      <c r="AW676" s="13" t="s">
        <v>4</v>
      </c>
      <c r="AX676" s="13" t="s">
        <v>86</v>
      </c>
      <c r="AY676" s="244" t="s">
        <v>133</v>
      </c>
    </row>
    <row r="677" s="2" customFormat="1" ht="33" customHeight="1">
      <c r="A677" s="42"/>
      <c r="B677" s="43"/>
      <c r="C677" s="200" t="s">
        <v>854</v>
      </c>
      <c r="D677" s="200" t="s">
        <v>134</v>
      </c>
      <c r="E677" s="201" t="s">
        <v>855</v>
      </c>
      <c r="F677" s="202" t="s">
        <v>856</v>
      </c>
      <c r="G677" s="203" t="s">
        <v>253</v>
      </c>
      <c r="H677" s="204">
        <v>8.8399999999999999</v>
      </c>
      <c r="I677" s="205"/>
      <c r="J677" s="206">
        <f>ROUND(I677*H677,2)</f>
        <v>0</v>
      </c>
      <c r="K677" s="202" t="s">
        <v>235</v>
      </c>
      <c r="L677" s="48"/>
      <c r="M677" s="207" t="s">
        <v>32</v>
      </c>
      <c r="N677" s="208" t="s">
        <v>49</v>
      </c>
      <c r="O677" s="88"/>
      <c r="P677" s="209">
        <f>O677*H677</f>
        <v>0</v>
      </c>
      <c r="Q677" s="209">
        <v>0</v>
      </c>
      <c r="R677" s="209">
        <f>Q677*H677</f>
        <v>0</v>
      </c>
      <c r="S677" s="209">
        <v>0</v>
      </c>
      <c r="T677" s="210">
        <f>S677*H677</f>
        <v>0</v>
      </c>
      <c r="U677" s="42"/>
      <c r="V677" s="42"/>
      <c r="W677" s="42"/>
      <c r="X677" s="42"/>
      <c r="Y677" s="42"/>
      <c r="Z677" s="42"/>
      <c r="AA677" s="42"/>
      <c r="AB677" s="42"/>
      <c r="AC677" s="42"/>
      <c r="AD677" s="42"/>
      <c r="AE677" s="42"/>
      <c r="AR677" s="211" t="s">
        <v>400</v>
      </c>
      <c r="AT677" s="211" t="s">
        <v>134</v>
      </c>
      <c r="AU677" s="211" t="s">
        <v>89</v>
      </c>
      <c r="AY677" s="20" t="s">
        <v>133</v>
      </c>
      <c r="BE677" s="212">
        <f>IF(N677="základní",J677,0)</f>
        <v>0</v>
      </c>
      <c r="BF677" s="212">
        <f>IF(N677="snížená",J677,0)</f>
        <v>0</v>
      </c>
      <c r="BG677" s="212">
        <f>IF(N677="zákl. přenesená",J677,0)</f>
        <v>0</v>
      </c>
      <c r="BH677" s="212">
        <f>IF(N677="sníž. přenesená",J677,0)</f>
        <v>0</v>
      </c>
      <c r="BI677" s="212">
        <f>IF(N677="nulová",J677,0)</f>
        <v>0</v>
      </c>
      <c r="BJ677" s="20" t="s">
        <v>86</v>
      </c>
      <c r="BK677" s="212">
        <f>ROUND(I677*H677,2)</f>
        <v>0</v>
      </c>
      <c r="BL677" s="20" t="s">
        <v>400</v>
      </c>
      <c r="BM677" s="211" t="s">
        <v>857</v>
      </c>
    </row>
    <row r="678" s="2" customFormat="1">
      <c r="A678" s="42"/>
      <c r="B678" s="43"/>
      <c r="C678" s="44"/>
      <c r="D678" s="213" t="s">
        <v>139</v>
      </c>
      <c r="E678" s="44"/>
      <c r="F678" s="214" t="s">
        <v>858</v>
      </c>
      <c r="G678" s="44"/>
      <c r="H678" s="44"/>
      <c r="I678" s="215"/>
      <c r="J678" s="44"/>
      <c r="K678" s="44"/>
      <c r="L678" s="48"/>
      <c r="M678" s="216"/>
      <c r="N678" s="217"/>
      <c r="O678" s="88"/>
      <c r="P678" s="88"/>
      <c r="Q678" s="88"/>
      <c r="R678" s="88"/>
      <c r="S678" s="88"/>
      <c r="T678" s="89"/>
      <c r="U678" s="42"/>
      <c r="V678" s="42"/>
      <c r="W678" s="42"/>
      <c r="X678" s="42"/>
      <c r="Y678" s="42"/>
      <c r="Z678" s="42"/>
      <c r="AA678" s="42"/>
      <c r="AB678" s="42"/>
      <c r="AC678" s="42"/>
      <c r="AD678" s="42"/>
      <c r="AE678" s="42"/>
      <c r="AT678" s="20" t="s">
        <v>139</v>
      </c>
      <c r="AU678" s="20" t="s">
        <v>89</v>
      </c>
    </row>
    <row r="679" s="2" customFormat="1">
      <c r="A679" s="42"/>
      <c r="B679" s="43"/>
      <c r="C679" s="44"/>
      <c r="D679" s="231" t="s">
        <v>184</v>
      </c>
      <c r="E679" s="44"/>
      <c r="F679" s="232" t="s">
        <v>859</v>
      </c>
      <c r="G679" s="44"/>
      <c r="H679" s="44"/>
      <c r="I679" s="215"/>
      <c r="J679" s="44"/>
      <c r="K679" s="44"/>
      <c r="L679" s="48"/>
      <c r="M679" s="216"/>
      <c r="N679" s="217"/>
      <c r="O679" s="88"/>
      <c r="P679" s="88"/>
      <c r="Q679" s="88"/>
      <c r="R679" s="88"/>
      <c r="S679" s="88"/>
      <c r="T679" s="89"/>
      <c r="U679" s="42"/>
      <c r="V679" s="42"/>
      <c r="W679" s="42"/>
      <c r="X679" s="42"/>
      <c r="Y679" s="42"/>
      <c r="Z679" s="42"/>
      <c r="AA679" s="42"/>
      <c r="AB679" s="42"/>
      <c r="AC679" s="42"/>
      <c r="AD679" s="42"/>
      <c r="AE679" s="42"/>
      <c r="AT679" s="20" t="s">
        <v>184</v>
      </c>
      <c r="AU679" s="20" t="s">
        <v>89</v>
      </c>
    </row>
    <row r="680" s="2" customFormat="1">
      <c r="A680" s="42"/>
      <c r="B680" s="43"/>
      <c r="C680" s="44"/>
      <c r="D680" s="213" t="s">
        <v>239</v>
      </c>
      <c r="E680" s="44"/>
      <c r="F680" s="218" t="s">
        <v>850</v>
      </c>
      <c r="G680" s="44"/>
      <c r="H680" s="44"/>
      <c r="I680" s="215"/>
      <c r="J680" s="44"/>
      <c r="K680" s="44"/>
      <c r="L680" s="48"/>
      <c r="M680" s="216"/>
      <c r="N680" s="217"/>
      <c r="O680" s="88"/>
      <c r="P680" s="88"/>
      <c r="Q680" s="88"/>
      <c r="R680" s="88"/>
      <c r="S680" s="88"/>
      <c r="T680" s="89"/>
      <c r="U680" s="42"/>
      <c r="V680" s="42"/>
      <c r="W680" s="42"/>
      <c r="X680" s="42"/>
      <c r="Y680" s="42"/>
      <c r="Z680" s="42"/>
      <c r="AA680" s="42"/>
      <c r="AB680" s="42"/>
      <c r="AC680" s="42"/>
      <c r="AD680" s="42"/>
      <c r="AE680" s="42"/>
      <c r="AT680" s="20" t="s">
        <v>239</v>
      </c>
      <c r="AU680" s="20" t="s">
        <v>89</v>
      </c>
    </row>
    <row r="681" s="15" customFormat="1">
      <c r="A681" s="15"/>
      <c r="B681" s="256"/>
      <c r="C681" s="257"/>
      <c r="D681" s="213" t="s">
        <v>258</v>
      </c>
      <c r="E681" s="258" t="s">
        <v>32</v>
      </c>
      <c r="F681" s="259" t="s">
        <v>394</v>
      </c>
      <c r="G681" s="257"/>
      <c r="H681" s="258" t="s">
        <v>32</v>
      </c>
      <c r="I681" s="260"/>
      <c r="J681" s="257"/>
      <c r="K681" s="257"/>
      <c r="L681" s="261"/>
      <c r="M681" s="262"/>
      <c r="N681" s="263"/>
      <c r="O681" s="263"/>
      <c r="P681" s="263"/>
      <c r="Q681" s="263"/>
      <c r="R681" s="263"/>
      <c r="S681" s="263"/>
      <c r="T681" s="264"/>
      <c r="U681" s="15"/>
      <c r="V681" s="15"/>
      <c r="W681" s="15"/>
      <c r="X681" s="15"/>
      <c r="Y681" s="15"/>
      <c r="Z681" s="15"/>
      <c r="AA681" s="15"/>
      <c r="AB681" s="15"/>
      <c r="AC681" s="15"/>
      <c r="AD681" s="15"/>
      <c r="AE681" s="15"/>
      <c r="AT681" s="265" t="s">
        <v>258</v>
      </c>
      <c r="AU681" s="265" t="s">
        <v>89</v>
      </c>
      <c r="AV681" s="15" t="s">
        <v>86</v>
      </c>
      <c r="AW681" s="15" t="s">
        <v>39</v>
      </c>
      <c r="AX681" s="15" t="s">
        <v>78</v>
      </c>
      <c r="AY681" s="265" t="s">
        <v>133</v>
      </c>
    </row>
    <row r="682" s="13" customFormat="1">
      <c r="A682" s="13"/>
      <c r="B682" s="234"/>
      <c r="C682" s="235"/>
      <c r="D682" s="213" t="s">
        <v>258</v>
      </c>
      <c r="E682" s="236" t="s">
        <v>32</v>
      </c>
      <c r="F682" s="237" t="s">
        <v>397</v>
      </c>
      <c r="G682" s="235"/>
      <c r="H682" s="238">
        <v>5.0899999999999999</v>
      </c>
      <c r="I682" s="239"/>
      <c r="J682" s="235"/>
      <c r="K682" s="235"/>
      <c r="L682" s="240"/>
      <c r="M682" s="241"/>
      <c r="N682" s="242"/>
      <c r="O682" s="242"/>
      <c r="P682" s="242"/>
      <c r="Q682" s="242"/>
      <c r="R682" s="242"/>
      <c r="S682" s="242"/>
      <c r="T682" s="243"/>
      <c r="U682" s="13"/>
      <c r="V682" s="13"/>
      <c r="W682" s="13"/>
      <c r="X682" s="13"/>
      <c r="Y682" s="13"/>
      <c r="Z682" s="13"/>
      <c r="AA682" s="13"/>
      <c r="AB682" s="13"/>
      <c r="AC682" s="13"/>
      <c r="AD682" s="13"/>
      <c r="AE682" s="13"/>
      <c r="AT682" s="244" t="s">
        <v>258</v>
      </c>
      <c r="AU682" s="244" t="s">
        <v>89</v>
      </c>
      <c r="AV682" s="13" t="s">
        <v>89</v>
      </c>
      <c r="AW682" s="13" t="s">
        <v>39</v>
      </c>
      <c r="AX682" s="13" t="s">
        <v>78</v>
      </c>
      <c r="AY682" s="244" t="s">
        <v>133</v>
      </c>
    </row>
    <row r="683" s="13" customFormat="1">
      <c r="A683" s="13"/>
      <c r="B683" s="234"/>
      <c r="C683" s="235"/>
      <c r="D683" s="213" t="s">
        <v>258</v>
      </c>
      <c r="E683" s="236" t="s">
        <v>32</v>
      </c>
      <c r="F683" s="237" t="s">
        <v>398</v>
      </c>
      <c r="G683" s="235"/>
      <c r="H683" s="238">
        <v>3.75</v>
      </c>
      <c r="I683" s="239"/>
      <c r="J683" s="235"/>
      <c r="K683" s="235"/>
      <c r="L683" s="240"/>
      <c r="M683" s="241"/>
      <c r="N683" s="242"/>
      <c r="O683" s="242"/>
      <c r="P683" s="242"/>
      <c r="Q683" s="242"/>
      <c r="R683" s="242"/>
      <c r="S683" s="242"/>
      <c r="T683" s="243"/>
      <c r="U683" s="13"/>
      <c r="V683" s="13"/>
      <c r="W683" s="13"/>
      <c r="X683" s="13"/>
      <c r="Y683" s="13"/>
      <c r="Z683" s="13"/>
      <c r="AA683" s="13"/>
      <c r="AB683" s="13"/>
      <c r="AC683" s="13"/>
      <c r="AD683" s="13"/>
      <c r="AE683" s="13"/>
      <c r="AT683" s="244" t="s">
        <v>258</v>
      </c>
      <c r="AU683" s="244" t="s">
        <v>89</v>
      </c>
      <c r="AV683" s="13" t="s">
        <v>89</v>
      </c>
      <c r="AW683" s="13" t="s">
        <v>39</v>
      </c>
      <c r="AX683" s="13" t="s">
        <v>78</v>
      </c>
      <c r="AY683" s="244" t="s">
        <v>133</v>
      </c>
    </row>
    <row r="684" s="14" customFormat="1">
      <c r="A684" s="14"/>
      <c r="B684" s="245"/>
      <c r="C684" s="246"/>
      <c r="D684" s="213" t="s">
        <v>258</v>
      </c>
      <c r="E684" s="247" t="s">
        <v>32</v>
      </c>
      <c r="F684" s="248" t="s">
        <v>265</v>
      </c>
      <c r="G684" s="246"/>
      <c r="H684" s="249">
        <v>8.8399999999999999</v>
      </c>
      <c r="I684" s="250"/>
      <c r="J684" s="246"/>
      <c r="K684" s="246"/>
      <c r="L684" s="251"/>
      <c r="M684" s="252"/>
      <c r="N684" s="253"/>
      <c r="O684" s="253"/>
      <c r="P684" s="253"/>
      <c r="Q684" s="253"/>
      <c r="R684" s="253"/>
      <c r="S684" s="253"/>
      <c r="T684" s="254"/>
      <c r="U684" s="14"/>
      <c r="V684" s="14"/>
      <c r="W684" s="14"/>
      <c r="X684" s="14"/>
      <c r="Y684" s="14"/>
      <c r="Z684" s="14"/>
      <c r="AA684" s="14"/>
      <c r="AB684" s="14"/>
      <c r="AC684" s="14"/>
      <c r="AD684" s="14"/>
      <c r="AE684" s="14"/>
      <c r="AT684" s="255" t="s">
        <v>258</v>
      </c>
      <c r="AU684" s="255" t="s">
        <v>89</v>
      </c>
      <c r="AV684" s="14" t="s">
        <v>132</v>
      </c>
      <c r="AW684" s="14" t="s">
        <v>39</v>
      </c>
      <c r="AX684" s="14" t="s">
        <v>86</v>
      </c>
      <c r="AY684" s="255" t="s">
        <v>133</v>
      </c>
    </row>
    <row r="685" s="2" customFormat="1" ht="24.15" customHeight="1">
      <c r="A685" s="42"/>
      <c r="B685" s="43"/>
      <c r="C685" s="200" t="s">
        <v>860</v>
      </c>
      <c r="D685" s="200" t="s">
        <v>134</v>
      </c>
      <c r="E685" s="201" t="s">
        <v>861</v>
      </c>
      <c r="F685" s="202" t="s">
        <v>862</v>
      </c>
      <c r="G685" s="203" t="s">
        <v>253</v>
      </c>
      <c r="H685" s="204">
        <v>8.8399999999999999</v>
      </c>
      <c r="I685" s="205"/>
      <c r="J685" s="206">
        <f>ROUND(I685*H685,2)</f>
        <v>0</v>
      </c>
      <c r="K685" s="202" t="s">
        <v>235</v>
      </c>
      <c r="L685" s="48"/>
      <c r="M685" s="207" t="s">
        <v>32</v>
      </c>
      <c r="N685" s="208" t="s">
        <v>49</v>
      </c>
      <c r="O685" s="88"/>
      <c r="P685" s="209">
        <f>O685*H685</f>
        <v>0</v>
      </c>
      <c r="Q685" s="209">
        <v>0.0015</v>
      </c>
      <c r="R685" s="209">
        <f>Q685*H685</f>
        <v>0.013259999999999999</v>
      </c>
      <c r="S685" s="209">
        <v>0</v>
      </c>
      <c r="T685" s="210">
        <f>S685*H685</f>
        <v>0</v>
      </c>
      <c r="U685" s="42"/>
      <c r="V685" s="42"/>
      <c r="W685" s="42"/>
      <c r="X685" s="42"/>
      <c r="Y685" s="42"/>
      <c r="Z685" s="42"/>
      <c r="AA685" s="42"/>
      <c r="AB685" s="42"/>
      <c r="AC685" s="42"/>
      <c r="AD685" s="42"/>
      <c r="AE685" s="42"/>
      <c r="AR685" s="211" t="s">
        <v>400</v>
      </c>
      <c r="AT685" s="211" t="s">
        <v>134</v>
      </c>
      <c r="AU685" s="211" t="s">
        <v>89</v>
      </c>
      <c r="AY685" s="20" t="s">
        <v>133</v>
      </c>
      <c r="BE685" s="212">
        <f>IF(N685="základní",J685,0)</f>
        <v>0</v>
      </c>
      <c r="BF685" s="212">
        <f>IF(N685="snížená",J685,0)</f>
        <v>0</v>
      </c>
      <c r="BG685" s="212">
        <f>IF(N685="zákl. přenesená",J685,0)</f>
        <v>0</v>
      </c>
      <c r="BH685" s="212">
        <f>IF(N685="sníž. přenesená",J685,0)</f>
        <v>0</v>
      </c>
      <c r="BI685" s="212">
        <f>IF(N685="nulová",J685,0)</f>
        <v>0</v>
      </c>
      <c r="BJ685" s="20" t="s">
        <v>86</v>
      </c>
      <c r="BK685" s="212">
        <f>ROUND(I685*H685,2)</f>
        <v>0</v>
      </c>
      <c r="BL685" s="20" t="s">
        <v>400</v>
      </c>
      <c r="BM685" s="211" t="s">
        <v>863</v>
      </c>
    </row>
    <row r="686" s="2" customFormat="1">
      <c r="A686" s="42"/>
      <c r="B686" s="43"/>
      <c r="C686" s="44"/>
      <c r="D686" s="213" t="s">
        <v>139</v>
      </c>
      <c r="E686" s="44"/>
      <c r="F686" s="214" t="s">
        <v>864</v>
      </c>
      <c r="G686" s="44"/>
      <c r="H686" s="44"/>
      <c r="I686" s="215"/>
      <c r="J686" s="44"/>
      <c r="K686" s="44"/>
      <c r="L686" s="48"/>
      <c r="M686" s="216"/>
      <c r="N686" s="217"/>
      <c r="O686" s="88"/>
      <c r="P686" s="88"/>
      <c r="Q686" s="88"/>
      <c r="R686" s="88"/>
      <c r="S686" s="88"/>
      <c r="T686" s="89"/>
      <c r="U686" s="42"/>
      <c r="V686" s="42"/>
      <c r="W686" s="42"/>
      <c r="X686" s="42"/>
      <c r="Y686" s="42"/>
      <c r="Z686" s="42"/>
      <c r="AA686" s="42"/>
      <c r="AB686" s="42"/>
      <c r="AC686" s="42"/>
      <c r="AD686" s="42"/>
      <c r="AE686" s="42"/>
      <c r="AT686" s="20" t="s">
        <v>139</v>
      </c>
      <c r="AU686" s="20" t="s">
        <v>89</v>
      </c>
    </row>
    <row r="687" s="2" customFormat="1">
      <c r="A687" s="42"/>
      <c r="B687" s="43"/>
      <c r="C687" s="44"/>
      <c r="D687" s="231" t="s">
        <v>184</v>
      </c>
      <c r="E687" s="44"/>
      <c r="F687" s="232" t="s">
        <v>865</v>
      </c>
      <c r="G687" s="44"/>
      <c r="H687" s="44"/>
      <c r="I687" s="215"/>
      <c r="J687" s="44"/>
      <c r="K687" s="44"/>
      <c r="L687" s="48"/>
      <c r="M687" s="216"/>
      <c r="N687" s="217"/>
      <c r="O687" s="88"/>
      <c r="P687" s="88"/>
      <c r="Q687" s="88"/>
      <c r="R687" s="88"/>
      <c r="S687" s="88"/>
      <c r="T687" s="89"/>
      <c r="U687" s="42"/>
      <c r="V687" s="42"/>
      <c r="W687" s="42"/>
      <c r="X687" s="42"/>
      <c r="Y687" s="42"/>
      <c r="Z687" s="42"/>
      <c r="AA687" s="42"/>
      <c r="AB687" s="42"/>
      <c r="AC687" s="42"/>
      <c r="AD687" s="42"/>
      <c r="AE687" s="42"/>
      <c r="AT687" s="20" t="s">
        <v>184</v>
      </c>
      <c r="AU687" s="20" t="s">
        <v>89</v>
      </c>
    </row>
    <row r="688" s="2" customFormat="1">
      <c r="A688" s="42"/>
      <c r="B688" s="43"/>
      <c r="C688" s="44"/>
      <c r="D688" s="213" t="s">
        <v>239</v>
      </c>
      <c r="E688" s="44"/>
      <c r="F688" s="218" t="s">
        <v>866</v>
      </c>
      <c r="G688" s="44"/>
      <c r="H688" s="44"/>
      <c r="I688" s="215"/>
      <c r="J688" s="44"/>
      <c r="K688" s="44"/>
      <c r="L688" s="48"/>
      <c r="M688" s="216"/>
      <c r="N688" s="217"/>
      <c r="O688" s="88"/>
      <c r="P688" s="88"/>
      <c r="Q688" s="88"/>
      <c r="R688" s="88"/>
      <c r="S688" s="88"/>
      <c r="T688" s="89"/>
      <c r="U688" s="42"/>
      <c r="V688" s="42"/>
      <c r="W688" s="42"/>
      <c r="X688" s="42"/>
      <c r="Y688" s="42"/>
      <c r="Z688" s="42"/>
      <c r="AA688" s="42"/>
      <c r="AB688" s="42"/>
      <c r="AC688" s="42"/>
      <c r="AD688" s="42"/>
      <c r="AE688" s="42"/>
      <c r="AT688" s="20" t="s">
        <v>239</v>
      </c>
      <c r="AU688" s="20" t="s">
        <v>89</v>
      </c>
    </row>
    <row r="689" s="15" customFormat="1">
      <c r="A689" s="15"/>
      <c r="B689" s="256"/>
      <c r="C689" s="257"/>
      <c r="D689" s="213" t="s">
        <v>258</v>
      </c>
      <c r="E689" s="258" t="s">
        <v>32</v>
      </c>
      <c r="F689" s="259" t="s">
        <v>394</v>
      </c>
      <c r="G689" s="257"/>
      <c r="H689" s="258" t="s">
        <v>32</v>
      </c>
      <c r="I689" s="260"/>
      <c r="J689" s="257"/>
      <c r="K689" s="257"/>
      <c r="L689" s="261"/>
      <c r="M689" s="262"/>
      <c r="N689" s="263"/>
      <c r="O689" s="263"/>
      <c r="P689" s="263"/>
      <c r="Q689" s="263"/>
      <c r="R689" s="263"/>
      <c r="S689" s="263"/>
      <c r="T689" s="264"/>
      <c r="U689" s="15"/>
      <c r="V689" s="15"/>
      <c r="W689" s="15"/>
      <c r="X689" s="15"/>
      <c r="Y689" s="15"/>
      <c r="Z689" s="15"/>
      <c r="AA689" s="15"/>
      <c r="AB689" s="15"/>
      <c r="AC689" s="15"/>
      <c r="AD689" s="15"/>
      <c r="AE689" s="15"/>
      <c r="AT689" s="265" t="s">
        <v>258</v>
      </c>
      <c r="AU689" s="265" t="s">
        <v>89</v>
      </c>
      <c r="AV689" s="15" t="s">
        <v>86</v>
      </c>
      <c r="AW689" s="15" t="s">
        <v>39</v>
      </c>
      <c r="AX689" s="15" t="s">
        <v>78</v>
      </c>
      <c r="AY689" s="265" t="s">
        <v>133</v>
      </c>
    </row>
    <row r="690" s="13" customFormat="1">
      <c r="A690" s="13"/>
      <c r="B690" s="234"/>
      <c r="C690" s="235"/>
      <c r="D690" s="213" t="s">
        <v>258</v>
      </c>
      <c r="E690" s="236" t="s">
        <v>32</v>
      </c>
      <c r="F690" s="237" t="s">
        <v>397</v>
      </c>
      <c r="G690" s="235"/>
      <c r="H690" s="238">
        <v>5.0899999999999999</v>
      </c>
      <c r="I690" s="239"/>
      <c r="J690" s="235"/>
      <c r="K690" s="235"/>
      <c r="L690" s="240"/>
      <c r="M690" s="241"/>
      <c r="N690" s="242"/>
      <c r="O690" s="242"/>
      <c r="P690" s="242"/>
      <c r="Q690" s="242"/>
      <c r="R690" s="242"/>
      <c r="S690" s="242"/>
      <c r="T690" s="243"/>
      <c r="U690" s="13"/>
      <c r="V690" s="13"/>
      <c r="W690" s="13"/>
      <c r="X690" s="13"/>
      <c r="Y690" s="13"/>
      <c r="Z690" s="13"/>
      <c r="AA690" s="13"/>
      <c r="AB690" s="13"/>
      <c r="AC690" s="13"/>
      <c r="AD690" s="13"/>
      <c r="AE690" s="13"/>
      <c r="AT690" s="244" t="s">
        <v>258</v>
      </c>
      <c r="AU690" s="244" t="s">
        <v>89</v>
      </c>
      <c r="AV690" s="13" t="s">
        <v>89</v>
      </c>
      <c r="AW690" s="13" t="s">
        <v>39</v>
      </c>
      <c r="AX690" s="13" t="s">
        <v>78</v>
      </c>
      <c r="AY690" s="244" t="s">
        <v>133</v>
      </c>
    </row>
    <row r="691" s="13" customFormat="1">
      <c r="A691" s="13"/>
      <c r="B691" s="234"/>
      <c r="C691" s="235"/>
      <c r="D691" s="213" t="s">
        <v>258</v>
      </c>
      <c r="E691" s="236" t="s">
        <v>32</v>
      </c>
      <c r="F691" s="237" t="s">
        <v>398</v>
      </c>
      <c r="G691" s="235"/>
      <c r="H691" s="238">
        <v>3.75</v>
      </c>
      <c r="I691" s="239"/>
      <c r="J691" s="235"/>
      <c r="K691" s="235"/>
      <c r="L691" s="240"/>
      <c r="M691" s="241"/>
      <c r="N691" s="242"/>
      <c r="O691" s="242"/>
      <c r="P691" s="242"/>
      <c r="Q691" s="242"/>
      <c r="R691" s="242"/>
      <c r="S691" s="242"/>
      <c r="T691" s="243"/>
      <c r="U691" s="13"/>
      <c r="V691" s="13"/>
      <c r="W691" s="13"/>
      <c r="X691" s="13"/>
      <c r="Y691" s="13"/>
      <c r="Z691" s="13"/>
      <c r="AA691" s="13"/>
      <c r="AB691" s="13"/>
      <c r="AC691" s="13"/>
      <c r="AD691" s="13"/>
      <c r="AE691" s="13"/>
      <c r="AT691" s="244" t="s">
        <v>258</v>
      </c>
      <c r="AU691" s="244" t="s">
        <v>89</v>
      </c>
      <c r="AV691" s="13" t="s">
        <v>89</v>
      </c>
      <c r="AW691" s="13" t="s">
        <v>39</v>
      </c>
      <c r="AX691" s="13" t="s">
        <v>78</v>
      </c>
      <c r="AY691" s="244" t="s">
        <v>133</v>
      </c>
    </row>
    <row r="692" s="14" customFormat="1">
      <c r="A692" s="14"/>
      <c r="B692" s="245"/>
      <c r="C692" s="246"/>
      <c r="D692" s="213" t="s">
        <v>258</v>
      </c>
      <c r="E692" s="247" t="s">
        <v>32</v>
      </c>
      <c r="F692" s="248" t="s">
        <v>265</v>
      </c>
      <c r="G692" s="246"/>
      <c r="H692" s="249">
        <v>8.8399999999999999</v>
      </c>
      <c r="I692" s="250"/>
      <c r="J692" s="246"/>
      <c r="K692" s="246"/>
      <c r="L692" s="251"/>
      <c r="M692" s="252"/>
      <c r="N692" s="253"/>
      <c r="O692" s="253"/>
      <c r="P692" s="253"/>
      <c r="Q692" s="253"/>
      <c r="R692" s="253"/>
      <c r="S692" s="253"/>
      <c r="T692" s="254"/>
      <c r="U692" s="14"/>
      <c r="V692" s="14"/>
      <c r="W692" s="14"/>
      <c r="X692" s="14"/>
      <c r="Y692" s="14"/>
      <c r="Z692" s="14"/>
      <c r="AA692" s="14"/>
      <c r="AB692" s="14"/>
      <c r="AC692" s="14"/>
      <c r="AD692" s="14"/>
      <c r="AE692" s="14"/>
      <c r="AT692" s="255" t="s">
        <v>258</v>
      </c>
      <c r="AU692" s="255" t="s">
        <v>89</v>
      </c>
      <c r="AV692" s="14" t="s">
        <v>132</v>
      </c>
      <c r="AW692" s="14" t="s">
        <v>39</v>
      </c>
      <c r="AX692" s="14" t="s">
        <v>86</v>
      </c>
      <c r="AY692" s="255" t="s">
        <v>133</v>
      </c>
    </row>
    <row r="693" s="2" customFormat="1" ht="16.5" customHeight="1">
      <c r="A693" s="42"/>
      <c r="B693" s="43"/>
      <c r="C693" s="200" t="s">
        <v>867</v>
      </c>
      <c r="D693" s="200" t="s">
        <v>134</v>
      </c>
      <c r="E693" s="201" t="s">
        <v>868</v>
      </c>
      <c r="F693" s="202" t="s">
        <v>869</v>
      </c>
      <c r="G693" s="203" t="s">
        <v>380</v>
      </c>
      <c r="H693" s="204">
        <v>18.975000000000001</v>
      </c>
      <c r="I693" s="205"/>
      <c r="J693" s="206">
        <f>ROUND(I693*H693,2)</f>
        <v>0</v>
      </c>
      <c r="K693" s="202" t="s">
        <v>235</v>
      </c>
      <c r="L693" s="48"/>
      <c r="M693" s="207" t="s">
        <v>32</v>
      </c>
      <c r="N693" s="208" t="s">
        <v>49</v>
      </c>
      <c r="O693" s="88"/>
      <c r="P693" s="209">
        <f>O693*H693</f>
        <v>0</v>
      </c>
      <c r="Q693" s="209">
        <v>9.0000000000000006E-05</v>
      </c>
      <c r="R693" s="209">
        <f>Q693*H693</f>
        <v>0.0017077500000000003</v>
      </c>
      <c r="S693" s="209">
        <v>0</v>
      </c>
      <c r="T693" s="210">
        <f>S693*H693</f>
        <v>0</v>
      </c>
      <c r="U693" s="42"/>
      <c r="V693" s="42"/>
      <c r="W693" s="42"/>
      <c r="X693" s="42"/>
      <c r="Y693" s="42"/>
      <c r="Z693" s="42"/>
      <c r="AA693" s="42"/>
      <c r="AB693" s="42"/>
      <c r="AC693" s="42"/>
      <c r="AD693" s="42"/>
      <c r="AE693" s="42"/>
      <c r="AR693" s="211" t="s">
        <v>400</v>
      </c>
      <c r="AT693" s="211" t="s">
        <v>134</v>
      </c>
      <c r="AU693" s="211" t="s">
        <v>89</v>
      </c>
      <c r="AY693" s="20" t="s">
        <v>133</v>
      </c>
      <c r="BE693" s="212">
        <f>IF(N693="základní",J693,0)</f>
        <v>0</v>
      </c>
      <c r="BF693" s="212">
        <f>IF(N693="snížená",J693,0)</f>
        <v>0</v>
      </c>
      <c r="BG693" s="212">
        <f>IF(N693="zákl. přenesená",J693,0)</f>
        <v>0</v>
      </c>
      <c r="BH693" s="212">
        <f>IF(N693="sníž. přenesená",J693,0)</f>
        <v>0</v>
      </c>
      <c r="BI693" s="212">
        <f>IF(N693="nulová",J693,0)</f>
        <v>0</v>
      </c>
      <c r="BJ693" s="20" t="s">
        <v>86</v>
      </c>
      <c r="BK693" s="212">
        <f>ROUND(I693*H693,2)</f>
        <v>0</v>
      </c>
      <c r="BL693" s="20" t="s">
        <v>400</v>
      </c>
      <c r="BM693" s="211" t="s">
        <v>870</v>
      </c>
    </row>
    <row r="694" s="2" customFormat="1">
      <c r="A694" s="42"/>
      <c r="B694" s="43"/>
      <c r="C694" s="44"/>
      <c r="D694" s="213" t="s">
        <v>139</v>
      </c>
      <c r="E694" s="44"/>
      <c r="F694" s="214" t="s">
        <v>871</v>
      </c>
      <c r="G694" s="44"/>
      <c r="H694" s="44"/>
      <c r="I694" s="215"/>
      <c r="J694" s="44"/>
      <c r="K694" s="44"/>
      <c r="L694" s="48"/>
      <c r="M694" s="216"/>
      <c r="N694" s="217"/>
      <c r="O694" s="88"/>
      <c r="P694" s="88"/>
      <c r="Q694" s="88"/>
      <c r="R694" s="88"/>
      <c r="S694" s="88"/>
      <c r="T694" s="89"/>
      <c r="U694" s="42"/>
      <c r="V694" s="42"/>
      <c r="W694" s="42"/>
      <c r="X694" s="42"/>
      <c r="Y694" s="42"/>
      <c r="Z694" s="42"/>
      <c r="AA694" s="42"/>
      <c r="AB694" s="42"/>
      <c r="AC694" s="42"/>
      <c r="AD694" s="42"/>
      <c r="AE694" s="42"/>
      <c r="AT694" s="20" t="s">
        <v>139</v>
      </c>
      <c r="AU694" s="20" t="s">
        <v>89</v>
      </c>
    </row>
    <row r="695" s="2" customFormat="1">
      <c r="A695" s="42"/>
      <c r="B695" s="43"/>
      <c r="C695" s="44"/>
      <c r="D695" s="231" t="s">
        <v>184</v>
      </c>
      <c r="E695" s="44"/>
      <c r="F695" s="232" t="s">
        <v>872</v>
      </c>
      <c r="G695" s="44"/>
      <c r="H695" s="44"/>
      <c r="I695" s="215"/>
      <c r="J695" s="44"/>
      <c r="K695" s="44"/>
      <c r="L695" s="48"/>
      <c r="M695" s="216"/>
      <c r="N695" s="217"/>
      <c r="O695" s="88"/>
      <c r="P695" s="88"/>
      <c r="Q695" s="88"/>
      <c r="R695" s="88"/>
      <c r="S695" s="88"/>
      <c r="T695" s="89"/>
      <c r="U695" s="42"/>
      <c r="V695" s="42"/>
      <c r="W695" s="42"/>
      <c r="X695" s="42"/>
      <c r="Y695" s="42"/>
      <c r="Z695" s="42"/>
      <c r="AA695" s="42"/>
      <c r="AB695" s="42"/>
      <c r="AC695" s="42"/>
      <c r="AD695" s="42"/>
      <c r="AE695" s="42"/>
      <c r="AT695" s="20" t="s">
        <v>184</v>
      </c>
      <c r="AU695" s="20" t="s">
        <v>89</v>
      </c>
    </row>
    <row r="696" s="2" customFormat="1">
      <c r="A696" s="42"/>
      <c r="B696" s="43"/>
      <c r="C696" s="44"/>
      <c r="D696" s="213" t="s">
        <v>239</v>
      </c>
      <c r="E696" s="44"/>
      <c r="F696" s="218" t="s">
        <v>873</v>
      </c>
      <c r="G696" s="44"/>
      <c r="H696" s="44"/>
      <c r="I696" s="215"/>
      <c r="J696" s="44"/>
      <c r="K696" s="44"/>
      <c r="L696" s="48"/>
      <c r="M696" s="216"/>
      <c r="N696" s="217"/>
      <c r="O696" s="88"/>
      <c r="P696" s="88"/>
      <c r="Q696" s="88"/>
      <c r="R696" s="88"/>
      <c r="S696" s="88"/>
      <c r="T696" s="89"/>
      <c r="U696" s="42"/>
      <c r="V696" s="42"/>
      <c r="W696" s="42"/>
      <c r="X696" s="42"/>
      <c r="Y696" s="42"/>
      <c r="Z696" s="42"/>
      <c r="AA696" s="42"/>
      <c r="AB696" s="42"/>
      <c r="AC696" s="42"/>
      <c r="AD696" s="42"/>
      <c r="AE696" s="42"/>
      <c r="AT696" s="20" t="s">
        <v>239</v>
      </c>
      <c r="AU696" s="20" t="s">
        <v>89</v>
      </c>
    </row>
    <row r="697" s="15" customFormat="1">
      <c r="A697" s="15"/>
      <c r="B697" s="256"/>
      <c r="C697" s="257"/>
      <c r="D697" s="213" t="s">
        <v>258</v>
      </c>
      <c r="E697" s="258" t="s">
        <v>32</v>
      </c>
      <c r="F697" s="259" t="s">
        <v>347</v>
      </c>
      <c r="G697" s="257"/>
      <c r="H697" s="258" t="s">
        <v>32</v>
      </c>
      <c r="I697" s="260"/>
      <c r="J697" s="257"/>
      <c r="K697" s="257"/>
      <c r="L697" s="261"/>
      <c r="M697" s="262"/>
      <c r="N697" s="263"/>
      <c r="O697" s="263"/>
      <c r="P697" s="263"/>
      <c r="Q697" s="263"/>
      <c r="R697" s="263"/>
      <c r="S697" s="263"/>
      <c r="T697" s="264"/>
      <c r="U697" s="15"/>
      <c r="V697" s="15"/>
      <c r="W697" s="15"/>
      <c r="X697" s="15"/>
      <c r="Y697" s="15"/>
      <c r="Z697" s="15"/>
      <c r="AA697" s="15"/>
      <c r="AB697" s="15"/>
      <c r="AC697" s="15"/>
      <c r="AD697" s="15"/>
      <c r="AE697" s="15"/>
      <c r="AT697" s="265" t="s">
        <v>258</v>
      </c>
      <c r="AU697" s="265" t="s">
        <v>89</v>
      </c>
      <c r="AV697" s="15" t="s">
        <v>86</v>
      </c>
      <c r="AW697" s="15" t="s">
        <v>39</v>
      </c>
      <c r="AX697" s="15" t="s">
        <v>78</v>
      </c>
      <c r="AY697" s="265" t="s">
        <v>133</v>
      </c>
    </row>
    <row r="698" s="13" customFormat="1">
      <c r="A698" s="13"/>
      <c r="B698" s="234"/>
      <c r="C698" s="235"/>
      <c r="D698" s="213" t="s">
        <v>258</v>
      </c>
      <c r="E698" s="236" t="s">
        <v>32</v>
      </c>
      <c r="F698" s="237" t="s">
        <v>874</v>
      </c>
      <c r="G698" s="235"/>
      <c r="H698" s="238">
        <v>9.25</v>
      </c>
      <c r="I698" s="239"/>
      <c r="J698" s="235"/>
      <c r="K698" s="235"/>
      <c r="L698" s="240"/>
      <c r="M698" s="241"/>
      <c r="N698" s="242"/>
      <c r="O698" s="242"/>
      <c r="P698" s="242"/>
      <c r="Q698" s="242"/>
      <c r="R698" s="242"/>
      <c r="S698" s="242"/>
      <c r="T698" s="243"/>
      <c r="U698" s="13"/>
      <c r="V698" s="13"/>
      <c r="W698" s="13"/>
      <c r="X698" s="13"/>
      <c r="Y698" s="13"/>
      <c r="Z698" s="13"/>
      <c r="AA698" s="13"/>
      <c r="AB698" s="13"/>
      <c r="AC698" s="13"/>
      <c r="AD698" s="13"/>
      <c r="AE698" s="13"/>
      <c r="AT698" s="244" t="s">
        <v>258</v>
      </c>
      <c r="AU698" s="244" t="s">
        <v>89</v>
      </c>
      <c r="AV698" s="13" t="s">
        <v>89</v>
      </c>
      <c r="AW698" s="13" t="s">
        <v>39</v>
      </c>
      <c r="AX698" s="13" t="s">
        <v>78</v>
      </c>
      <c r="AY698" s="244" t="s">
        <v>133</v>
      </c>
    </row>
    <row r="699" s="15" customFormat="1">
      <c r="A699" s="15"/>
      <c r="B699" s="256"/>
      <c r="C699" s="257"/>
      <c r="D699" s="213" t="s">
        <v>258</v>
      </c>
      <c r="E699" s="258" t="s">
        <v>32</v>
      </c>
      <c r="F699" s="259" t="s">
        <v>341</v>
      </c>
      <c r="G699" s="257"/>
      <c r="H699" s="258" t="s">
        <v>32</v>
      </c>
      <c r="I699" s="260"/>
      <c r="J699" s="257"/>
      <c r="K699" s="257"/>
      <c r="L699" s="261"/>
      <c r="M699" s="262"/>
      <c r="N699" s="263"/>
      <c r="O699" s="263"/>
      <c r="P699" s="263"/>
      <c r="Q699" s="263"/>
      <c r="R699" s="263"/>
      <c r="S699" s="263"/>
      <c r="T699" s="264"/>
      <c r="U699" s="15"/>
      <c r="V699" s="15"/>
      <c r="W699" s="15"/>
      <c r="X699" s="15"/>
      <c r="Y699" s="15"/>
      <c r="Z699" s="15"/>
      <c r="AA699" s="15"/>
      <c r="AB699" s="15"/>
      <c r="AC699" s="15"/>
      <c r="AD699" s="15"/>
      <c r="AE699" s="15"/>
      <c r="AT699" s="265" t="s">
        <v>258</v>
      </c>
      <c r="AU699" s="265" t="s">
        <v>89</v>
      </c>
      <c r="AV699" s="15" t="s">
        <v>86</v>
      </c>
      <c r="AW699" s="15" t="s">
        <v>39</v>
      </c>
      <c r="AX699" s="15" t="s">
        <v>78</v>
      </c>
      <c r="AY699" s="265" t="s">
        <v>133</v>
      </c>
    </row>
    <row r="700" s="13" customFormat="1">
      <c r="A700" s="13"/>
      <c r="B700" s="234"/>
      <c r="C700" s="235"/>
      <c r="D700" s="213" t="s">
        <v>258</v>
      </c>
      <c r="E700" s="236" t="s">
        <v>32</v>
      </c>
      <c r="F700" s="237" t="s">
        <v>875</v>
      </c>
      <c r="G700" s="235"/>
      <c r="H700" s="238">
        <v>8</v>
      </c>
      <c r="I700" s="239"/>
      <c r="J700" s="235"/>
      <c r="K700" s="235"/>
      <c r="L700" s="240"/>
      <c r="M700" s="241"/>
      <c r="N700" s="242"/>
      <c r="O700" s="242"/>
      <c r="P700" s="242"/>
      <c r="Q700" s="242"/>
      <c r="R700" s="242"/>
      <c r="S700" s="242"/>
      <c r="T700" s="243"/>
      <c r="U700" s="13"/>
      <c r="V700" s="13"/>
      <c r="W700" s="13"/>
      <c r="X700" s="13"/>
      <c r="Y700" s="13"/>
      <c r="Z700" s="13"/>
      <c r="AA700" s="13"/>
      <c r="AB700" s="13"/>
      <c r="AC700" s="13"/>
      <c r="AD700" s="13"/>
      <c r="AE700" s="13"/>
      <c r="AT700" s="244" t="s">
        <v>258</v>
      </c>
      <c r="AU700" s="244" t="s">
        <v>89</v>
      </c>
      <c r="AV700" s="13" t="s">
        <v>89</v>
      </c>
      <c r="AW700" s="13" t="s">
        <v>39</v>
      </c>
      <c r="AX700" s="13" t="s">
        <v>78</v>
      </c>
      <c r="AY700" s="244" t="s">
        <v>133</v>
      </c>
    </row>
    <row r="701" s="13" customFormat="1">
      <c r="A701" s="13"/>
      <c r="B701" s="234"/>
      <c r="C701" s="235"/>
      <c r="D701" s="213" t="s">
        <v>258</v>
      </c>
      <c r="E701" s="236" t="s">
        <v>32</v>
      </c>
      <c r="F701" s="237" t="s">
        <v>876</v>
      </c>
      <c r="G701" s="235"/>
      <c r="H701" s="238">
        <v>1.7250000000000001</v>
      </c>
      <c r="I701" s="239"/>
      <c r="J701" s="235"/>
      <c r="K701" s="235"/>
      <c r="L701" s="240"/>
      <c r="M701" s="241"/>
      <c r="N701" s="242"/>
      <c r="O701" s="242"/>
      <c r="P701" s="242"/>
      <c r="Q701" s="242"/>
      <c r="R701" s="242"/>
      <c r="S701" s="242"/>
      <c r="T701" s="243"/>
      <c r="U701" s="13"/>
      <c r="V701" s="13"/>
      <c r="W701" s="13"/>
      <c r="X701" s="13"/>
      <c r="Y701" s="13"/>
      <c r="Z701" s="13"/>
      <c r="AA701" s="13"/>
      <c r="AB701" s="13"/>
      <c r="AC701" s="13"/>
      <c r="AD701" s="13"/>
      <c r="AE701" s="13"/>
      <c r="AT701" s="244" t="s">
        <v>258</v>
      </c>
      <c r="AU701" s="244" t="s">
        <v>89</v>
      </c>
      <c r="AV701" s="13" t="s">
        <v>89</v>
      </c>
      <c r="AW701" s="13" t="s">
        <v>39</v>
      </c>
      <c r="AX701" s="13" t="s">
        <v>78</v>
      </c>
      <c r="AY701" s="244" t="s">
        <v>133</v>
      </c>
    </row>
    <row r="702" s="14" customFormat="1">
      <c r="A702" s="14"/>
      <c r="B702" s="245"/>
      <c r="C702" s="246"/>
      <c r="D702" s="213" t="s">
        <v>258</v>
      </c>
      <c r="E702" s="247" t="s">
        <v>32</v>
      </c>
      <c r="F702" s="248" t="s">
        <v>265</v>
      </c>
      <c r="G702" s="246"/>
      <c r="H702" s="249">
        <v>18.975000000000001</v>
      </c>
      <c r="I702" s="250"/>
      <c r="J702" s="246"/>
      <c r="K702" s="246"/>
      <c r="L702" s="251"/>
      <c r="M702" s="252"/>
      <c r="N702" s="253"/>
      <c r="O702" s="253"/>
      <c r="P702" s="253"/>
      <c r="Q702" s="253"/>
      <c r="R702" s="253"/>
      <c r="S702" s="253"/>
      <c r="T702" s="254"/>
      <c r="U702" s="14"/>
      <c r="V702" s="14"/>
      <c r="W702" s="14"/>
      <c r="X702" s="14"/>
      <c r="Y702" s="14"/>
      <c r="Z702" s="14"/>
      <c r="AA702" s="14"/>
      <c r="AB702" s="14"/>
      <c r="AC702" s="14"/>
      <c r="AD702" s="14"/>
      <c r="AE702" s="14"/>
      <c r="AT702" s="255" t="s">
        <v>258</v>
      </c>
      <c r="AU702" s="255" t="s">
        <v>89</v>
      </c>
      <c r="AV702" s="14" t="s">
        <v>132</v>
      </c>
      <c r="AW702" s="14" t="s">
        <v>39</v>
      </c>
      <c r="AX702" s="14" t="s">
        <v>86</v>
      </c>
      <c r="AY702" s="255" t="s">
        <v>133</v>
      </c>
    </row>
    <row r="703" s="2" customFormat="1" ht="24.15" customHeight="1">
      <c r="A703" s="42"/>
      <c r="B703" s="43"/>
      <c r="C703" s="200" t="s">
        <v>877</v>
      </c>
      <c r="D703" s="200" t="s">
        <v>134</v>
      </c>
      <c r="E703" s="201" t="s">
        <v>878</v>
      </c>
      <c r="F703" s="202" t="s">
        <v>879</v>
      </c>
      <c r="G703" s="203" t="s">
        <v>380</v>
      </c>
      <c r="H703" s="204">
        <v>18.975000000000001</v>
      </c>
      <c r="I703" s="205"/>
      <c r="J703" s="206">
        <f>ROUND(I703*H703,2)</f>
        <v>0</v>
      </c>
      <c r="K703" s="202" t="s">
        <v>235</v>
      </c>
      <c r="L703" s="48"/>
      <c r="M703" s="207" t="s">
        <v>32</v>
      </c>
      <c r="N703" s="208" t="s">
        <v>49</v>
      </c>
      <c r="O703" s="88"/>
      <c r="P703" s="209">
        <f>O703*H703</f>
        <v>0</v>
      </c>
      <c r="Q703" s="209">
        <v>3.0000000000000001E-05</v>
      </c>
      <c r="R703" s="209">
        <f>Q703*H703</f>
        <v>0.00056925000000000009</v>
      </c>
      <c r="S703" s="209">
        <v>0</v>
      </c>
      <c r="T703" s="210">
        <f>S703*H703</f>
        <v>0</v>
      </c>
      <c r="U703" s="42"/>
      <c r="V703" s="42"/>
      <c r="W703" s="42"/>
      <c r="X703" s="42"/>
      <c r="Y703" s="42"/>
      <c r="Z703" s="42"/>
      <c r="AA703" s="42"/>
      <c r="AB703" s="42"/>
      <c r="AC703" s="42"/>
      <c r="AD703" s="42"/>
      <c r="AE703" s="42"/>
      <c r="AR703" s="211" t="s">
        <v>400</v>
      </c>
      <c r="AT703" s="211" t="s">
        <v>134</v>
      </c>
      <c r="AU703" s="211" t="s">
        <v>89</v>
      </c>
      <c r="AY703" s="20" t="s">
        <v>133</v>
      </c>
      <c r="BE703" s="212">
        <f>IF(N703="základní",J703,0)</f>
        <v>0</v>
      </c>
      <c r="BF703" s="212">
        <f>IF(N703="snížená",J703,0)</f>
        <v>0</v>
      </c>
      <c r="BG703" s="212">
        <f>IF(N703="zákl. přenesená",J703,0)</f>
        <v>0</v>
      </c>
      <c r="BH703" s="212">
        <f>IF(N703="sníž. přenesená",J703,0)</f>
        <v>0</v>
      </c>
      <c r="BI703" s="212">
        <f>IF(N703="nulová",J703,0)</f>
        <v>0</v>
      </c>
      <c r="BJ703" s="20" t="s">
        <v>86</v>
      </c>
      <c r="BK703" s="212">
        <f>ROUND(I703*H703,2)</f>
        <v>0</v>
      </c>
      <c r="BL703" s="20" t="s">
        <v>400</v>
      </c>
      <c r="BM703" s="211" t="s">
        <v>880</v>
      </c>
    </row>
    <row r="704" s="2" customFormat="1">
      <c r="A704" s="42"/>
      <c r="B704" s="43"/>
      <c r="C704" s="44"/>
      <c r="D704" s="213" t="s">
        <v>139</v>
      </c>
      <c r="E704" s="44"/>
      <c r="F704" s="214" t="s">
        <v>881</v>
      </c>
      <c r="G704" s="44"/>
      <c r="H704" s="44"/>
      <c r="I704" s="215"/>
      <c r="J704" s="44"/>
      <c r="K704" s="44"/>
      <c r="L704" s="48"/>
      <c r="M704" s="216"/>
      <c r="N704" s="217"/>
      <c r="O704" s="88"/>
      <c r="P704" s="88"/>
      <c r="Q704" s="88"/>
      <c r="R704" s="88"/>
      <c r="S704" s="88"/>
      <c r="T704" s="89"/>
      <c r="U704" s="42"/>
      <c r="V704" s="42"/>
      <c r="W704" s="42"/>
      <c r="X704" s="42"/>
      <c r="Y704" s="42"/>
      <c r="Z704" s="42"/>
      <c r="AA704" s="42"/>
      <c r="AB704" s="42"/>
      <c r="AC704" s="42"/>
      <c r="AD704" s="42"/>
      <c r="AE704" s="42"/>
      <c r="AT704" s="20" t="s">
        <v>139</v>
      </c>
      <c r="AU704" s="20" t="s">
        <v>89</v>
      </c>
    </row>
    <row r="705" s="2" customFormat="1">
      <c r="A705" s="42"/>
      <c r="B705" s="43"/>
      <c r="C705" s="44"/>
      <c r="D705" s="231" t="s">
        <v>184</v>
      </c>
      <c r="E705" s="44"/>
      <c r="F705" s="232" t="s">
        <v>882</v>
      </c>
      <c r="G705" s="44"/>
      <c r="H705" s="44"/>
      <c r="I705" s="215"/>
      <c r="J705" s="44"/>
      <c r="K705" s="44"/>
      <c r="L705" s="48"/>
      <c r="M705" s="216"/>
      <c r="N705" s="217"/>
      <c r="O705" s="88"/>
      <c r="P705" s="88"/>
      <c r="Q705" s="88"/>
      <c r="R705" s="88"/>
      <c r="S705" s="88"/>
      <c r="T705" s="89"/>
      <c r="U705" s="42"/>
      <c r="V705" s="42"/>
      <c r="W705" s="42"/>
      <c r="X705" s="42"/>
      <c r="Y705" s="42"/>
      <c r="Z705" s="42"/>
      <c r="AA705" s="42"/>
      <c r="AB705" s="42"/>
      <c r="AC705" s="42"/>
      <c r="AD705" s="42"/>
      <c r="AE705" s="42"/>
      <c r="AT705" s="20" t="s">
        <v>184</v>
      </c>
      <c r="AU705" s="20" t="s">
        <v>89</v>
      </c>
    </row>
    <row r="706" s="2" customFormat="1">
      <c r="A706" s="42"/>
      <c r="B706" s="43"/>
      <c r="C706" s="44"/>
      <c r="D706" s="213" t="s">
        <v>239</v>
      </c>
      <c r="E706" s="44"/>
      <c r="F706" s="218" t="s">
        <v>873</v>
      </c>
      <c r="G706" s="44"/>
      <c r="H706" s="44"/>
      <c r="I706" s="215"/>
      <c r="J706" s="44"/>
      <c r="K706" s="44"/>
      <c r="L706" s="48"/>
      <c r="M706" s="216"/>
      <c r="N706" s="217"/>
      <c r="O706" s="88"/>
      <c r="P706" s="88"/>
      <c r="Q706" s="88"/>
      <c r="R706" s="88"/>
      <c r="S706" s="88"/>
      <c r="T706" s="89"/>
      <c r="U706" s="42"/>
      <c r="V706" s="42"/>
      <c r="W706" s="42"/>
      <c r="X706" s="42"/>
      <c r="Y706" s="42"/>
      <c r="Z706" s="42"/>
      <c r="AA706" s="42"/>
      <c r="AB706" s="42"/>
      <c r="AC706" s="42"/>
      <c r="AD706" s="42"/>
      <c r="AE706" s="42"/>
      <c r="AT706" s="20" t="s">
        <v>239</v>
      </c>
      <c r="AU706" s="20" t="s">
        <v>89</v>
      </c>
    </row>
    <row r="707" s="15" customFormat="1">
      <c r="A707" s="15"/>
      <c r="B707" s="256"/>
      <c r="C707" s="257"/>
      <c r="D707" s="213" t="s">
        <v>258</v>
      </c>
      <c r="E707" s="258" t="s">
        <v>32</v>
      </c>
      <c r="F707" s="259" t="s">
        <v>347</v>
      </c>
      <c r="G707" s="257"/>
      <c r="H707" s="258" t="s">
        <v>32</v>
      </c>
      <c r="I707" s="260"/>
      <c r="J707" s="257"/>
      <c r="K707" s="257"/>
      <c r="L707" s="261"/>
      <c r="M707" s="262"/>
      <c r="N707" s="263"/>
      <c r="O707" s="263"/>
      <c r="P707" s="263"/>
      <c r="Q707" s="263"/>
      <c r="R707" s="263"/>
      <c r="S707" s="263"/>
      <c r="T707" s="264"/>
      <c r="U707" s="15"/>
      <c r="V707" s="15"/>
      <c r="W707" s="15"/>
      <c r="X707" s="15"/>
      <c r="Y707" s="15"/>
      <c r="Z707" s="15"/>
      <c r="AA707" s="15"/>
      <c r="AB707" s="15"/>
      <c r="AC707" s="15"/>
      <c r="AD707" s="15"/>
      <c r="AE707" s="15"/>
      <c r="AT707" s="265" t="s">
        <v>258</v>
      </c>
      <c r="AU707" s="265" t="s">
        <v>89</v>
      </c>
      <c r="AV707" s="15" t="s">
        <v>86</v>
      </c>
      <c r="AW707" s="15" t="s">
        <v>39</v>
      </c>
      <c r="AX707" s="15" t="s">
        <v>78</v>
      </c>
      <c r="AY707" s="265" t="s">
        <v>133</v>
      </c>
    </row>
    <row r="708" s="13" customFormat="1">
      <c r="A708" s="13"/>
      <c r="B708" s="234"/>
      <c r="C708" s="235"/>
      <c r="D708" s="213" t="s">
        <v>258</v>
      </c>
      <c r="E708" s="236" t="s">
        <v>32</v>
      </c>
      <c r="F708" s="237" t="s">
        <v>874</v>
      </c>
      <c r="G708" s="235"/>
      <c r="H708" s="238">
        <v>9.25</v>
      </c>
      <c r="I708" s="239"/>
      <c r="J708" s="235"/>
      <c r="K708" s="235"/>
      <c r="L708" s="240"/>
      <c r="M708" s="241"/>
      <c r="N708" s="242"/>
      <c r="O708" s="242"/>
      <c r="P708" s="242"/>
      <c r="Q708" s="242"/>
      <c r="R708" s="242"/>
      <c r="S708" s="242"/>
      <c r="T708" s="243"/>
      <c r="U708" s="13"/>
      <c r="V708" s="13"/>
      <c r="W708" s="13"/>
      <c r="X708" s="13"/>
      <c r="Y708" s="13"/>
      <c r="Z708" s="13"/>
      <c r="AA708" s="13"/>
      <c r="AB708" s="13"/>
      <c r="AC708" s="13"/>
      <c r="AD708" s="13"/>
      <c r="AE708" s="13"/>
      <c r="AT708" s="244" t="s">
        <v>258</v>
      </c>
      <c r="AU708" s="244" t="s">
        <v>89</v>
      </c>
      <c r="AV708" s="13" t="s">
        <v>89</v>
      </c>
      <c r="AW708" s="13" t="s">
        <v>39</v>
      </c>
      <c r="AX708" s="13" t="s">
        <v>78</v>
      </c>
      <c r="AY708" s="244" t="s">
        <v>133</v>
      </c>
    </row>
    <row r="709" s="15" customFormat="1">
      <c r="A709" s="15"/>
      <c r="B709" s="256"/>
      <c r="C709" s="257"/>
      <c r="D709" s="213" t="s">
        <v>258</v>
      </c>
      <c r="E709" s="258" t="s">
        <v>32</v>
      </c>
      <c r="F709" s="259" t="s">
        <v>341</v>
      </c>
      <c r="G709" s="257"/>
      <c r="H709" s="258" t="s">
        <v>32</v>
      </c>
      <c r="I709" s="260"/>
      <c r="J709" s="257"/>
      <c r="K709" s="257"/>
      <c r="L709" s="261"/>
      <c r="M709" s="262"/>
      <c r="N709" s="263"/>
      <c r="O709" s="263"/>
      <c r="P709" s="263"/>
      <c r="Q709" s="263"/>
      <c r="R709" s="263"/>
      <c r="S709" s="263"/>
      <c r="T709" s="264"/>
      <c r="U709" s="15"/>
      <c r="V709" s="15"/>
      <c r="W709" s="15"/>
      <c r="X709" s="15"/>
      <c r="Y709" s="15"/>
      <c r="Z709" s="15"/>
      <c r="AA709" s="15"/>
      <c r="AB709" s="15"/>
      <c r="AC709" s="15"/>
      <c r="AD709" s="15"/>
      <c r="AE709" s="15"/>
      <c r="AT709" s="265" t="s">
        <v>258</v>
      </c>
      <c r="AU709" s="265" t="s">
        <v>89</v>
      </c>
      <c r="AV709" s="15" t="s">
        <v>86</v>
      </c>
      <c r="AW709" s="15" t="s">
        <v>39</v>
      </c>
      <c r="AX709" s="15" t="s">
        <v>78</v>
      </c>
      <c r="AY709" s="265" t="s">
        <v>133</v>
      </c>
    </row>
    <row r="710" s="13" customFormat="1">
      <c r="A710" s="13"/>
      <c r="B710" s="234"/>
      <c r="C710" s="235"/>
      <c r="D710" s="213" t="s">
        <v>258</v>
      </c>
      <c r="E710" s="236" t="s">
        <v>32</v>
      </c>
      <c r="F710" s="237" t="s">
        <v>875</v>
      </c>
      <c r="G710" s="235"/>
      <c r="H710" s="238">
        <v>8</v>
      </c>
      <c r="I710" s="239"/>
      <c r="J710" s="235"/>
      <c r="K710" s="235"/>
      <c r="L710" s="240"/>
      <c r="M710" s="241"/>
      <c r="N710" s="242"/>
      <c r="O710" s="242"/>
      <c r="P710" s="242"/>
      <c r="Q710" s="242"/>
      <c r="R710" s="242"/>
      <c r="S710" s="242"/>
      <c r="T710" s="243"/>
      <c r="U710" s="13"/>
      <c r="V710" s="13"/>
      <c r="W710" s="13"/>
      <c r="X710" s="13"/>
      <c r="Y710" s="13"/>
      <c r="Z710" s="13"/>
      <c r="AA710" s="13"/>
      <c r="AB710" s="13"/>
      <c r="AC710" s="13"/>
      <c r="AD710" s="13"/>
      <c r="AE710" s="13"/>
      <c r="AT710" s="244" t="s">
        <v>258</v>
      </c>
      <c r="AU710" s="244" t="s">
        <v>89</v>
      </c>
      <c r="AV710" s="13" t="s">
        <v>89</v>
      </c>
      <c r="AW710" s="13" t="s">
        <v>39</v>
      </c>
      <c r="AX710" s="13" t="s">
        <v>78</v>
      </c>
      <c r="AY710" s="244" t="s">
        <v>133</v>
      </c>
    </row>
    <row r="711" s="13" customFormat="1">
      <c r="A711" s="13"/>
      <c r="B711" s="234"/>
      <c r="C711" s="235"/>
      <c r="D711" s="213" t="s">
        <v>258</v>
      </c>
      <c r="E711" s="236" t="s">
        <v>32</v>
      </c>
      <c r="F711" s="237" t="s">
        <v>876</v>
      </c>
      <c r="G711" s="235"/>
      <c r="H711" s="238">
        <v>1.7250000000000001</v>
      </c>
      <c r="I711" s="239"/>
      <c r="J711" s="235"/>
      <c r="K711" s="235"/>
      <c r="L711" s="240"/>
      <c r="M711" s="241"/>
      <c r="N711" s="242"/>
      <c r="O711" s="242"/>
      <c r="P711" s="242"/>
      <c r="Q711" s="242"/>
      <c r="R711" s="242"/>
      <c r="S711" s="242"/>
      <c r="T711" s="243"/>
      <c r="U711" s="13"/>
      <c r="V711" s="13"/>
      <c r="W711" s="13"/>
      <c r="X711" s="13"/>
      <c r="Y711" s="13"/>
      <c r="Z711" s="13"/>
      <c r="AA711" s="13"/>
      <c r="AB711" s="13"/>
      <c r="AC711" s="13"/>
      <c r="AD711" s="13"/>
      <c r="AE711" s="13"/>
      <c r="AT711" s="244" t="s">
        <v>258</v>
      </c>
      <c r="AU711" s="244" t="s">
        <v>89</v>
      </c>
      <c r="AV711" s="13" t="s">
        <v>89</v>
      </c>
      <c r="AW711" s="13" t="s">
        <v>39</v>
      </c>
      <c r="AX711" s="13" t="s">
        <v>78</v>
      </c>
      <c r="AY711" s="244" t="s">
        <v>133</v>
      </c>
    </row>
    <row r="712" s="14" customFormat="1">
      <c r="A712" s="14"/>
      <c r="B712" s="245"/>
      <c r="C712" s="246"/>
      <c r="D712" s="213" t="s">
        <v>258</v>
      </c>
      <c r="E712" s="247" t="s">
        <v>32</v>
      </c>
      <c r="F712" s="248" t="s">
        <v>265</v>
      </c>
      <c r="G712" s="246"/>
      <c r="H712" s="249">
        <v>18.975000000000001</v>
      </c>
      <c r="I712" s="250"/>
      <c r="J712" s="246"/>
      <c r="K712" s="246"/>
      <c r="L712" s="251"/>
      <c r="M712" s="252"/>
      <c r="N712" s="253"/>
      <c r="O712" s="253"/>
      <c r="P712" s="253"/>
      <c r="Q712" s="253"/>
      <c r="R712" s="253"/>
      <c r="S712" s="253"/>
      <c r="T712" s="254"/>
      <c r="U712" s="14"/>
      <c r="V712" s="14"/>
      <c r="W712" s="14"/>
      <c r="X712" s="14"/>
      <c r="Y712" s="14"/>
      <c r="Z712" s="14"/>
      <c r="AA712" s="14"/>
      <c r="AB712" s="14"/>
      <c r="AC712" s="14"/>
      <c r="AD712" s="14"/>
      <c r="AE712" s="14"/>
      <c r="AT712" s="255" t="s">
        <v>258</v>
      </c>
      <c r="AU712" s="255" t="s">
        <v>89</v>
      </c>
      <c r="AV712" s="14" t="s">
        <v>132</v>
      </c>
      <c r="AW712" s="14" t="s">
        <v>39</v>
      </c>
      <c r="AX712" s="14" t="s">
        <v>86</v>
      </c>
      <c r="AY712" s="255" t="s">
        <v>133</v>
      </c>
    </row>
    <row r="713" s="2" customFormat="1" ht="24.15" customHeight="1">
      <c r="A713" s="42"/>
      <c r="B713" s="43"/>
      <c r="C713" s="200" t="s">
        <v>883</v>
      </c>
      <c r="D713" s="200" t="s">
        <v>134</v>
      </c>
      <c r="E713" s="201" t="s">
        <v>884</v>
      </c>
      <c r="F713" s="202" t="s">
        <v>885</v>
      </c>
      <c r="G713" s="203" t="s">
        <v>253</v>
      </c>
      <c r="H713" s="204">
        <v>42.524000000000001</v>
      </c>
      <c r="I713" s="205"/>
      <c r="J713" s="206">
        <f>ROUND(I713*H713,2)</f>
        <v>0</v>
      </c>
      <c r="K713" s="202" t="s">
        <v>235</v>
      </c>
      <c r="L713" s="48"/>
      <c r="M713" s="207" t="s">
        <v>32</v>
      </c>
      <c r="N713" s="208" t="s">
        <v>49</v>
      </c>
      <c r="O713" s="88"/>
      <c r="P713" s="209">
        <f>O713*H713</f>
        <v>0</v>
      </c>
      <c r="Q713" s="209">
        <v>5.0000000000000002E-05</v>
      </c>
      <c r="R713" s="209">
        <f>Q713*H713</f>
        <v>0.0021262</v>
      </c>
      <c r="S713" s="209">
        <v>0</v>
      </c>
      <c r="T713" s="210">
        <f>S713*H713</f>
        <v>0</v>
      </c>
      <c r="U713" s="42"/>
      <c r="V713" s="42"/>
      <c r="W713" s="42"/>
      <c r="X713" s="42"/>
      <c r="Y713" s="42"/>
      <c r="Z713" s="42"/>
      <c r="AA713" s="42"/>
      <c r="AB713" s="42"/>
      <c r="AC713" s="42"/>
      <c r="AD713" s="42"/>
      <c r="AE713" s="42"/>
      <c r="AR713" s="211" t="s">
        <v>400</v>
      </c>
      <c r="AT713" s="211" t="s">
        <v>134</v>
      </c>
      <c r="AU713" s="211" t="s">
        <v>89</v>
      </c>
      <c r="AY713" s="20" t="s">
        <v>133</v>
      </c>
      <c r="BE713" s="212">
        <f>IF(N713="základní",J713,0)</f>
        <v>0</v>
      </c>
      <c r="BF713" s="212">
        <f>IF(N713="snížená",J713,0)</f>
        <v>0</v>
      </c>
      <c r="BG713" s="212">
        <f>IF(N713="zákl. přenesená",J713,0)</f>
        <v>0</v>
      </c>
      <c r="BH713" s="212">
        <f>IF(N713="sníž. přenesená",J713,0)</f>
        <v>0</v>
      </c>
      <c r="BI713" s="212">
        <f>IF(N713="nulová",J713,0)</f>
        <v>0</v>
      </c>
      <c r="BJ713" s="20" t="s">
        <v>86</v>
      </c>
      <c r="BK713" s="212">
        <f>ROUND(I713*H713,2)</f>
        <v>0</v>
      </c>
      <c r="BL713" s="20" t="s">
        <v>400</v>
      </c>
      <c r="BM713" s="211" t="s">
        <v>886</v>
      </c>
    </row>
    <row r="714" s="2" customFormat="1">
      <c r="A714" s="42"/>
      <c r="B714" s="43"/>
      <c r="C714" s="44"/>
      <c r="D714" s="213" t="s">
        <v>139</v>
      </c>
      <c r="E714" s="44"/>
      <c r="F714" s="214" t="s">
        <v>887</v>
      </c>
      <c r="G714" s="44"/>
      <c r="H714" s="44"/>
      <c r="I714" s="215"/>
      <c r="J714" s="44"/>
      <c r="K714" s="44"/>
      <c r="L714" s="48"/>
      <c r="M714" s="216"/>
      <c r="N714" s="217"/>
      <c r="O714" s="88"/>
      <c r="P714" s="88"/>
      <c r="Q714" s="88"/>
      <c r="R714" s="88"/>
      <c r="S714" s="88"/>
      <c r="T714" s="89"/>
      <c r="U714" s="42"/>
      <c r="V714" s="42"/>
      <c r="W714" s="42"/>
      <c r="X714" s="42"/>
      <c r="Y714" s="42"/>
      <c r="Z714" s="42"/>
      <c r="AA714" s="42"/>
      <c r="AB714" s="42"/>
      <c r="AC714" s="42"/>
      <c r="AD714" s="42"/>
      <c r="AE714" s="42"/>
      <c r="AT714" s="20" t="s">
        <v>139</v>
      </c>
      <c r="AU714" s="20" t="s">
        <v>89</v>
      </c>
    </row>
    <row r="715" s="2" customFormat="1">
      <c r="A715" s="42"/>
      <c r="B715" s="43"/>
      <c r="C715" s="44"/>
      <c r="D715" s="231" t="s">
        <v>184</v>
      </c>
      <c r="E715" s="44"/>
      <c r="F715" s="232" t="s">
        <v>888</v>
      </c>
      <c r="G715" s="44"/>
      <c r="H715" s="44"/>
      <c r="I715" s="215"/>
      <c r="J715" s="44"/>
      <c r="K715" s="44"/>
      <c r="L715" s="48"/>
      <c r="M715" s="216"/>
      <c r="N715" s="217"/>
      <c r="O715" s="88"/>
      <c r="P715" s="88"/>
      <c r="Q715" s="88"/>
      <c r="R715" s="88"/>
      <c r="S715" s="88"/>
      <c r="T715" s="89"/>
      <c r="U715" s="42"/>
      <c r="V715" s="42"/>
      <c r="W715" s="42"/>
      <c r="X715" s="42"/>
      <c r="Y715" s="42"/>
      <c r="Z715" s="42"/>
      <c r="AA715" s="42"/>
      <c r="AB715" s="42"/>
      <c r="AC715" s="42"/>
      <c r="AD715" s="42"/>
      <c r="AE715" s="42"/>
      <c r="AT715" s="20" t="s">
        <v>184</v>
      </c>
      <c r="AU715" s="20" t="s">
        <v>89</v>
      </c>
    </row>
    <row r="716" s="13" customFormat="1">
      <c r="A716" s="13"/>
      <c r="B716" s="234"/>
      <c r="C716" s="235"/>
      <c r="D716" s="213" t="s">
        <v>258</v>
      </c>
      <c r="E716" s="236" t="s">
        <v>32</v>
      </c>
      <c r="F716" s="237" t="s">
        <v>889</v>
      </c>
      <c r="G716" s="235"/>
      <c r="H716" s="238">
        <v>42.524000000000001</v>
      </c>
      <c r="I716" s="239"/>
      <c r="J716" s="235"/>
      <c r="K716" s="235"/>
      <c r="L716" s="240"/>
      <c r="M716" s="241"/>
      <c r="N716" s="242"/>
      <c r="O716" s="242"/>
      <c r="P716" s="242"/>
      <c r="Q716" s="242"/>
      <c r="R716" s="242"/>
      <c r="S716" s="242"/>
      <c r="T716" s="243"/>
      <c r="U716" s="13"/>
      <c r="V716" s="13"/>
      <c r="W716" s="13"/>
      <c r="X716" s="13"/>
      <c r="Y716" s="13"/>
      <c r="Z716" s="13"/>
      <c r="AA716" s="13"/>
      <c r="AB716" s="13"/>
      <c r="AC716" s="13"/>
      <c r="AD716" s="13"/>
      <c r="AE716" s="13"/>
      <c r="AT716" s="244" t="s">
        <v>258</v>
      </c>
      <c r="AU716" s="244" t="s">
        <v>89</v>
      </c>
      <c r="AV716" s="13" t="s">
        <v>89</v>
      </c>
      <c r="AW716" s="13" t="s">
        <v>39</v>
      </c>
      <c r="AX716" s="13" t="s">
        <v>86</v>
      </c>
      <c r="AY716" s="244" t="s">
        <v>133</v>
      </c>
    </row>
    <row r="717" s="2" customFormat="1" ht="24.15" customHeight="1">
      <c r="A717" s="42"/>
      <c r="B717" s="43"/>
      <c r="C717" s="200" t="s">
        <v>890</v>
      </c>
      <c r="D717" s="200" t="s">
        <v>134</v>
      </c>
      <c r="E717" s="201" t="s">
        <v>891</v>
      </c>
      <c r="F717" s="202" t="s">
        <v>892</v>
      </c>
      <c r="G717" s="203" t="s">
        <v>282</v>
      </c>
      <c r="H717" s="204">
        <v>0.95999999999999996</v>
      </c>
      <c r="I717" s="205"/>
      <c r="J717" s="206">
        <f>ROUND(I717*H717,2)</f>
        <v>0</v>
      </c>
      <c r="K717" s="202" t="s">
        <v>235</v>
      </c>
      <c r="L717" s="48"/>
      <c r="M717" s="207" t="s">
        <v>32</v>
      </c>
      <c r="N717" s="208" t="s">
        <v>49</v>
      </c>
      <c r="O717" s="88"/>
      <c r="P717" s="209">
        <f>O717*H717</f>
        <v>0</v>
      </c>
      <c r="Q717" s="209">
        <v>0</v>
      </c>
      <c r="R717" s="209">
        <f>Q717*H717</f>
        <v>0</v>
      </c>
      <c r="S717" s="209">
        <v>0</v>
      </c>
      <c r="T717" s="210">
        <f>S717*H717</f>
        <v>0</v>
      </c>
      <c r="U717" s="42"/>
      <c r="V717" s="42"/>
      <c r="W717" s="42"/>
      <c r="X717" s="42"/>
      <c r="Y717" s="42"/>
      <c r="Z717" s="42"/>
      <c r="AA717" s="42"/>
      <c r="AB717" s="42"/>
      <c r="AC717" s="42"/>
      <c r="AD717" s="42"/>
      <c r="AE717" s="42"/>
      <c r="AR717" s="211" t="s">
        <v>400</v>
      </c>
      <c r="AT717" s="211" t="s">
        <v>134</v>
      </c>
      <c r="AU717" s="211" t="s">
        <v>89</v>
      </c>
      <c r="AY717" s="20" t="s">
        <v>133</v>
      </c>
      <c r="BE717" s="212">
        <f>IF(N717="základní",J717,0)</f>
        <v>0</v>
      </c>
      <c r="BF717" s="212">
        <f>IF(N717="snížená",J717,0)</f>
        <v>0</v>
      </c>
      <c r="BG717" s="212">
        <f>IF(N717="zákl. přenesená",J717,0)</f>
        <v>0</v>
      </c>
      <c r="BH717" s="212">
        <f>IF(N717="sníž. přenesená",J717,0)</f>
        <v>0</v>
      </c>
      <c r="BI717" s="212">
        <f>IF(N717="nulová",J717,0)</f>
        <v>0</v>
      </c>
      <c r="BJ717" s="20" t="s">
        <v>86</v>
      </c>
      <c r="BK717" s="212">
        <f>ROUND(I717*H717,2)</f>
        <v>0</v>
      </c>
      <c r="BL717" s="20" t="s">
        <v>400</v>
      </c>
      <c r="BM717" s="211" t="s">
        <v>893</v>
      </c>
    </row>
    <row r="718" s="2" customFormat="1">
      <c r="A718" s="42"/>
      <c r="B718" s="43"/>
      <c r="C718" s="44"/>
      <c r="D718" s="213" t="s">
        <v>139</v>
      </c>
      <c r="E718" s="44"/>
      <c r="F718" s="214" t="s">
        <v>894</v>
      </c>
      <c r="G718" s="44"/>
      <c r="H718" s="44"/>
      <c r="I718" s="215"/>
      <c r="J718" s="44"/>
      <c r="K718" s="44"/>
      <c r="L718" s="48"/>
      <c r="M718" s="216"/>
      <c r="N718" s="217"/>
      <c r="O718" s="88"/>
      <c r="P718" s="88"/>
      <c r="Q718" s="88"/>
      <c r="R718" s="88"/>
      <c r="S718" s="88"/>
      <c r="T718" s="89"/>
      <c r="U718" s="42"/>
      <c r="V718" s="42"/>
      <c r="W718" s="42"/>
      <c r="X718" s="42"/>
      <c r="Y718" s="42"/>
      <c r="Z718" s="42"/>
      <c r="AA718" s="42"/>
      <c r="AB718" s="42"/>
      <c r="AC718" s="42"/>
      <c r="AD718" s="42"/>
      <c r="AE718" s="42"/>
      <c r="AT718" s="20" t="s">
        <v>139</v>
      </c>
      <c r="AU718" s="20" t="s">
        <v>89</v>
      </c>
    </row>
    <row r="719" s="2" customFormat="1">
      <c r="A719" s="42"/>
      <c r="B719" s="43"/>
      <c r="C719" s="44"/>
      <c r="D719" s="231" t="s">
        <v>184</v>
      </c>
      <c r="E719" s="44"/>
      <c r="F719" s="232" t="s">
        <v>895</v>
      </c>
      <c r="G719" s="44"/>
      <c r="H719" s="44"/>
      <c r="I719" s="215"/>
      <c r="J719" s="44"/>
      <c r="K719" s="44"/>
      <c r="L719" s="48"/>
      <c r="M719" s="216"/>
      <c r="N719" s="217"/>
      <c r="O719" s="88"/>
      <c r="P719" s="88"/>
      <c r="Q719" s="88"/>
      <c r="R719" s="88"/>
      <c r="S719" s="88"/>
      <c r="T719" s="89"/>
      <c r="U719" s="42"/>
      <c r="V719" s="42"/>
      <c r="W719" s="42"/>
      <c r="X719" s="42"/>
      <c r="Y719" s="42"/>
      <c r="Z719" s="42"/>
      <c r="AA719" s="42"/>
      <c r="AB719" s="42"/>
      <c r="AC719" s="42"/>
      <c r="AD719" s="42"/>
      <c r="AE719" s="42"/>
      <c r="AT719" s="20" t="s">
        <v>184</v>
      </c>
      <c r="AU719" s="20" t="s">
        <v>89</v>
      </c>
    </row>
    <row r="720" s="2" customFormat="1">
      <c r="A720" s="42"/>
      <c r="B720" s="43"/>
      <c r="C720" s="44"/>
      <c r="D720" s="213" t="s">
        <v>239</v>
      </c>
      <c r="E720" s="44"/>
      <c r="F720" s="218" t="s">
        <v>896</v>
      </c>
      <c r="G720" s="44"/>
      <c r="H720" s="44"/>
      <c r="I720" s="215"/>
      <c r="J720" s="44"/>
      <c r="K720" s="44"/>
      <c r="L720" s="48"/>
      <c r="M720" s="216"/>
      <c r="N720" s="217"/>
      <c r="O720" s="88"/>
      <c r="P720" s="88"/>
      <c r="Q720" s="88"/>
      <c r="R720" s="88"/>
      <c r="S720" s="88"/>
      <c r="T720" s="89"/>
      <c r="U720" s="42"/>
      <c r="V720" s="42"/>
      <c r="W720" s="42"/>
      <c r="X720" s="42"/>
      <c r="Y720" s="42"/>
      <c r="Z720" s="42"/>
      <c r="AA720" s="42"/>
      <c r="AB720" s="42"/>
      <c r="AC720" s="42"/>
      <c r="AD720" s="42"/>
      <c r="AE720" s="42"/>
      <c r="AT720" s="20" t="s">
        <v>239</v>
      </c>
      <c r="AU720" s="20" t="s">
        <v>89</v>
      </c>
    </row>
    <row r="721" s="11" customFormat="1" ht="22.8" customHeight="1">
      <c r="A721" s="11"/>
      <c r="B721" s="186"/>
      <c r="C721" s="187"/>
      <c r="D721" s="188" t="s">
        <v>77</v>
      </c>
      <c r="E721" s="229" t="s">
        <v>897</v>
      </c>
      <c r="F721" s="229" t="s">
        <v>898</v>
      </c>
      <c r="G721" s="187"/>
      <c r="H721" s="187"/>
      <c r="I721" s="190"/>
      <c r="J721" s="230">
        <f>BK721</f>
        <v>0</v>
      </c>
      <c r="K721" s="187"/>
      <c r="L721" s="192"/>
      <c r="M721" s="193"/>
      <c r="N721" s="194"/>
      <c r="O721" s="194"/>
      <c r="P721" s="195">
        <f>SUM(P722:P774)</f>
        <v>0</v>
      </c>
      <c r="Q721" s="194"/>
      <c r="R721" s="195">
        <f>SUM(R722:R774)</f>
        <v>0.47873709999999997</v>
      </c>
      <c r="S721" s="194"/>
      <c r="T721" s="196">
        <f>SUM(T722:T774)</f>
        <v>0</v>
      </c>
      <c r="U721" s="11"/>
      <c r="V721" s="11"/>
      <c r="W721" s="11"/>
      <c r="X721" s="11"/>
      <c r="Y721" s="11"/>
      <c r="Z721" s="11"/>
      <c r="AA721" s="11"/>
      <c r="AB721" s="11"/>
      <c r="AC721" s="11"/>
      <c r="AD721" s="11"/>
      <c r="AE721" s="11"/>
      <c r="AR721" s="197" t="s">
        <v>89</v>
      </c>
      <c r="AT721" s="198" t="s">
        <v>77</v>
      </c>
      <c r="AU721" s="198" t="s">
        <v>86</v>
      </c>
      <c r="AY721" s="197" t="s">
        <v>133</v>
      </c>
      <c r="BK721" s="199">
        <f>SUM(BK722:BK774)</f>
        <v>0</v>
      </c>
    </row>
    <row r="722" s="2" customFormat="1" ht="21.75" customHeight="1">
      <c r="A722" s="42"/>
      <c r="B722" s="43"/>
      <c r="C722" s="200" t="s">
        <v>899</v>
      </c>
      <c r="D722" s="200" t="s">
        <v>134</v>
      </c>
      <c r="E722" s="201" t="s">
        <v>900</v>
      </c>
      <c r="F722" s="202" t="s">
        <v>901</v>
      </c>
      <c r="G722" s="203" t="s">
        <v>253</v>
      </c>
      <c r="H722" s="204">
        <v>52</v>
      </c>
      <c r="I722" s="205"/>
      <c r="J722" s="206">
        <f>ROUND(I722*H722,2)</f>
        <v>0</v>
      </c>
      <c r="K722" s="202" t="s">
        <v>235</v>
      </c>
      <c r="L722" s="48"/>
      <c r="M722" s="207" t="s">
        <v>32</v>
      </c>
      <c r="N722" s="208" t="s">
        <v>49</v>
      </c>
      <c r="O722" s="88"/>
      <c r="P722" s="209">
        <f>O722*H722</f>
        <v>0</v>
      </c>
      <c r="Q722" s="209">
        <v>0</v>
      </c>
      <c r="R722" s="209">
        <f>Q722*H722</f>
        <v>0</v>
      </c>
      <c r="S722" s="209">
        <v>0</v>
      </c>
      <c r="T722" s="210">
        <f>S722*H722</f>
        <v>0</v>
      </c>
      <c r="U722" s="42"/>
      <c r="V722" s="42"/>
      <c r="W722" s="42"/>
      <c r="X722" s="42"/>
      <c r="Y722" s="42"/>
      <c r="Z722" s="42"/>
      <c r="AA722" s="42"/>
      <c r="AB722" s="42"/>
      <c r="AC722" s="42"/>
      <c r="AD722" s="42"/>
      <c r="AE722" s="42"/>
      <c r="AR722" s="211" t="s">
        <v>400</v>
      </c>
      <c r="AT722" s="211" t="s">
        <v>134</v>
      </c>
      <c r="AU722" s="211" t="s">
        <v>89</v>
      </c>
      <c r="AY722" s="20" t="s">
        <v>133</v>
      </c>
      <c r="BE722" s="212">
        <f>IF(N722="základní",J722,0)</f>
        <v>0</v>
      </c>
      <c r="BF722" s="212">
        <f>IF(N722="snížená",J722,0)</f>
        <v>0</v>
      </c>
      <c r="BG722" s="212">
        <f>IF(N722="zákl. přenesená",J722,0)</f>
        <v>0</v>
      </c>
      <c r="BH722" s="212">
        <f>IF(N722="sníž. přenesená",J722,0)</f>
        <v>0</v>
      </c>
      <c r="BI722" s="212">
        <f>IF(N722="nulová",J722,0)</f>
        <v>0</v>
      </c>
      <c r="BJ722" s="20" t="s">
        <v>86</v>
      </c>
      <c r="BK722" s="212">
        <f>ROUND(I722*H722,2)</f>
        <v>0</v>
      </c>
      <c r="BL722" s="20" t="s">
        <v>400</v>
      </c>
      <c r="BM722" s="211" t="s">
        <v>902</v>
      </c>
    </row>
    <row r="723" s="2" customFormat="1">
      <c r="A723" s="42"/>
      <c r="B723" s="43"/>
      <c r="C723" s="44"/>
      <c r="D723" s="213" t="s">
        <v>139</v>
      </c>
      <c r="E723" s="44"/>
      <c r="F723" s="214" t="s">
        <v>903</v>
      </c>
      <c r="G723" s="44"/>
      <c r="H723" s="44"/>
      <c r="I723" s="215"/>
      <c r="J723" s="44"/>
      <c r="K723" s="44"/>
      <c r="L723" s="48"/>
      <c r="M723" s="216"/>
      <c r="N723" s="217"/>
      <c r="O723" s="88"/>
      <c r="P723" s="88"/>
      <c r="Q723" s="88"/>
      <c r="R723" s="88"/>
      <c r="S723" s="88"/>
      <c r="T723" s="89"/>
      <c r="U723" s="42"/>
      <c r="V723" s="42"/>
      <c r="W723" s="42"/>
      <c r="X723" s="42"/>
      <c r="Y723" s="42"/>
      <c r="Z723" s="42"/>
      <c r="AA723" s="42"/>
      <c r="AB723" s="42"/>
      <c r="AC723" s="42"/>
      <c r="AD723" s="42"/>
      <c r="AE723" s="42"/>
      <c r="AT723" s="20" t="s">
        <v>139</v>
      </c>
      <c r="AU723" s="20" t="s">
        <v>89</v>
      </c>
    </row>
    <row r="724" s="2" customFormat="1">
      <c r="A724" s="42"/>
      <c r="B724" s="43"/>
      <c r="C724" s="44"/>
      <c r="D724" s="231" t="s">
        <v>184</v>
      </c>
      <c r="E724" s="44"/>
      <c r="F724" s="232" t="s">
        <v>904</v>
      </c>
      <c r="G724" s="44"/>
      <c r="H724" s="44"/>
      <c r="I724" s="215"/>
      <c r="J724" s="44"/>
      <c r="K724" s="44"/>
      <c r="L724" s="48"/>
      <c r="M724" s="216"/>
      <c r="N724" s="217"/>
      <c r="O724" s="88"/>
      <c r="P724" s="88"/>
      <c r="Q724" s="88"/>
      <c r="R724" s="88"/>
      <c r="S724" s="88"/>
      <c r="T724" s="89"/>
      <c r="U724" s="42"/>
      <c r="V724" s="42"/>
      <c r="W724" s="42"/>
      <c r="X724" s="42"/>
      <c r="Y724" s="42"/>
      <c r="Z724" s="42"/>
      <c r="AA724" s="42"/>
      <c r="AB724" s="42"/>
      <c r="AC724" s="42"/>
      <c r="AD724" s="42"/>
      <c r="AE724" s="42"/>
      <c r="AT724" s="20" t="s">
        <v>184</v>
      </c>
      <c r="AU724" s="20" t="s">
        <v>89</v>
      </c>
    </row>
    <row r="725" s="2" customFormat="1">
      <c r="A725" s="42"/>
      <c r="B725" s="43"/>
      <c r="C725" s="44"/>
      <c r="D725" s="213" t="s">
        <v>239</v>
      </c>
      <c r="E725" s="44"/>
      <c r="F725" s="218" t="s">
        <v>905</v>
      </c>
      <c r="G725" s="44"/>
      <c r="H725" s="44"/>
      <c r="I725" s="215"/>
      <c r="J725" s="44"/>
      <c r="K725" s="44"/>
      <c r="L725" s="48"/>
      <c r="M725" s="216"/>
      <c r="N725" s="217"/>
      <c r="O725" s="88"/>
      <c r="P725" s="88"/>
      <c r="Q725" s="88"/>
      <c r="R725" s="88"/>
      <c r="S725" s="88"/>
      <c r="T725" s="89"/>
      <c r="U725" s="42"/>
      <c r="V725" s="42"/>
      <c r="W725" s="42"/>
      <c r="X725" s="42"/>
      <c r="Y725" s="42"/>
      <c r="Z725" s="42"/>
      <c r="AA725" s="42"/>
      <c r="AB725" s="42"/>
      <c r="AC725" s="42"/>
      <c r="AD725" s="42"/>
      <c r="AE725" s="42"/>
      <c r="AT725" s="20" t="s">
        <v>239</v>
      </c>
      <c r="AU725" s="20" t="s">
        <v>89</v>
      </c>
    </row>
    <row r="726" s="13" customFormat="1">
      <c r="A726" s="13"/>
      <c r="B726" s="234"/>
      <c r="C726" s="235"/>
      <c r="D726" s="213" t="s">
        <v>258</v>
      </c>
      <c r="E726" s="236" t="s">
        <v>32</v>
      </c>
      <c r="F726" s="237" t="s">
        <v>395</v>
      </c>
      <c r="G726" s="235"/>
      <c r="H726" s="238">
        <v>32.479999999999997</v>
      </c>
      <c r="I726" s="239"/>
      <c r="J726" s="235"/>
      <c r="K726" s="235"/>
      <c r="L726" s="240"/>
      <c r="M726" s="241"/>
      <c r="N726" s="242"/>
      <c r="O726" s="242"/>
      <c r="P726" s="242"/>
      <c r="Q726" s="242"/>
      <c r="R726" s="242"/>
      <c r="S726" s="242"/>
      <c r="T726" s="243"/>
      <c r="U726" s="13"/>
      <c r="V726" s="13"/>
      <c r="W726" s="13"/>
      <c r="X726" s="13"/>
      <c r="Y726" s="13"/>
      <c r="Z726" s="13"/>
      <c r="AA726" s="13"/>
      <c r="AB726" s="13"/>
      <c r="AC726" s="13"/>
      <c r="AD726" s="13"/>
      <c r="AE726" s="13"/>
      <c r="AT726" s="244" t="s">
        <v>258</v>
      </c>
      <c r="AU726" s="244" t="s">
        <v>89</v>
      </c>
      <c r="AV726" s="13" t="s">
        <v>89</v>
      </c>
      <c r="AW726" s="13" t="s">
        <v>39</v>
      </c>
      <c r="AX726" s="13" t="s">
        <v>78</v>
      </c>
      <c r="AY726" s="244" t="s">
        <v>133</v>
      </c>
    </row>
    <row r="727" s="13" customFormat="1">
      <c r="A727" s="13"/>
      <c r="B727" s="234"/>
      <c r="C727" s="235"/>
      <c r="D727" s="213" t="s">
        <v>258</v>
      </c>
      <c r="E727" s="236" t="s">
        <v>32</v>
      </c>
      <c r="F727" s="237" t="s">
        <v>396</v>
      </c>
      <c r="G727" s="235"/>
      <c r="H727" s="238">
        <v>17.699999999999999</v>
      </c>
      <c r="I727" s="239"/>
      <c r="J727" s="235"/>
      <c r="K727" s="235"/>
      <c r="L727" s="240"/>
      <c r="M727" s="241"/>
      <c r="N727" s="242"/>
      <c r="O727" s="242"/>
      <c r="P727" s="242"/>
      <c r="Q727" s="242"/>
      <c r="R727" s="242"/>
      <c r="S727" s="242"/>
      <c r="T727" s="243"/>
      <c r="U727" s="13"/>
      <c r="V727" s="13"/>
      <c r="W727" s="13"/>
      <c r="X727" s="13"/>
      <c r="Y727" s="13"/>
      <c r="Z727" s="13"/>
      <c r="AA727" s="13"/>
      <c r="AB727" s="13"/>
      <c r="AC727" s="13"/>
      <c r="AD727" s="13"/>
      <c r="AE727" s="13"/>
      <c r="AT727" s="244" t="s">
        <v>258</v>
      </c>
      <c r="AU727" s="244" t="s">
        <v>89</v>
      </c>
      <c r="AV727" s="13" t="s">
        <v>89</v>
      </c>
      <c r="AW727" s="13" t="s">
        <v>39</v>
      </c>
      <c r="AX727" s="13" t="s">
        <v>78</v>
      </c>
      <c r="AY727" s="244" t="s">
        <v>133</v>
      </c>
    </row>
    <row r="728" s="13" customFormat="1">
      <c r="A728" s="13"/>
      <c r="B728" s="234"/>
      <c r="C728" s="235"/>
      <c r="D728" s="213" t="s">
        <v>258</v>
      </c>
      <c r="E728" s="236" t="s">
        <v>32</v>
      </c>
      <c r="F728" s="237" t="s">
        <v>399</v>
      </c>
      <c r="G728" s="235"/>
      <c r="H728" s="238">
        <v>1.8200000000000001</v>
      </c>
      <c r="I728" s="239"/>
      <c r="J728" s="235"/>
      <c r="K728" s="235"/>
      <c r="L728" s="240"/>
      <c r="M728" s="241"/>
      <c r="N728" s="242"/>
      <c r="O728" s="242"/>
      <c r="P728" s="242"/>
      <c r="Q728" s="242"/>
      <c r="R728" s="242"/>
      <c r="S728" s="242"/>
      <c r="T728" s="243"/>
      <c r="U728" s="13"/>
      <c r="V728" s="13"/>
      <c r="W728" s="13"/>
      <c r="X728" s="13"/>
      <c r="Y728" s="13"/>
      <c r="Z728" s="13"/>
      <c r="AA728" s="13"/>
      <c r="AB728" s="13"/>
      <c r="AC728" s="13"/>
      <c r="AD728" s="13"/>
      <c r="AE728" s="13"/>
      <c r="AT728" s="244" t="s">
        <v>258</v>
      </c>
      <c r="AU728" s="244" t="s">
        <v>89</v>
      </c>
      <c r="AV728" s="13" t="s">
        <v>89</v>
      </c>
      <c r="AW728" s="13" t="s">
        <v>39</v>
      </c>
      <c r="AX728" s="13" t="s">
        <v>78</v>
      </c>
      <c r="AY728" s="244" t="s">
        <v>133</v>
      </c>
    </row>
    <row r="729" s="14" customFormat="1">
      <c r="A729" s="14"/>
      <c r="B729" s="245"/>
      <c r="C729" s="246"/>
      <c r="D729" s="213" t="s">
        <v>258</v>
      </c>
      <c r="E729" s="247" t="s">
        <v>32</v>
      </c>
      <c r="F729" s="248" t="s">
        <v>265</v>
      </c>
      <c r="G729" s="246"/>
      <c r="H729" s="249">
        <v>51.999999999999993</v>
      </c>
      <c r="I729" s="250"/>
      <c r="J729" s="246"/>
      <c r="K729" s="246"/>
      <c r="L729" s="251"/>
      <c r="M729" s="252"/>
      <c r="N729" s="253"/>
      <c r="O729" s="253"/>
      <c r="P729" s="253"/>
      <c r="Q729" s="253"/>
      <c r="R729" s="253"/>
      <c r="S729" s="253"/>
      <c r="T729" s="254"/>
      <c r="U729" s="14"/>
      <c r="V729" s="14"/>
      <c r="W729" s="14"/>
      <c r="X729" s="14"/>
      <c r="Y729" s="14"/>
      <c r="Z729" s="14"/>
      <c r="AA729" s="14"/>
      <c r="AB729" s="14"/>
      <c r="AC729" s="14"/>
      <c r="AD729" s="14"/>
      <c r="AE729" s="14"/>
      <c r="AT729" s="255" t="s">
        <v>258</v>
      </c>
      <c r="AU729" s="255" t="s">
        <v>89</v>
      </c>
      <c r="AV729" s="14" t="s">
        <v>132</v>
      </c>
      <c r="AW729" s="14" t="s">
        <v>39</v>
      </c>
      <c r="AX729" s="14" t="s">
        <v>86</v>
      </c>
      <c r="AY729" s="255" t="s">
        <v>133</v>
      </c>
    </row>
    <row r="730" s="2" customFormat="1" ht="16.5" customHeight="1">
      <c r="A730" s="42"/>
      <c r="B730" s="43"/>
      <c r="C730" s="200" t="s">
        <v>906</v>
      </c>
      <c r="D730" s="200" t="s">
        <v>134</v>
      </c>
      <c r="E730" s="201" t="s">
        <v>907</v>
      </c>
      <c r="F730" s="202" t="s">
        <v>908</v>
      </c>
      <c r="G730" s="203" t="s">
        <v>253</v>
      </c>
      <c r="H730" s="204">
        <v>52</v>
      </c>
      <c r="I730" s="205"/>
      <c r="J730" s="206">
        <f>ROUND(I730*H730,2)</f>
        <v>0</v>
      </c>
      <c r="K730" s="202" t="s">
        <v>455</v>
      </c>
      <c r="L730" s="48"/>
      <c r="M730" s="207" t="s">
        <v>32</v>
      </c>
      <c r="N730" s="208" t="s">
        <v>49</v>
      </c>
      <c r="O730" s="88"/>
      <c r="P730" s="209">
        <f>O730*H730</f>
        <v>0</v>
      </c>
      <c r="Q730" s="209">
        <v>0</v>
      </c>
      <c r="R730" s="209">
        <f>Q730*H730</f>
        <v>0</v>
      </c>
      <c r="S730" s="209">
        <v>0</v>
      </c>
      <c r="T730" s="210">
        <f>S730*H730</f>
        <v>0</v>
      </c>
      <c r="U730" s="42"/>
      <c r="V730" s="42"/>
      <c r="W730" s="42"/>
      <c r="X730" s="42"/>
      <c r="Y730" s="42"/>
      <c r="Z730" s="42"/>
      <c r="AA730" s="42"/>
      <c r="AB730" s="42"/>
      <c r="AC730" s="42"/>
      <c r="AD730" s="42"/>
      <c r="AE730" s="42"/>
      <c r="AR730" s="211" t="s">
        <v>400</v>
      </c>
      <c r="AT730" s="211" t="s">
        <v>134</v>
      </c>
      <c r="AU730" s="211" t="s">
        <v>89</v>
      </c>
      <c r="AY730" s="20" t="s">
        <v>133</v>
      </c>
      <c r="BE730" s="212">
        <f>IF(N730="základní",J730,0)</f>
        <v>0</v>
      </c>
      <c r="BF730" s="212">
        <f>IF(N730="snížená",J730,0)</f>
        <v>0</v>
      </c>
      <c r="BG730" s="212">
        <f>IF(N730="zákl. přenesená",J730,0)</f>
        <v>0</v>
      </c>
      <c r="BH730" s="212">
        <f>IF(N730="sníž. přenesená",J730,0)</f>
        <v>0</v>
      </c>
      <c r="BI730" s="212">
        <f>IF(N730="nulová",J730,0)</f>
        <v>0</v>
      </c>
      <c r="BJ730" s="20" t="s">
        <v>86</v>
      </c>
      <c r="BK730" s="212">
        <f>ROUND(I730*H730,2)</f>
        <v>0</v>
      </c>
      <c r="BL730" s="20" t="s">
        <v>400</v>
      </c>
      <c r="BM730" s="211" t="s">
        <v>909</v>
      </c>
    </row>
    <row r="731" s="2" customFormat="1">
      <c r="A731" s="42"/>
      <c r="B731" s="43"/>
      <c r="C731" s="44"/>
      <c r="D731" s="213" t="s">
        <v>139</v>
      </c>
      <c r="E731" s="44"/>
      <c r="F731" s="214" t="s">
        <v>910</v>
      </c>
      <c r="G731" s="44"/>
      <c r="H731" s="44"/>
      <c r="I731" s="215"/>
      <c r="J731" s="44"/>
      <c r="K731" s="44"/>
      <c r="L731" s="48"/>
      <c r="M731" s="216"/>
      <c r="N731" s="217"/>
      <c r="O731" s="88"/>
      <c r="P731" s="88"/>
      <c r="Q731" s="88"/>
      <c r="R731" s="88"/>
      <c r="S731" s="88"/>
      <c r="T731" s="89"/>
      <c r="U731" s="42"/>
      <c r="V731" s="42"/>
      <c r="W731" s="42"/>
      <c r="X731" s="42"/>
      <c r="Y731" s="42"/>
      <c r="Z731" s="42"/>
      <c r="AA731" s="42"/>
      <c r="AB731" s="42"/>
      <c r="AC731" s="42"/>
      <c r="AD731" s="42"/>
      <c r="AE731" s="42"/>
      <c r="AT731" s="20" t="s">
        <v>139</v>
      </c>
      <c r="AU731" s="20" t="s">
        <v>89</v>
      </c>
    </row>
    <row r="732" s="2" customFormat="1">
      <c r="A732" s="42"/>
      <c r="B732" s="43"/>
      <c r="C732" s="44"/>
      <c r="D732" s="231" t="s">
        <v>184</v>
      </c>
      <c r="E732" s="44"/>
      <c r="F732" s="232" t="s">
        <v>911</v>
      </c>
      <c r="G732" s="44"/>
      <c r="H732" s="44"/>
      <c r="I732" s="215"/>
      <c r="J732" s="44"/>
      <c r="K732" s="44"/>
      <c r="L732" s="48"/>
      <c r="M732" s="216"/>
      <c r="N732" s="217"/>
      <c r="O732" s="88"/>
      <c r="P732" s="88"/>
      <c r="Q732" s="88"/>
      <c r="R732" s="88"/>
      <c r="S732" s="88"/>
      <c r="T732" s="89"/>
      <c r="U732" s="42"/>
      <c r="V732" s="42"/>
      <c r="W732" s="42"/>
      <c r="X732" s="42"/>
      <c r="Y732" s="42"/>
      <c r="Z732" s="42"/>
      <c r="AA732" s="42"/>
      <c r="AB732" s="42"/>
      <c r="AC732" s="42"/>
      <c r="AD732" s="42"/>
      <c r="AE732" s="42"/>
      <c r="AT732" s="20" t="s">
        <v>184</v>
      </c>
      <c r="AU732" s="20" t="s">
        <v>89</v>
      </c>
    </row>
    <row r="733" s="13" customFormat="1">
      <c r="A733" s="13"/>
      <c r="B733" s="234"/>
      <c r="C733" s="235"/>
      <c r="D733" s="213" t="s">
        <v>258</v>
      </c>
      <c r="E733" s="236" t="s">
        <v>32</v>
      </c>
      <c r="F733" s="237" t="s">
        <v>395</v>
      </c>
      <c r="G733" s="235"/>
      <c r="H733" s="238">
        <v>32.479999999999997</v>
      </c>
      <c r="I733" s="239"/>
      <c r="J733" s="235"/>
      <c r="K733" s="235"/>
      <c r="L733" s="240"/>
      <c r="M733" s="241"/>
      <c r="N733" s="242"/>
      <c r="O733" s="242"/>
      <c r="P733" s="242"/>
      <c r="Q733" s="242"/>
      <c r="R733" s="242"/>
      <c r="S733" s="242"/>
      <c r="T733" s="243"/>
      <c r="U733" s="13"/>
      <c r="V733" s="13"/>
      <c r="W733" s="13"/>
      <c r="X733" s="13"/>
      <c r="Y733" s="13"/>
      <c r="Z733" s="13"/>
      <c r="AA733" s="13"/>
      <c r="AB733" s="13"/>
      <c r="AC733" s="13"/>
      <c r="AD733" s="13"/>
      <c r="AE733" s="13"/>
      <c r="AT733" s="244" t="s">
        <v>258</v>
      </c>
      <c r="AU733" s="244" t="s">
        <v>89</v>
      </c>
      <c r="AV733" s="13" t="s">
        <v>89</v>
      </c>
      <c r="AW733" s="13" t="s">
        <v>39</v>
      </c>
      <c r="AX733" s="13" t="s">
        <v>78</v>
      </c>
      <c r="AY733" s="244" t="s">
        <v>133</v>
      </c>
    </row>
    <row r="734" s="13" customFormat="1">
      <c r="A734" s="13"/>
      <c r="B734" s="234"/>
      <c r="C734" s="235"/>
      <c r="D734" s="213" t="s">
        <v>258</v>
      </c>
      <c r="E734" s="236" t="s">
        <v>32</v>
      </c>
      <c r="F734" s="237" t="s">
        <v>396</v>
      </c>
      <c r="G734" s="235"/>
      <c r="H734" s="238">
        <v>17.699999999999999</v>
      </c>
      <c r="I734" s="239"/>
      <c r="J734" s="235"/>
      <c r="K734" s="235"/>
      <c r="L734" s="240"/>
      <c r="M734" s="241"/>
      <c r="N734" s="242"/>
      <c r="O734" s="242"/>
      <c r="P734" s="242"/>
      <c r="Q734" s="242"/>
      <c r="R734" s="242"/>
      <c r="S734" s="242"/>
      <c r="T734" s="243"/>
      <c r="U734" s="13"/>
      <c r="V734" s="13"/>
      <c r="W734" s="13"/>
      <c r="X734" s="13"/>
      <c r="Y734" s="13"/>
      <c r="Z734" s="13"/>
      <c r="AA734" s="13"/>
      <c r="AB734" s="13"/>
      <c r="AC734" s="13"/>
      <c r="AD734" s="13"/>
      <c r="AE734" s="13"/>
      <c r="AT734" s="244" t="s">
        <v>258</v>
      </c>
      <c r="AU734" s="244" t="s">
        <v>89</v>
      </c>
      <c r="AV734" s="13" t="s">
        <v>89</v>
      </c>
      <c r="AW734" s="13" t="s">
        <v>39</v>
      </c>
      <c r="AX734" s="13" t="s">
        <v>78</v>
      </c>
      <c r="AY734" s="244" t="s">
        <v>133</v>
      </c>
    </row>
    <row r="735" s="13" customFormat="1">
      <c r="A735" s="13"/>
      <c r="B735" s="234"/>
      <c r="C735" s="235"/>
      <c r="D735" s="213" t="s">
        <v>258</v>
      </c>
      <c r="E735" s="236" t="s">
        <v>32</v>
      </c>
      <c r="F735" s="237" t="s">
        <v>399</v>
      </c>
      <c r="G735" s="235"/>
      <c r="H735" s="238">
        <v>1.8200000000000001</v>
      </c>
      <c r="I735" s="239"/>
      <c r="J735" s="235"/>
      <c r="K735" s="235"/>
      <c r="L735" s="240"/>
      <c r="M735" s="241"/>
      <c r="N735" s="242"/>
      <c r="O735" s="242"/>
      <c r="P735" s="242"/>
      <c r="Q735" s="242"/>
      <c r="R735" s="242"/>
      <c r="S735" s="242"/>
      <c r="T735" s="243"/>
      <c r="U735" s="13"/>
      <c r="V735" s="13"/>
      <c r="W735" s="13"/>
      <c r="X735" s="13"/>
      <c r="Y735" s="13"/>
      <c r="Z735" s="13"/>
      <c r="AA735" s="13"/>
      <c r="AB735" s="13"/>
      <c r="AC735" s="13"/>
      <c r="AD735" s="13"/>
      <c r="AE735" s="13"/>
      <c r="AT735" s="244" t="s">
        <v>258</v>
      </c>
      <c r="AU735" s="244" t="s">
        <v>89</v>
      </c>
      <c r="AV735" s="13" t="s">
        <v>89</v>
      </c>
      <c r="AW735" s="13" t="s">
        <v>39</v>
      </c>
      <c r="AX735" s="13" t="s">
        <v>78</v>
      </c>
      <c r="AY735" s="244" t="s">
        <v>133</v>
      </c>
    </row>
    <row r="736" s="14" customFormat="1">
      <c r="A736" s="14"/>
      <c r="B736" s="245"/>
      <c r="C736" s="246"/>
      <c r="D736" s="213" t="s">
        <v>258</v>
      </c>
      <c r="E736" s="247" t="s">
        <v>32</v>
      </c>
      <c r="F736" s="248" t="s">
        <v>265</v>
      </c>
      <c r="G736" s="246"/>
      <c r="H736" s="249">
        <v>51.999999999999993</v>
      </c>
      <c r="I736" s="250"/>
      <c r="J736" s="246"/>
      <c r="K736" s="246"/>
      <c r="L736" s="251"/>
      <c r="M736" s="252"/>
      <c r="N736" s="253"/>
      <c r="O736" s="253"/>
      <c r="P736" s="253"/>
      <c r="Q736" s="253"/>
      <c r="R736" s="253"/>
      <c r="S736" s="253"/>
      <c r="T736" s="254"/>
      <c r="U736" s="14"/>
      <c r="V736" s="14"/>
      <c r="W736" s="14"/>
      <c r="X736" s="14"/>
      <c r="Y736" s="14"/>
      <c r="Z736" s="14"/>
      <c r="AA736" s="14"/>
      <c r="AB736" s="14"/>
      <c r="AC736" s="14"/>
      <c r="AD736" s="14"/>
      <c r="AE736" s="14"/>
      <c r="AT736" s="255" t="s">
        <v>258</v>
      </c>
      <c r="AU736" s="255" t="s">
        <v>89</v>
      </c>
      <c r="AV736" s="14" t="s">
        <v>132</v>
      </c>
      <c r="AW736" s="14" t="s">
        <v>39</v>
      </c>
      <c r="AX736" s="14" t="s">
        <v>86</v>
      </c>
      <c r="AY736" s="255" t="s">
        <v>133</v>
      </c>
    </row>
    <row r="737" s="2" customFormat="1" ht="24.15" customHeight="1">
      <c r="A737" s="42"/>
      <c r="B737" s="43"/>
      <c r="C737" s="200" t="s">
        <v>912</v>
      </c>
      <c r="D737" s="200" t="s">
        <v>134</v>
      </c>
      <c r="E737" s="201" t="s">
        <v>913</v>
      </c>
      <c r="F737" s="202" t="s">
        <v>914</v>
      </c>
      <c r="G737" s="203" t="s">
        <v>253</v>
      </c>
      <c r="H737" s="204">
        <v>52</v>
      </c>
      <c r="I737" s="205"/>
      <c r="J737" s="206">
        <f>ROUND(I737*H737,2)</f>
        <v>0</v>
      </c>
      <c r="K737" s="202" t="s">
        <v>455</v>
      </c>
      <c r="L737" s="48"/>
      <c r="M737" s="207" t="s">
        <v>32</v>
      </c>
      <c r="N737" s="208" t="s">
        <v>49</v>
      </c>
      <c r="O737" s="88"/>
      <c r="P737" s="209">
        <f>O737*H737</f>
        <v>0</v>
      </c>
      <c r="Q737" s="209">
        <v>0.00020000000000000001</v>
      </c>
      <c r="R737" s="209">
        <f>Q737*H737</f>
        <v>0.010400000000000001</v>
      </c>
      <c r="S737" s="209">
        <v>0</v>
      </c>
      <c r="T737" s="210">
        <f>S737*H737</f>
        <v>0</v>
      </c>
      <c r="U737" s="42"/>
      <c r="V737" s="42"/>
      <c r="W737" s="42"/>
      <c r="X737" s="42"/>
      <c r="Y737" s="42"/>
      <c r="Z737" s="42"/>
      <c r="AA737" s="42"/>
      <c r="AB737" s="42"/>
      <c r="AC737" s="42"/>
      <c r="AD737" s="42"/>
      <c r="AE737" s="42"/>
      <c r="AR737" s="211" t="s">
        <v>400</v>
      </c>
      <c r="AT737" s="211" t="s">
        <v>134</v>
      </c>
      <c r="AU737" s="211" t="s">
        <v>89</v>
      </c>
      <c r="AY737" s="20" t="s">
        <v>133</v>
      </c>
      <c r="BE737" s="212">
        <f>IF(N737="základní",J737,0)</f>
        <v>0</v>
      </c>
      <c r="BF737" s="212">
        <f>IF(N737="snížená",J737,0)</f>
        <v>0</v>
      </c>
      <c r="BG737" s="212">
        <f>IF(N737="zákl. přenesená",J737,0)</f>
        <v>0</v>
      </c>
      <c r="BH737" s="212">
        <f>IF(N737="sníž. přenesená",J737,0)</f>
        <v>0</v>
      </c>
      <c r="BI737" s="212">
        <f>IF(N737="nulová",J737,0)</f>
        <v>0</v>
      </c>
      <c r="BJ737" s="20" t="s">
        <v>86</v>
      </c>
      <c r="BK737" s="212">
        <f>ROUND(I737*H737,2)</f>
        <v>0</v>
      </c>
      <c r="BL737" s="20" t="s">
        <v>400</v>
      </c>
      <c r="BM737" s="211" t="s">
        <v>915</v>
      </c>
    </row>
    <row r="738" s="2" customFormat="1">
      <c r="A738" s="42"/>
      <c r="B738" s="43"/>
      <c r="C738" s="44"/>
      <c r="D738" s="213" t="s">
        <v>139</v>
      </c>
      <c r="E738" s="44"/>
      <c r="F738" s="214" t="s">
        <v>916</v>
      </c>
      <c r="G738" s="44"/>
      <c r="H738" s="44"/>
      <c r="I738" s="215"/>
      <c r="J738" s="44"/>
      <c r="K738" s="44"/>
      <c r="L738" s="48"/>
      <c r="M738" s="216"/>
      <c r="N738" s="217"/>
      <c r="O738" s="88"/>
      <c r="P738" s="88"/>
      <c r="Q738" s="88"/>
      <c r="R738" s="88"/>
      <c r="S738" s="88"/>
      <c r="T738" s="89"/>
      <c r="U738" s="42"/>
      <c r="V738" s="42"/>
      <c r="W738" s="42"/>
      <c r="X738" s="42"/>
      <c r="Y738" s="42"/>
      <c r="Z738" s="42"/>
      <c r="AA738" s="42"/>
      <c r="AB738" s="42"/>
      <c r="AC738" s="42"/>
      <c r="AD738" s="42"/>
      <c r="AE738" s="42"/>
      <c r="AT738" s="20" t="s">
        <v>139</v>
      </c>
      <c r="AU738" s="20" t="s">
        <v>89</v>
      </c>
    </row>
    <row r="739" s="2" customFormat="1">
      <c r="A739" s="42"/>
      <c r="B739" s="43"/>
      <c r="C739" s="44"/>
      <c r="D739" s="231" t="s">
        <v>184</v>
      </c>
      <c r="E739" s="44"/>
      <c r="F739" s="232" t="s">
        <v>917</v>
      </c>
      <c r="G739" s="44"/>
      <c r="H739" s="44"/>
      <c r="I739" s="215"/>
      <c r="J739" s="44"/>
      <c r="K739" s="44"/>
      <c r="L739" s="48"/>
      <c r="M739" s="216"/>
      <c r="N739" s="217"/>
      <c r="O739" s="88"/>
      <c r="P739" s="88"/>
      <c r="Q739" s="88"/>
      <c r="R739" s="88"/>
      <c r="S739" s="88"/>
      <c r="T739" s="89"/>
      <c r="U739" s="42"/>
      <c r="V739" s="42"/>
      <c r="W739" s="42"/>
      <c r="X739" s="42"/>
      <c r="Y739" s="42"/>
      <c r="Z739" s="42"/>
      <c r="AA739" s="42"/>
      <c r="AB739" s="42"/>
      <c r="AC739" s="42"/>
      <c r="AD739" s="42"/>
      <c r="AE739" s="42"/>
      <c r="AT739" s="20" t="s">
        <v>184</v>
      </c>
      <c r="AU739" s="20" t="s">
        <v>89</v>
      </c>
    </row>
    <row r="740" s="13" customFormat="1">
      <c r="A740" s="13"/>
      <c r="B740" s="234"/>
      <c r="C740" s="235"/>
      <c r="D740" s="213" t="s">
        <v>258</v>
      </c>
      <c r="E740" s="236" t="s">
        <v>32</v>
      </c>
      <c r="F740" s="237" t="s">
        <v>395</v>
      </c>
      <c r="G740" s="235"/>
      <c r="H740" s="238">
        <v>32.479999999999997</v>
      </c>
      <c r="I740" s="239"/>
      <c r="J740" s="235"/>
      <c r="K740" s="235"/>
      <c r="L740" s="240"/>
      <c r="M740" s="241"/>
      <c r="N740" s="242"/>
      <c r="O740" s="242"/>
      <c r="P740" s="242"/>
      <c r="Q740" s="242"/>
      <c r="R740" s="242"/>
      <c r="S740" s="242"/>
      <c r="T740" s="243"/>
      <c r="U740" s="13"/>
      <c r="V740" s="13"/>
      <c r="W740" s="13"/>
      <c r="X740" s="13"/>
      <c r="Y740" s="13"/>
      <c r="Z740" s="13"/>
      <c r="AA740" s="13"/>
      <c r="AB740" s="13"/>
      <c r="AC740" s="13"/>
      <c r="AD740" s="13"/>
      <c r="AE740" s="13"/>
      <c r="AT740" s="244" t="s">
        <v>258</v>
      </c>
      <c r="AU740" s="244" t="s">
        <v>89</v>
      </c>
      <c r="AV740" s="13" t="s">
        <v>89</v>
      </c>
      <c r="AW740" s="13" t="s">
        <v>39</v>
      </c>
      <c r="AX740" s="13" t="s">
        <v>78</v>
      </c>
      <c r="AY740" s="244" t="s">
        <v>133</v>
      </c>
    </row>
    <row r="741" s="13" customFormat="1">
      <c r="A741" s="13"/>
      <c r="B741" s="234"/>
      <c r="C741" s="235"/>
      <c r="D741" s="213" t="s">
        <v>258</v>
      </c>
      <c r="E741" s="236" t="s">
        <v>32</v>
      </c>
      <c r="F741" s="237" t="s">
        <v>396</v>
      </c>
      <c r="G741" s="235"/>
      <c r="H741" s="238">
        <v>17.699999999999999</v>
      </c>
      <c r="I741" s="239"/>
      <c r="J741" s="235"/>
      <c r="K741" s="235"/>
      <c r="L741" s="240"/>
      <c r="M741" s="241"/>
      <c r="N741" s="242"/>
      <c r="O741" s="242"/>
      <c r="P741" s="242"/>
      <c r="Q741" s="242"/>
      <c r="R741" s="242"/>
      <c r="S741" s="242"/>
      <c r="T741" s="243"/>
      <c r="U741" s="13"/>
      <c r="V741" s="13"/>
      <c r="W741" s="13"/>
      <c r="X741" s="13"/>
      <c r="Y741" s="13"/>
      <c r="Z741" s="13"/>
      <c r="AA741" s="13"/>
      <c r="AB741" s="13"/>
      <c r="AC741" s="13"/>
      <c r="AD741" s="13"/>
      <c r="AE741" s="13"/>
      <c r="AT741" s="244" t="s">
        <v>258</v>
      </c>
      <c r="AU741" s="244" t="s">
        <v>89</v>
      </c>
      <c r="AV741" s="13" t="s">
        <v>89</v>
      </c>
      <c r="AW741" s="13" t="s">
        <v>39</v>
      </c>
      <c r="AX741" s="13" t="s">
        <v>78</v>
      </c>
      <c r="AY741" s="244" t="s">
        <v>133</v>
      </c>
    </row>
    <row r="742" s="13" customFormat="1">
      <c r="A742" s="13"/>
      <c r="B742" s="234"/>
      <c r="C742" s="235"/>
      <c r="D742" s="213" t="s">
        <v>258</v>
      </c>
      <c r="E742" s="236" t="s">
        <v>32</v>
      </c>
      <c r="F742" s="237" t="s">
        <v>399</v>
      </c>
      <c r="G742" s="235"/>
      <c r="H742" s="238">
        <v>1.8200000000000001</v>
      </c>
      <c r="I742" s="239"/>
      <c r="J742" s="235"/>
      <c r="K742" s="235"/>
      <c r="L742" s="240"/>
      <c r="M742" s="241"/>
      <c r="N742" s="242"/>
      <c r="O742" s="242"/>
      <c r="P742" s="242"/>
      <c r="Q742" s="242"/>
      <c r="R742" s="242"/>
      <c r="S742" s="242"/>
      <c r="T742" s="243"/>
      <c r="U742" s="13"/>
      <c r="V742" s="13"/>
      <c r="W742" s="13"/>
      <c r="X742" s="13"/>
      <c r="Y742" s="13"/>
      <c r="Z742" s="13"/>
      <c r="AA742" s="13"/>
      <c r="AB742" s="13"/>
      <c r="AC742" s="13"/>
      <c r="AD742" s="13"/>
      <c r="AE742" s="13"/>
      <c r="AT742" s="244" t="s">
        <v>258</v>
      </c>
      <c r="AU742" s="244" t="s">
        <v>89</v>
      </c>
      <c r="AV742" s="13" t="s">
        <v>89</v>
      </c>
      <c r="AW742" s="13" t="s">
        <v>39</v>
      </c>
      <c r="AX742" s="13" t="s">
        <v>78</v>
      </c>
      <c r="AY742" s="244" t="s">
        <v>133</v>
      </c>
    </row>
    <row r="743" s="14" customFormat="1">
      <c r="A743" s="14"/>
      <c r="B743" s="245"/>
      <c r="C743" s="246"/>
      <c r="D743" s="213" t="s">
        <v>258</v>
      </c>
      <c r="E743" s="247" t="s">
        <v>32</v>
      </c>
      <c r="F743" s="248" t="s">
        <v>265</v>
      </c>
      <c r="G743" s="246"/>
      <c r="H743" s="249">
        <v>51.999999999999993</v>
      </c>
      <c r="I743" s="250"/>
      <c r="J743" s="246"/>
      <c r="K743" s="246"/>
      <c r="L743" s="251"/>
      <c r="M743" s="252"/>
      <c r="N743" s="253"/>
      <c r="O743" s="253"/>
      <c r="P743" s="253"/>
      <c r="Q743" s="253"/>
      <c r="R743" s="253"/>
      <c r="S743" s="253"/>
      <c r="T743" s="254"/>
      <c r="U743" s="14"/>
      <c r="V743" s="14"/>
      <c r="W743" s="14"/>
      <c r="X743" s="14"/>
      <c r="Y743" s="14"/>
      <c r="Z743" s="14"/>
      <c r="AA743" s="14"/>
      <c r="AB743" s="14"/>
      <c r="AC743" s="14"/>
      <c r="AD743" s="14"/>
      <c r="AE743" s="14"/>
      <c r="AT743" s="255" t="s">
        <v>258</v>
      </c>
      <c r="AU743" s="255" t="s">
        <v>89</v>
      </c>
      <c r="AV743" s="14" t="s">
        <v>132</v>
      </c>
      <c r="AW743" s="14" t="s">
        <v>39</v>
      </c>
      <c r="AX743" s="14" t="s">
        <v>86</v>
      </c>
      <c r="AY743" s="255" t="s">
        <v>133</v>
      </c>
    </row>
    <row r="744" s="2" customFormat="1" ht="24.15" customHeight="1">
      <c r="A744" s="42"/>
      <c r="B744" s="43"/>
      <c r="C744" s="200" t="s">
        <v>918</v>
      </c>
      <c r="D744" s="200" t="s">
        <v>134</v>
      </c>
      <c r="E744" s="201" t="s">
        <v>919</v>
      </c>
      <c r="F744" s="202" t="s">
        <v>920</v>
      </c>
      <c r="G744" s="203" t="s">
        <v>253</v>
      </c>
      <c r="H744" s="204">
        <v>52</v>
      </c>
      <c r="I744" s="205"/>
      <c r="J744" s="206">
        <f>ROUND(I744*H744,2)</f>
        <v>0</v>
      </c>
      <c r="K744" s="202" t="s">
        <v>455</v>
      </c>
      <c r="L744" s="48"/>
      <c r="M744" s="207" t="s">
        <v>32</v>
      </c>
      <c r="N744" s="208" t="s">
        <v>49</v>
      </c>
      <c r="O744" s="88"/>
      <c r="P744" s="209">
        <f>O744*H744</f>
        <v>0</v>
      </c>
      <c r="Q744" s="209">
        <v>0.0045500000000000002</v>
      </c>
      <c r="R744" s="209">
        <f>Q744*H744</f>
        <v>0.23660000000000001</v>
      </c>
      <c r="S744" s="209">
        <v>0</v>
      </c>
      <c r="T744" s="210">
        <f>S744*H744</f>
        <v>0</v>
      </c>
      <c r="U744" s="42"/>
      <c r="V744" s="42"/>
      <c r="W744" s="42"/>
      <c r="X744" s="42"/>
      <c r="Y744" s="42"/>
      <c r="Z744" s="42"/>
      <c r="AA744" s="42"/>
      <c r="AB744" s="42"/>
      <c r="AC744" s="42"/>
      <c r="AD744" s="42"/>
      <c r="AE744" s="42"/>
      <c r="AR744" s="211" t="s">
        <v>400</v>
      </c>
      <c r="AT744" s="211" t="s">
        <v>134</v>
      </c>
      <c r="AU744" s="211" t="s">
        <v>89</v>
      </c>
      <c r="AY744" s="20" t="s">
        <v>133</v>
      </c>
      <c r="BE744" s="212">
        <f>IF(N744="základní",J744,0)</f>
        <v>0</v>
      </c>
      <c r="BF744" s="212">
        <f>IF(N744="snížená",J744,0)</f>
        <v>0</v>
      </c>
      <c r="BG744" s="212">
        <f>IF(N744="zákl. přenesená",J744,0)</f>
        <v>0</v>
      </c>
      <c r="BH744" s="212">
        <f>IF(N744="sníž. přenesená",J744,0)</f>
        <v>0</v>
      </c>
      <c r="BI744" s="212">
        <f>IF(N744="nulová",J744,0)</f>
        <v>0</v>
      </c>
      <c r="BJ744" s="20" t="s">
        <v>86</v>
      </c>
      <c r="BK744" s="212">
        <f>ROUND(I744*H744,2)</f>
        <v>0</v>
      </c>
      <c r="BL744" s="20" t="s">
        <v>400</v>
      </c>
      <c r="BM744" s="211" t="s">
        <v>921</v>
      </c>
    </row>
    <row r="745" s="2" customFormat="1">
      <c r="A745" s="42"/>
      <c r="B745" s="43"/>
      <c r="C745" s="44"/>
      <c r="D745" s="213" t="s">
        <v>139</v>
      </c>
      <c r="E745" s="44"/>
      <c r="F745" s="214" t="s">
        <v>922</v>
      </c>
      <c r="G745" s="44"/>
      <c r="H745" s="44"/>
      <c r="I745" s="215"/>
      <c r="J745" s="44"/>
      <c r="K745" s="44"/>
      <c r="L745" s="48"/>
      <c r="M745" s="216"/>
      <c r="N745" s="217"/>
      <c r="O745" s="88"/>
      <c r="P745" s="88"/>
      <c r="Q745" s="88"/>
      <c r="R745" s="88"/>
      <c r="S745" s="88"/>
      <c r="T745" s="89"/>
      <c r="U745" s="42"/>
      <c r="V745" s="42"/>
      <c r="W745" s="42"/>
      <c r="X745" s="42"/>
      <c r="Y745" s="42"/>
      <c r="Z745" s="42"/>
      <c r="AA745" s="42"/>
      <c r="AB745" s="42"/>
      <c r="AC745" s="42"/>
      <c r="AD745" s="42"/>
      <c r="AE745" s="42"/>
      <c r="AT745" s="20" t="s">
        <v>139</v>
      </c>
      <c r="AU745" s="20" t="s">
        <v>89</v>
      </c>
    </row>
    <row r="746" s="2" customFormat="1">
      <c r="A746" s="42"/>
      <c r="B746" s="43"/>
      <c r="C746" s="44"/>
      <c r="D746" s="231" t="s">
        <v>184</v>
      </c>
      <c r="E746" s="44"/>
      <c r="F746" s="232" t="s">
        <v>923</v>
      </c>
      <c r="G746" s="44"/>
      <c r="H746" s="44"/>
      <c r="I746" s="215"/>
      <c r="J746" s="44"/>
      <c r="K746" s="44"/>
      <c r="L746" s="48"/>
      <c r="M746" s="216"/>
      <c r="N746" s="217"/>
      <c r="O746" s="88"/>
      <c r="P746" s="88"/>
      <c r="Q746" s="88"/>
      <c r="R746" s="88"/>
      <c r="S746" s="88"/>
      <c r="T746" s="89"/>
      <c r="U746" s="42"/>
      <c r="V746" s="42"/>
      <c r="W746" s="42"/>
      <c r="X746" s="42"/>
      <c r="Y746" s="42"/>
      <c r="Z746" s="42"/>
      <c r="AA746" s="42"/>
      <c r="AB746" s="42"/>
      <c r="AC746" s="42"/>
      <c r="AD746" s="42"/>
      <c r="AE746" s="42"/>
      <c r="AT746" s="20" t="s">
        <v>184</v>
      </c>
      <c r="AU746" s="20" t="s">
        <v>89</v>
      </c>
    </row>
    <row r="747" s="13" customFormat="1">
      <c r="A747" s="13"/>
      <c r="B747" s="234"/>
      <c r="C747" s="235"/>
      <c r="D747" s="213" t="s">
        <v>258</v>
      </c>
      <c r="E747" s="236" t="s">
        <v>32</v>
      </c>
      <c r="F747" s="237" t="s">
        <v>395</v>
      </c>
      <c r="G747" s="235"/>
      <c r="H747" s="238">
        <v>32.479999999999997</v>
      </c>
      <c r="I747" s="239"/>
      <c r="J747" s="235"/>
      <c r="K747" s="235"/>
      <c r="L747" s="240"/>
      <c r="M747" s="241"/>
      <c r="N747" s="242"/>
      <c r="O747" s="242"/>
      <c r="P747" s="242"/>
      <c r="Q747" s="242"/>
      <c r="R747" s="242"/>
      <c r="S747" s="242"/>
      <c r="T747" s="243"/>
      <c r="U747" s="13"/>
      <c r="V747" s="13"/>
      <c r="W747" s="13"/>
      <c r="X747" s="13"/>
      <c r="Y747" s="13"/>
      <c r="Z747" s="13"/>
      <c r="AA747" s="13"/>
      <c r="AB747" s="13"/>
      <c r="AC747" s="13"/>
      <c r="AD747" s="13"/>
      <c r="AE747" s="13"/>
      <c r="AT747" s="244" t="s">
        <v>258</v>
      </c>
      <c r="AU747" s="244" t="s">
        <v>89</v>
      </c>
      <c r="AV747" s="13" t="s">
        <v>89</v>
      </c>
      <c r="AW747" s="13" t="s">
        <v>39</v>
      </c>
      <c r="AX747" s="13" t="s">
        <v>78</v>
      </c>
      <c r="AY747" s="244" t="s">
        <v>133</v>
      </c>
    </row>
    <row r="748" s="13" customFormat="1">
      <c r="A748" s="13"/>
      <c r="B748" s="234"/>
      <c r="C748" s="235"/>
      <c r="D748" s="213" t="s">
        <v>258</v>
      </c>
      <c r="E748" s="236" t="s">
        <v>32</v>
      </c>
      <c r="F748" s="237" t="s">
        <v>396</v>
      </c>
      <c r="G748" s="235"/>
      <c r="H748" s="238">
        <v>17.699999999999999</v>
      </c>
      <c r="I748" s="239"/>
      <c r="J748" s="235"/>
      <c r="K748" s="235"/>
      <c r="L748" s="240"/>
      <c r="M748" s="241"/>
      <c r="N748" s="242"/>
      <c r="O748" s="242"/>
      <c r="P748" s="242"/>
      <c r="Q748" s="242"/>
      <c r="R748" s="242"/>
      <c r="S748" s="242"/>
      <c r="T748" s="243"/>
      <c r="U748" s="13"/>
      <c r="V748" s="13"/>
      <c r="W748" s="13"/>
      <c r="X748" s="13"/>
      <c r="Y748" s="13"/>
      <c r="Z748" s="13"/>
      <c r="AA748" s="13"/>
      <c r="AB748" s="13"/>
      <c r="AC748" s="13"/>
      <c r="AD748" s="13"/>
      <c r="AE748" s="13"/>
      <c r="AT748" s="244" t="s">
        <v>258</v>
      </c>
      <c r="AU748" s="244" t="s">
        <v>89</v>
      </c>
      <c r="AV748" s="13" t="s">
        <v>89</v>
      </c>
      <c r="AW748" s="13" t="s">
        <v>39</v>
      </c>
      <c r="AX748" s="13" t="s">
        <v>78</v>
      </c>
      <c r="AY748" s="244" t="s">
        <v>133</v>
      </c>
    </row>
    <row r="749" s="13" customFormat="1">
      <c r="A749" s="13"/>
      <c r="B749" s="234"/>
      <c r="C749" s="235"/>
      <c r="D749" s="213" t="s">
        <v>258</v>
      </c>
      <c r="E749" s="236" t="s">
        <v>32</v>
      </c>
      <c r="F749" s="237" t="s">
        <v>399</v>
      </c>
      <c r="G749" s="235"/>
      <c r="H749" s="238">
        <v>1.8200000000000001</v>
      </c>
      <c r="I749" s="239"/>
      <c r="J749" s="235"/>
      <c r="K749" s="235"/>
      <c r="L749" s="240"/>
      <c r="M749" s="241"/>
      <c r="N749" s="242"/>
      <c r="O749" s="242"/>
      <c r="P749" s="242"/>
      <c r="Q749" s="242"/>
      <c r="R749" s="242"/>
      <c r="S749" s="242"/>
      <c r="T749" s="243"/>
      <c r="U749" s="13"/>
      <c r="V749" s="13"/>
      <c r="W749" s="13"/>
      <c r="X749" s="13"/>
      <c r="Y749" s="13"/>
      <c r="Z749" s="13"/>
      <c r="AA749" s="13"/>
      <c r="AB749" s="13"/>
      <c r="AC749" s="13"/>
      <c r="AD749" s="13"/>
      <c r="AE749" s="13"/>
      <c r="AT749" s="244" t="s">
        <v>258</v>
      </c>
      <c r="AU749" s="244" t="s">
        <v>89</v>
      </c>
      <c r="AV749" s="13" t="s">
        <v>89</v>
      </c>
      <c r="AW749" s="13" t="s">
        <v>39</v>
      </c>
      <c r="AX749" s="13" t="s">
        <v>78</v>
      </c>
      <c r="AY749" s="244" t="s">
        <v>133</v>
      </c>
    </row>
    <row r="750" s="14" customFormat="1">
      <c r="A750" s="14"/>
      <c r="B750" s="245"/>
      <c r="C750" s="246"/>
      <c r="D750" s="213" t="s">
        <v>258</v>
      </c>
      <c r="E750" s="247" t="s">
        <v>32</v>
      </c>
      <c r="F750" s="248" t="s">
        <v>265</v>
      </c>
      <c r="G750" s="246"/>
      <c r="H750" s="249">
        <v>51.999999999999993</v>
      </c>
      <c r="I750" s="250"/>
      <c r="J750" s="246"/>
      <c r="K750" s="246"/>
      <c r="L750" s="251"/>
      <c r="M750" s="252"/>
      <c r="N750" s="253"/>
      <c r="O750" s="253"/>
      <c r="P750" s="253"/>
      <c r="Q750" s="253"/>
      <c r="R750" s="253"/>
      <c r="S750" s="253"/>
      <c r="T750" s="254"/>
      <c r="U750" s="14"/>
      <c r="V750" s="14"/>
      <c r="W750" s="14"/>
      <c r="X750" s="14"/>
      <c r="Y750" s="14"/>
      <c r="Z750" s="14"/>
      <c r="AA750" s="14"/>
      <c r="AB750" s="14"/>
      <c r="AC750" s="14"/>
      <c r="AD750" s="14"/>
      <c r="AE750" s="14"/>
      <c r="AT750" s="255" t="s">
        <v>258</v>
      </c>
      <c r="AU750" s="255" t="s">
        <v>89</v>
      </c>
      <c r="AV750" s="14" t="s">
        <v>132</v>
      </c>
      <c r="AW750" s="14" t="s">
        <v>39</v>
      </c>
      <c r="AX750" s="14" t="s">
        <v>86</v>
      </c>
      <c r="AY750" s="255" t="s">
        <v>133</v>
      </c>
    </row>
    <row r="751" s="2" customFormat="1" ht="24.15" customHeight="1">
      <c r="A751" s="42"/>
      <c r="B751" s="43"/>
      <c r="C751" s="200" t="s">
        <v>924</v>
      </c>
      <c r="D751" s="200" t="s">
        <v>134</v>
      </c>
      <c r="E751" s="201" t="s">
        <v>925</v>
      </c>
      <c r="F751" s="202" t="s">
        <v>926</v>
      </c>
      <c r="G751" s="203" t="s">
        <v>253</v>
      </c>
      <c r="H751" s="204">
        <v>52</v>
      </c>
      <c r="I751" s="205"/>
      <c r="J751" s="206">
        <f>ROUND(I751*H751,2)</f>
        <v>0</v>
      </c>
      <c r="K751" s="202" t="s">
        <v>235</v>
      </c>
      <c r="L751" s="48"/>
      <c r="M751" s="207" t="s">
        <v>32</v>
      </c>
      <c r="N751" s="208" t="s">
        <v>49</v>
      </c>
      <c r="O751" s="88"/>
      <c r="P751" s="209">
        <f>O751*H751</f>
        <v>0</v>
      </c>
      <c r="Q751" s="209">
        <v>0.00040000000000000002</v>
      </c>
      <c r="R751" s="209">
        <f>Q751*H751</f>
        <v>0.020800000000000003</v>
      </c>
      <c r="S751" s="209">
        <v>0</v>
      </c>
      <c r="T751" s="210">
        <f>S751*H751</f>
        <v>0</v>
      </c>
      <c r="U751" s="42"/>
      <c r="V751" s="42"/>
      <c r="W751" s="42"/>
      <c r="X751" s="42"/>
      <c r="Y751" s="42"/>
      <c r="Z751" s="42"/>
      <c r="AA751" s="42"/>
      <c r="AB751" s="42"/>
      <c r="AC751" s="42"/>
      <c r="AD751" s="42"/>
      <c r="AE751" s="42"/>
      <c r="AR751" s="211" t="s">
        <v>400</v>
      </c>
      <c r="AT751" s="211" t="s">
        <v>134</v>
      </c>
      <c r="AU751" s="211" t="s">
        <v>89</v>
      </c>
      <c r="AY751" s="20" t="s">
        <v>133</v>
      </c>
      <c r="BE751" s="212">
        <f>IF(N751="základní",J751,0)</f>
        <v>0</v>
      </c>
      <c r="BF751" s="212">
        <f>IF(N751="snížená",J751,0)</f>
        <v>0</v>
      </c>
      <c r="BG751" s="212">
        <f>IF(N751="zákl. přenesená",J751,0)</f>
        <v>0</v>
      </c>
      <c r="BH751" s="212">
        <f>IF(N751="sníž. přenesená",J751,0)</f>
        <v>0</v>
      </c>
      <c r="BI751" s="212">
        <f>IF(N751="nulová",J751,0)</f>
        <v>0</v>
      </c>
      <c r="BJ751" s="20" t="s">
        <v>86</v>
      </c>
      <c r="BK751" s="212">
        <f>ROUND(I751*H751,2)</f>
        <v>0</v>
      </c>
      <c r="BL751" s="20" t="s">
        <v>400</v>
      </c>
      <c r="BM751" s="211" t="s">
        <v>927</v>
      </c>
    </row>
    <row r="752" s="2" customFormat="1">
      <c r="A752" s="42"/>
      <c r="B752" s="43"/>
      <c r="C752" s="44"/>
      <c r="D752" s="213" t="s">
        <v>139</v>
      </c>
      <c r="E752" s="44"/>
      <c r="F752" s="214" t="s">
        <v>928</v>
      </c>
      <c r="G752" s="44"/>
      <c r="H752" s="44"/>
      <c r="I752" s="215"/>
      <c r="J752" s="44"/>
      <c r="K752" s="44"/>
      <c r="L752" s="48"/>
      <c r="M752" s="216"/>
      <c r="N752" s="217"/>
      <c r="O752" s="88"/>
      <c r="P752" s="88"/>
      <c r="Q752" s="88"/>
      <c r="R752" s="88"/>
      <c r="S752" s="88"/>
      <c r="T752" s="89"/>
      <c r="U752" s="42"/>
      <c r="V752" s="42"/>
      <c r="W752" s="42"/>
      <c r="X752" s="42"/>
      <c r="Y752" s="42"/>
      <c r="Z752" s="42"/>
      <c r="AA752" s="42"/>
      <c r="AB752" s="42"/>
      <c r="AC752" s="42"/>
      <c r="AD752" s="42"/>
      <c r="AE752" s="42"/>
      <c r="AT752" s="20" t="s">
        <v>139</v>
      </c>
      <c r="AU752" s="20" t="s">
        <v>89</v>
      </c>
    </row>
    <row r="753" s="2" customFormat="1">
      <c r="A753" s="42"/>
      <c r="B753" s="43"/>
      <c r="C753" s="44"/>
      <c r="D753" s="231" t="s">
        <v>184</v>
      </c>
      <c r="E753" s="44"/>
      <c r="F753" s="232" t="s">
        <v>929</v>
      </c>
      <c r="G753" s="44"/>
      <c r="H753" s="44"/>
      <c r="I753" s="215"/>
      <c r="J753" s="44"/>
      <c r="K753" s="44"/>
      <c r="L753" s="48"/>
      <c r="M753" s="216"/>
      <c r="N753" s="217"/>
      <c r="O753" s="88"/>
      <c r="P753" s="88"/>
      <c r="Q753" s="88"/>
      <c r="R753" s="88"/>
      <c r="S753" s="88"/>
      <c r="T753" s="89"/>
      <c r="U753" s="42"/>
      <c r="V753" s="42"/>
      <c r="W753" s="42"/>
      <c r="X753" s="42"/>
      <c r="Y753" s="42"/>
      <c r="Z753" s="42"/>
      <c r="AA753" s="42"/>
      <c r="AB753" s="42"/>
      <c r="AC753" s="42"/>
      <c r="AD753" s="42"/>
      <c r="AE753" s="42"/>
      <c r="AT753" s="20" t="s">
        <v>184</v>
      </c>
      <c r="AU753" s="20" t="s">
        <v>89</v>
      </c>
    </row>
    <row r="754" s="13" customFormat="1">
      <c r="A754" s="13"/>
      <c r="B754" s="234"/>
      <c r="C754" s="235"/>
      <c r="D754" s="213" t="s">
        <v>258</v>
      </c>
      <c r="E754" s="236" t="s">
        <v>32</v>
      </c>
      <c r="F754" s="237" t="s">
        <v>395</v>
      </c>
      <c r="G754" s="235"/>
      <c r="H754" s="238">
        <v>32.479999999999997</v>
      </c>
      <c r="I754" s="239"/>
      <c r="J754" s="235"/>
      <c r="K754" s="235"/>
      <c r="L754" s="240"/>
      <c r="M754" s="241"/>
      <c r="N754" s="242"/>
      <c r="O754" s="242"/>
      <c r="P754" s="242"/>
      <c r="Q754" s="242"/>
      <c r="R754" s="242"/>
      <c r="S754" s="242"/>
      <c r="T754" s="243"/>
      <c r="U754" s="13"/>
      <c r="V754" s="13"/>
      <c r="W754" s="13"/>
      <c r="X754" s="13"/>
      <c r="Y754" s="13"/>
      <c r="Z754" s="13"/>
      <c r="AA754" s="13"/>
      <c r="AB754" s="13"/>
      <c r="AC754" s="13"/>
      <c r="AD754" s="13"/>
      <c r="AE754" s="13"/>
      <c r="AT754" s="244" t="s">
        <v>258</v>
      </c>
      <c r="AU754" s="244" t="s">
        <v>89</v>
      </c>
      <c r="AV754" s="13" t="s">
        <v>89</v>
      </c>
      <c r="AW754" s="13" t="s">
        <v>39</v>
      </c>
      <c r="AX754" s="13" t="s">
        <v>78</v>
      </c>
      <c r="AY754" s="244" t="s">
        <v>133</v>
      </c>
    </row>
    <row r="755" s="13" customFormat="1">
      <c r="A755" s="13"/>
      <c r="B755" s="234"/>
      <c r="C755" s="235"/>
      <c r="D755" s="213" t="s">
        <v>258</v>
      </c>
      <c r="E755" s="236" t="s">
        <v>32</v>
      </c>
      <c r="F755" s="237" t="s">
        <v>396</v>
      </c>
      <c r="G755" s="235"/>
      <c r="H755" s="238">
        <v>17.699999999999999</v>
      </c>
      <c r="I755" s="239"/>
      <c r="J755" s="235"/>
      <c r="K755" s="235"/>
      <c r="L755" s="240"/>
      <c r="M755" s="241"/>
      <c r="N755" s="242"/>
      <c r="O755" s="242"/>
      <c r="P755" s="242"/>
      <c r="Q755" s="242"/>
      <c r="R755" s="242"/>
      <c r="S755" s="242"/>
      <c r="T755" s="243"/>
      <c r="U755" s="13"/>
      <c r="V755" s="13"/>
      <c r="W755" s="13"/>
      <c r="X755" s="13"/>
      <c r="Y755" s="13"/>
      <c r="Z755" s="13"/>
      <c r="AA755" s="13"/>
      <c r="AB755" s="13"/>
      <c r="AC755" s="13"/>
      <c r="AD755" s="13"/>
      <c r="AE755" s="13"/>
      <c r="AT755" s="244" t="s">
        <v>258</v>
      </c>
      <c r="AU755" s="244" t="s">
        <v>89</v>
      </c>
      <c r="AV755" s="13" t="s">
        <v>89</v>
      </c>
      <c r="AW755" s="13" t="s">
        <v>39</v>
      </c>
      <c r="AX755" s="13" t="s">
        <v>78</v>
      </c>
      <c r="AY755" s="244" t="s">
        <v>133</v>
      </c>
    </row>
    <row r="756" s="13" customFormat="1">
      <c r="A756" s="13"/>
      <c r="B756" s="234"/>
      <c r="C756" s="235"/>
      <c r="D756" s="213" t="s">
        <v>258</v>
      </c>
      <c r="E756" s="236" t="s">
        <v>32</v>
      </c>
      <c r="F756" s="237" t="s">
        <v>399</v>
      </c>
      <c r="G756" s="235"/>
      <c r="H756" s="238">
        <v>1.8200000000000001</v>
      </c>
      <c r="I756" s="239"/>
      <c r="J756" s="235"/>
      <c r="K756" s="235"/>
      <c r="L756" s="240"/>
      <c r="M756" s="241"/>
      <c r="N756" s="242"/>
      <c r="O756" s="242"/>
      <c r="P756" s="242"/>
      <c r="Q756" s="242"/>
      <c r="R756" s="242"/>
      <c r="S756" s="242"/>
      <c r="T756" s="243"/>
      <c r="U756" s="13"/>
      <c r="V756" s="13"/>
      <c r="W756" s="13"/>
      <c r="X756" s="13"/>
      <c r="Y756" s="13"/>
      <c r="Z756" s="13"/>
      <c r="AA756" s="13"/>
      <c r="AB756" s="13"/>
      <c r="AC756" s="13"/>
      <c r="AD756" s="13"/>
      <c r="AE756" s="13"/>
      <c r="AT756" s="244" t="s">
        <v>258</v>
      </c>
      <c r="AU756" s="244" t="s">
        <v>89</v>
      </c>
      <c r="AV756" s="13" t="s">
        <v>89</v>
      </c>
      <c r="AW756" s="13" t="s">
        <v>39</v>
      </c>
      <c r="AX756" s="13" t="s">
        <v>78</v>
      </c>
      <c r="AY756" s="244" t="s">
        <v>133</v>
      </c>
    </row>
    <row r="757" s="14" customFormat="1">
      <c r="A757" s="14"/>
      <c r="B757" s="245"/>
      <c r="C757" s="246"/>
      <c r="D757" s="213" t="s">
        <v>258</v>
      </c>
      <c r="E757" s="247" t="s">
        <v>32</v>
      </c>
      <c r="F757" s="248" t="s">
        <v>265</v>
      </c>
      <c r="G757" s="246"/>
      <c r="H757" s="249">
        <v>51.999999999999993</v>
      </c>
      <c r="I757" s="250"/>
      <c r="J757" s="246"/>
      <c r="K757" s="246"/>
      <c r="L757" s="251"/>
      <c r="M757" s="252"/>
      <c r="N757" s="253"/>
      <c r="O757" s="253"/>
      <c r="P757" s="253"/>
      <c r="Q757" s="253"/>
      <c r="R757" s="253"/>
      <c r="S757" s="253"/>
      <c r="T757" s="254"/>
      <c r="U757" s="14"/>
      <c r="V757" s="14"/>
      <c r="W757" s="14"/>
      <c r="X757" s="14"/>
      <c r="Y757" s="14"/>
      <c r="Z757" s="14"/>
      <c r="AA757" s="14"/>
      <c r="AB757" s="14"/>
      <c r="AC757" s="14"/>
      <c r="AD757" s="14"/>
      <c r="AE757" s="14"/>
      <c r="AT757" s="255" t="s">
        <v>258</v>
      </c>
      <c r="AU757" s="255" t="s">
        <v>89</v>
      </c>
      <c r="AV757" s="14" t="s">
        <v>132</v>
      </c>
      <c r="AW757" s="14" t="s">
        <v>39</v>
      </c>
      <c r="AX757" s="14" t="s">
        <v>86</v>
      </c>
      <c r="AY757" s="255" t="s">
        <v>133</v>
      </c>
    </row>
    <row r="758" s="2" customFormat="1" ht="24.15" customHeight="1">
      <c r="A758" s="42"/>
      <c r="B758" s="43"/>
      <c r="C758" s="266" t="s">
        <v>930</v>
      </c>
      <c r="D758" s="266" t="s">
        <v>448</v>
      </c>
      <c r="E758" s="267" t="s">
        <v>931</v>
      </c>
      <c r="F758" s="268" t="s">
        <v>932</v>
      </c>
      <c r="G758" s="269" t="s">
        <v>253</v>
      </c>
      <c r="H758" s="270">
        <v>57.200000000000003</v>
      </c>
      <c r="I758" s="271"/>
      <c r="J758" s="272">
        <f>ROUND(I758*H758,2)</f>
        <v>0</v>
      </c>
      <c r="K758" s="268" t="s">
        <v>235</v>
      </c>
      <c r="L758" s="273"/>
      <c r="M758" s="274" t="s">
        <v>32</v>
      </c>
      <c r="N758" s="275" t="s">
        <v>49</v>
      </c>
      <c r="O758" s="88"/>
      <c r="P758" s="209">
        <f>O758*H758</f>
        <v>0</v>
      </c>
      <c r="Q758" s="209">
        <v>0.0033999999999999998</v>
      </c>
      <c r="R758" s="209">
        <f>Q758*H758</f>
        <v>0.19447999999999999</v>
      </c>
      <c r="S758" s="209">
        <v>0</v>
      </c>
      <c r="T758" s="210">
        <f>S758*H758</f>
        <v>0</v>
      </c>
      <c r="U758" s="42"/>
      <c r="V758" s="42"/>
      <c r="W758" s="42"/>
      <c r="X758" s="42"/>
      <c r="Y758" s="42"/>
      <c r="Z758" s="42"/>
      <c r="AA758" s="42"/>
      <c r="AB758" s="42"/>
      <c r="AC758" s="42"/>
      <c r="AD758" s="42"/>
      <c r="AE758" s="42"/>
      <c r="AR758" s="211" t="s">
        <v>519</v>
      </c>
      <c r="AT758" s="211" t="s">
        <v>448</v>
      </c>
      <c r="AU758" s="211" t="s">
        <v>89</v>
      </c>
      <c r="AY758" s="20" t="s">
        <v>133</v>
      </c>
      <c r="BE758" s="212">
        <f>IF(N758="základní",J758,0)</f>
        <v>0</v>
      </c>
      <c r="BF758" s="212">
        <f>IF(N758="snížená",J758,0)</f>
        <v>0</v>
      </c>
      <c r="BG758" s="212">
        <f>IF(N758="zákl. přenesená",J758,0)</f>
        <v>0</v>
      </c>
      <c r="BH758" s="212">
        <f>IF(N758="sníž. přenesená",J758,0)</f>
        <v>0</v>
      </c>
      <c r="BI758" s="212">
        <f>IF(N758="nulová",J758,0)</f>
        <v>0</v>
      </c>
      <c r="BJ758" s="20" t="s">
        <v>86</v>
      </c>
      <c r="BK758" s="212">
        <f>ROUND(I758*H758,2)</f>
        <v>0</v>
      </c>
      <c r="BL758" s="20" t="s">
        <v>400</v>
      </c>
      <c r="BM758" s="211" t="s">
        <v>933</v>
      </c>
    </row>
    <row r="759" s="2" customFormat="1">
      <c r="A759" s="42"/>
      <c r="B759" s="43"/>
      <c r="C759" s="44"/>
      <c r="D759" s="213" t="s">
        <v>139</v>
      </c>
      <c r="E759" s="44"/>
      <c r="F759" s="214" t="s">
        <v>932</v>
      </c>
      <c r="G759" s="44"/>
      <c r="H759" s="44"/>
      <c r="I759" s="215"/>
      <c r="J759" s="44"/>
      <c r="K759" s="44"/>
      <c r="L759" s="48"/>
      <c r="M759" s="216"/>
      <c r="N759" s="217"/>
      <c r="O759" s="88"/>
      <c r="P759" s="88"/>
      <c r="Q759" s="88"/>
      <c r="R759" s="88"/>
      <c r="S759" s="88"/>
      <c r="T759" s="89"/>
      <c r="U759" s="42"/>
      <c r="V759" s="42"/>
      <c r="W759" s="42"/>
      <c r="X759" s="42"/>
      <c r="Y759" s="42"/>
      <c r="Z759" s="42"/>
      <c r="AA759" s="42"/>
      <c r="AB759" s="42"/>
      <c r="AC759" s="42"/>
      <c r="AD759" s="42"/>
      <c r="AE759" s="42"/>
      <c r="AT759" s="20" t="s">
        <v>139</v>
      </c>
      <c r="AU759" s="20" t="s">
        <v>89</v>
      </c>
    </row>
    <row r="760" s="13" customFormat="1">
      <c r="A760" s="13"/>
      <c r="B760" s="234"/>
      <c r="C760" s="235"/>
      <c r="D760" s="213" t="s">
        <v>258</v>
      </c>
      <c r="E760" s="235"/>
      <c r="F760" s="237" t="s">
        <v>934</v>
      </c>
      <c r="G760" s="235"/>
      <c r="H760" s="238">
        <v>57.200000000000003</v>
      </c>
      <c r="I760" s="239"/>
      <c r="J760" s="235"/>
      <c r="K760" s="235"/>
      <c r="L760" s="240"/>
      <c r="M760" s="241"/>
      <c r="N760" s="242"/>
      <c r="O760" s="242"/>
      <c r="P760" s="242"/>
      <c r="Q760" s="242"/>
      <c r="R760" s="242"/>
      <c r="S760" s="242"/>
      <c r="T760" s="243"/>
      <c r="U760" s="13"/>
      <c r="V760" s="13"/>
      <c r="W760" s="13"/>
      <c r="X760" s="13"/>
      <c r="Y760" s="13"/>
      <c r="Z760" s="13"/>
      <c r="AA760" s="13"/>
      <c r="AB760" s="13"/>
      <c r="AC760" s="13"/>
      <c r="AD760" s="13"/>
      <c r="AE760" s="13"/>
      <c r="AT760" s="244" t="s">
        <v>258</v>
      </c>
      <c r="AU760" s="244" t="s">
        <v>89</v>
      </c>
      <c r="AV760" s="13" t="s">
        <v>89</v>
      </c>
      <c r="AW760" s="13" t="s">
        <v>4</v>
      </c>
      <c r="AX760" s="13" t="s">
        <v>86</v>
      </c>
      <c r="AY760" s="244" t="s">
        <v>133</v>
      </c>
    </row>
    <row r="761" s="2" customFormat="1" ht="16.5" customHeight="1">
      <c r="A761" s="42"/>
      <c r="B761" s="43"/>
      <c r="C761" s="200" t="s">
        <v>935</v>
      </c>
      <c r="D761" s="200" t="s">
        <v>134</v>
      </c>
      <c r="E761" s="201" t="s">
        <v>936</v>
      </c>
      <c r="F761" s="202" t="s">
        <v>937</v>
      </c>
      <c r="G761" s="203" t="s">
        <v>380</v>
      </c>
      <c r="H761" s="204">
        <v>55.673999999999999</v>
      </c>
      <c r="I761" s="205"/>
      <c r="J761" s="206">
        <f>ROUND(I761*H761,2)</f>
        <v>0</v>
      </c>
      <c r="K761" s="202" t="s">
        <v>235</v>
      </c>
      <c r="L761" s="48"/>
      <c r="M761" s="207" t="s">
        <v>32</v>
      </c>
      <c r="N761" s="208" t="s">
        <v>49</v>
      </c>
      <c r="O761" s="88"/>
      <c r="P761" s="209">
        <f>O761*H761</f>
        <v>0</v>
      </c>
      <c r="Q761" s="209">
        <v>1.0000000000000001E-05</v>
      </c>
      <c r="R761" s="209">
        <f>Q761*H761</f>
        <v>0.00055674000000000001</v>
      </c>
      <c r="S761" s="209">
        <v>0</v>
      </c>
      <c r="T761" s="210">
        <f>S761*H761</f>
        <v>0</v>
      </c>
      <c r="U761" s="42"/>
      <c r="V761" s="42"/>
      <c r="W761" s="42"/>
      <c r="X761" s="42"/>
      <c r="Y761" s="42"/>
      <c r="Z761" s="42"/>
      <c r="AA761" s="42"/>
      <c r="AB761" s="42"/>
      <c r="AC761" s="42"/>
      <c r="AD761" s="42"/>
      <c r="AE761" s="42"/>
      <c r="AR761" s="211" t="s">
        <v>400</v>
      </c>
      <c r="AT761" s="211" t="s">
        <v>134</v>
      </c>
      <c r="AU761" s="211" t="s">
        <v>89</v>
      </c>
      <c r="AY761" s="20" t="s">
        <v>133</v>
      </c>
      <c r="BE761" s="212">
        <f>IF(N761="základní",J761,0)</f>
        <v>0</v>
      </c>
      <c r="BF761" s="212">
        <f>IF(N761="snížená",J761,0)</f>
        <v>0</v>
      </c>
      <c r="BG761" s="212">
        <f>IF(N761="zákl. přenesená",J761,0)</f>
        <v>0</v>
      </c>
      <c r="BH761" s="212">
        <f>IF(N761="sníž. přenesená",J761,0)</f>
        <v>0</v>
      </c>
      <c r="BI761" s="212">
        <f>IF(N761="nulová",J761,0)</f>
        <v>0</v>
      </c>
      <c r="BJ761" s="20" t="s">
        <v>86</v>
      </c>
      <c r="BK761" s="212">
        <f>ROUND(I761*H761,2)</f>
        <v>0</v>
      </c>
      <c r="BL761" s="20" t="s">
        <v>400</v>
      </c>
      <c r="BM761" s="211" t="s">
        <v>938</v>
      </c>
    </row>
    <row r="762" s="2" customFormat="1">
      <c r="A762" s="42"/>
      <c r="B762" s="43"/>
      <c r="C762" s="44"/>
      <c r="D762" s="213" t="s">
        <v>139</v>
      </c>
      <c r="E762" s="44"/>
      <c r="F762" s="214" t="s">
        <v>939</v>
      </c>
      <c r="G762" s="44"/>
      <c r="H762" s="44"/>
      <c r="I762" s="215"/>
      <c r="J762" s="44"/>
      <c r="K762" s="44"/>
      <c r="L762" s="48"/>
      <c r="M762" s="216"/>
      <c r="N762" s="217"/>
      <c r="O762" s="88"/>
      <c r="P762" s="88"/>
      <c r="Q762" s="88"/>
      <c r="R762" s="88"/>
      <c r="S762" s="88"/>
      <c r="T762" s="89"/>
      <c r="U762" s="42"/>
      <c r="V762" s="42"/>
      <c r="W762" s="42"/>
      <c r="X762" s="42"/>
      <c r="Y762" s="42"/>
      <c r="Z762" s="42"/>
      <c r="AA762" s="42"/>
      <c r="AB762" s="42"/>
      <c r="AC762" s="42"/>
      <c r="AD762" s="42"/>
      <c r="AE762" s="42"/>
      <c r="AT762" s="20" t="s">
        <v>139</v>
      </c>
      <c r="AU762" s="20" t="s">
        <v>89</v>
      </c>
    </row>
    <row r="763" s="2" customFormat="1">
      <c r="A763" s="42"/>
      <c r="B763" s="43"/>
      <c r="C763" s="44"/>
      <c r="D763" s="231" t="s">
        <v>184</v>
      </c>
      <c r="E763" s="44"/>
      <c r="F763" s="232" t="s">
        <v>940</v>
      </c>
      <c r="G763" s="44"/>
      <c r="H763" s="44"/>
      <c r="I763" s="215"/>
      <c r="J763" s="44"/>
      <c r="K763" s="44"/>
      <c r="L763" s="48"/>
      <c r="M763" s="216"/>
      <c r="N763" s="217"/>
      <c r="O763" s="88"/>
      <c r="P763" s="88"/>
      <c r="Q763" s="88"/>
      <c r="R763" s="88"/>
      <c r="S763" s="88"/>
      <c r="T763" s="89"/>
      <c r="U763" s="42"/>
      <c r="V763" s="42"/>
      <c r="W763" s="42"/>
      <c r="X763" s="42"/>
      <c r="Y763" s="42"/>
      <c r="Z763" s="42"/>
      <c r="AA763" s="42"/>
      <c r="AB763" s="42"/>
      <c r="AC763" s="42"/>
      <c r="AD763" s="42"/>
      <c r="AE763" s="42"/>
      <c r="AT763" s="20" t="s">
        <v>184</v>
      </c>
      <c r="AU763" s="20" t="s">
        <v>89</v>
      </c>
    </row>
    <row r="764" s="13" customFormat="1">
      <c r="A764" s="13"/>
      <c r="B764" s="234"/>
      <c r="C764" s="235"/>
      <c r="D764" s="213" t="s">
        <v>258</v>
      </c>
      <c r="E764" s="236" t="s">
        <v>32</v>
      </c>
      <c r="F764" s="237" t="s">
        <v>941</v>
      </c>
      <c r="G764" s="235"/>
      <c r="H764" s="238">
        <v>24.276</v>
      </c>
      <c r="I764" s="239"/>
      <c r="J764" s="235"/>
      <c r="K764" s="235"/>
      <c r="L764" s="240"/>
      <c r="M764" s="241"/>
      <c r="N764" s="242"/>
      <c r="O764" s="242"/>
      <c r="P764" s="242"/>
      <c r="Q764" s="242"/>
      <c r="R764" s="242"/>
      <c r="S764" s="242"/>
      <c r="T764" s="243"/>
      <c r="U764" s="13"/>
      <c r="V764" s="13"/>
      <c r="W764" s="13"/>
      <c r="X764" s="13"/>
      <c r="Y764" s="13"/>
      <c r="Z764" s="13"/>
      <c r="AA764" s="13"/>
      <c r="AB764" s="13"/>
      <c r="AC764" s="13"/>
      <c r="AD764" s="13"/>
      <c r="AE764" s="13"/>
      <c r="AT764" s="244" t="s">
        <v>258</v>
      </c>
      <c r="AU764" s="244" t="s">
        <v>89</v>
      </c>
      <c r="AV764" s="13" t="s">
        <v>89</v>
      </c>
      <c r="AW764" s="13" t="s">
        <v>39</v>
      </c>
      <c r="AX764" s="13" t="s">
        <v>78</v>
      </c>
      <c r="AY764" s="244" t="s">
        <v>133</v>
      </c>
    </row>
    <row r="765" s="13" customFormat="1">
      <c r="A765" s="13"/>
      <c r="B765" s="234"/>
      <c r="C765" s="235"/>
      <c r="D765" s="213" t="s">
        <v>258</v>
      </c>
      <c r="E765" s="236" t="s">
        <v>32</v>
      </c>
      <c r="F765" s="237" t="s">
        <v>942</v>
      </c>
      <c r="G765" s="235"/>
      <c r="H765" s="238">
        <v>18.181999999999999</v>
      </c>
      <c r="I765" s="239"/>
      <c r="J765" s="235"/>
      <c r="K765" s="235"/>
      <c r="L765" s="240"/>
      <c r="M765" s="241"/>
      <c r="N765" s="242"/>
      <c r="O765" s="242"/>
      <c r="P765" s="242"/>
      <c r="Q765" s="242"/>
      <c r="R765" s="242"/>
      <c r="S765" s="242"/>
      <c r="T765" s="243"/>
      <c r="U765" s="13"/>
      <c r="V765" s="13"/>
      <c r="W765" s="13"/>
      <c r="X765" s="13"/>
      <c r="Y765" s="13"/>
      <c r="Z765" s="13"/>
      <c r="AA765" s="13"/>
      <c r="AB765" s="13"/>
      <c r="AC765" s="13"/>
      <c r="AD765" s="13"/>
      <c r="AE765" s="13"/>
      <c r="AT765" s="244" t="s">
        <v>258</v>
      </c>
      <c r="AU765" s="244" t="s">
        <v>89</v>
      </c>
      <c r="AV765" s="13" t="s">
        <v>89</v>
      </c>
      <c r="AW765" s="13" t="s">
        <v>39</v>
      </c>
      <c r="AX765" s="13" t="s">
        <v>78</v>
      </c>
      <c r="AY765" s="244" t="s">
        <v>133</v>
      </c>
    </row>
    <row r="766" s="13" customFormat="1">
      <c r="A766" s="13"/>
      <c r="B766" s="234"/>
      <c r="C766" s="235"/>
      <c r="D766" s="213" t="s">
        <v>258</v>
      </c>
      <c r="E766" s="236" t="s">
        <v>32</v>
      </c>
      <c r="F766" s="237" t="s">
        <v>943</v>
      </c>
      <c r="G766" s="235"/>
      <c r="H766" s="238">
        <v>13.215999999999999</v>
      </c>
      <c r="I766" s="239"/>
      <c r="J766" s="235"/>
      <c r="K766" s="235"/>
      <c r="L766" s="240"/>
      <c r="M766" s="241"/>
      <c r="N766" s="242"/>
      <c r="O766" s="242"/>
      <c r="P766" s="242"/>
      <c r="Q766" s="242"/>
      <c r="R766" s="242"/>
      <c r="S766" s="242"/>
      <c r="T766" s="243"/>
      <c r="U766" s="13"/>
      <c r="V766" s="13"/>
      <c r="W766" s="13"/>
      <c r="X766" s="13"/>
      <c r="Y766" s="13"/>
      <c r="Z766" s="13"/>
      <c r="AA766" s="13"/>
      <c r="AB766" s="13"/>
      <c r="AC766" s="13"/>
      <c r="AD766" s="13"/>
      <c r="AE766" s="13"/>
      <c r="AT766" s="244" t="s">
        <v>258</v>
      </c>
      <c r="AU766" s="244" t="s">
        <v>89</v>
      </c>
      <c r="AV766" s="13" t="s">
        <v>89</v>
      </c>
      <c r="AW766" s="13" t="s">
        <v>39</v>
      </c>
      <c r="AX766" s="13" t="s">
        <v>78</v>
      </c>
      <c r="AY766" s="244" t="s">
        <v>133</v>
      </c>
    </row>
    <row r="767" s="14" customFormat="1">
      <c r="A767" s="14"/>
      <c r="B767" s="245"/>
      <c r="C767" s="246"/>
      <c r="D767" s="213" t="s">
        <v>258</v>
      </c>
      <c r="E767" s="247" t="s">
        <v>32</v>
      </c>
      <c r="F767" s="248" t="s">
        <v>265</v>
      </c>
      <c r="G767" s="246"/>
      <c r="H767" s="249">
        <v>55.673999999999999</v>
      </c>
      <c r="I767" s="250"/>
      <c r="J767" s="246"/>
      <c r="K767" s="246"/>
      <c r="L767" s="251"/>
      <c r="M767" s="252"/>
      <c r="N767" s="253"/>
      <c r="O767" s="253"/>
      <c r="P767" s="253"/>
      <c r="Q767" s="253"/>
      <c r="R767" s="253"/>
      <c r="S767" s="253"/>
      <c r="T767" s="254"/>
      <c r="U767" s="14"/>
      <c r="V767" s="14"/>
      <c r="W767" s="14"/>
      <c r="X767" s="14"/>
      <c r="Y767" s="14"/>
      <c r="Z767" s="14"/>
      <c r="AA767" s="14"/>
      <c r="AB767" s="14"/>
      <c r="AC767" s="14"/>
      <c r="AD767" s="14"/>
      <c r="AE767" s="14"/>
      <c r="AT767" s="255" t="s">
        <v>258</v>
      </c>
      <c r="AU767" s="255" t="s">
        <v>89</v>
      </c>
      <c r="AV767" s="14" t="s">
        <v>132</v>
      </c>
      <c r="AW767" s="14" t="s">
        <v>39</v>
      </c>
      <c r="AX767" s="14" t="s">
        <v>86</v>
      </c>
      <c r="AY767" s="255" t="s">
        <v>133</v>
      </c>
    </row>
    <row r="768" s="2" customFormat="1" ht="16.5" customHeight="1">
      <c r="A768" s="42"/>
      <c r="B768" s="43"/>
      <c r="C768" s="266" t="s">
        <v>944</v>
      </c>
      <c r="D768" s="266" t="s">
        <v>448</v>
      </c>
      <c r="E768" s="267" t="s">
        <v>945</v>
      </c>
      <c r="F768" s="268" t="s">
        <v>946</v>
      </c>
      <c r="G768" s="269" t="s">
        <v>380</v>
      </c>
      <c r="H768" s="270">
        <v>56.786999999999999</v>
      </c>
      <c r="I768" s="271"/>
      <c r="J768" s="272">
        <f>ROUND(I768*H768,2)</f>
        <v>0</v>
      </c>
      <c r="K768" s="268" t="s">
        <v>235</v>
      </c>
      <c r="L768" s="273"/>
      <c r="M768" s="274" t="s">
        <v>32</v>
      </c>
      <c r="N768" s="275" t="s">
        <v>49</v>
      </c>
      <c r="O768" s="88"/>
      <c r="P768" s="209">
        <f>O768*H768</f>
        <v>0</v>
      </c>
      <c r="Q768" s="209">
        <v>0.00027999999999999998</v>
      </c>
      <c r="R768" s="209">
        <f>Q768*H768</f>
        <v>0.015900359999999999</v>
      </c>
      <c r="S768" s="209">
        <v>0</v>
      </c>
      <c r="T768" s="210">
        <f>S768*H768</f>
        <v>0</v>
      </c>
      <c r="U768" s="42"/>
      <c r="V768" s="42"/>
      <c r="W768" s="42"/>
      <c r="X768" s="42"/>
      <c r="Y768" s="42"/>
      <c r="Z768" s="42"/>
      <c r="AA768" s="42"/>
      <c r="AB768" s="42"/>
      <c r="AC768" s="42"/>
      <c r="AD768" s="42"/>
      <c r="AE768" s="42"/>
      <c r="AR768" s="211" t="s">
        <v>519</v>
      </c>
      <c r="AT768" s="211" t="s">
        <v>448</v>
      </c>
      <c r="AU768" s="211" t="s">
        <v>89</v>
      </c>
      <c r="AY768" s="20" t="s">
        <v>133</v>
      </c>
      <c r="BE768" s="212">
        <f>IF(N768="základní",J768,0)</f>
        <v>0</v>
      </c>
      <c r="BF768" s="212">
        <f>IF(N768="snížená",J768,0)</f>
        <v>0</v>
      </c>
      <c r="BG768" s="212">
        <f>IF(N768="zákl. přenesená",J768,0)</f>
        <v>0</v>
      </c>
      <c r="BH768" s="212">
        <f>IF(N768="sníž. přenesená",J768,0)</f>
        <v>0</v>
      </c>
      <c r="BI768" s="212">
        <f>IF(N768="nulová",J768,0)</f>
        <v>0</v>
      </c>
      <c r="BJ768" s="20" t="s">
        <v>86</v>
      </c>
      <c r="BK768" s="212">
        <f>ROUND(I768*H768,2)</f>
        <v>0</v>
      </c>
      <c r="BL768" s="20" t="s">
        <v>400</v>
      </c>
      <c r="BM768" s="211" t="s">
        <v>947</v>
      </c>
    </row>
    <row r="769" s="2" customFormat="1">
      <c r="A769" s="42"/>
      <c r="B769" s="43"/>
      <c r="C769" s="44"/>
      <c r="D769" s="213" t="s">
        <v>139</v>
      </c>
      <c r="E769" s="44"/>
      <c r="F769" s="214" t="s">
        <v>946</v>
      </c>
      <c r="G769" s="44"/>
      <c r="H769" s="44"/>
      <c r="I769" s="215"/>
      <c r="J769" s="44"/>
      <c r="K769" s="44"/>
      <c r="L769" s="48"/>
      <c r="M769" s="216"/>
      <c r="N769" s="217"/>
      <c r="O769" s="88"/>
      <c r="P769" s="88"/>
      <c r="Q769" s="88"/>
      <c r="R769" s="88"/>
      <c r="S769" s="88"/>
      <c r="T769" s="89"/>
      <c r="U769" s="42"/>
      <c r="V769" s="42"/>
      <c r="W769" s="42"/>
      <c r="X769" s="42"/>
      <c r="Y769" s="42"/>
      <c r="Z769" s="42"/>
      <c r="AA769" s="42"/>
      <c r="AB769" s="42"/>
      <c r="AC769" s="42"/>
      <c r="AD769" s="42"/>
      <c r="AE769" s="42"/>
      <c r="AT769" s="20" t="s">
        <v>139</v>
      </c>
      <c r="AU769" s="20" t="s">
        <v>89</v>
      </c>
    </row>
    <row r="770" s="13" customFormat="1">
      <c r="A770" s="13"/>
      <c r="B770" s="234"/>
      <c r="C770" s="235"/>
      <c r="D770" s="213" t="s">
        <v>258</v>
      </c>
      <c r="E770" s="235"/>
      <c r="F770" s="237" t="s">
        <v>948</v>
      </c>
      <c r="G770" s="235"/>
      <c r="H770" s="238">
        <v>56.786999999999999</v>
      </c>
      <c r="I770" s="239"/>
      <c r="J770" s="235"/>
      <c r="K770" s="235"/>
      <c r="L770" s="240"/>
      <c r="M770" s="241"/>
      <c r="N770" s="242"/>
      <c r="O770" s="242"/>
      <c r="P770" s="242"/>
      <c r="Q770" s="242"/>
      <c r="R770" s="242"/>
      <c r="S770" s="242"/>
      <c r="T770" s="243"/>
      <c r="U770" s="13"/>
      <c r="V770" s="13"/>
      <c r="W770" s="13"/>
      <c r="X770" s="13"/>
      <c r="Y770" s="13"/>
      <c r="Z770" s="13"/>
      <c r="AA770" s="13"/>
      <c r="AB770" s="13"/>
      <c r="AC770" s="13"/>
      <c r="AD770" s="13"/>
      <c r="AE770" s="13"/>
      <c r="AT770" s="244" t="s">
        <v>258</v>
      </c>
      <c r="AU770" s="244" t="s">
        <v>89</v>
      </c>
      <c r="AV770" s="13" t="s">
        <v>89</v>
      </c>
      <c r="AW770" s="13" t="s">
        <v>4</v>
      </c>
      <c r="AX770" s="13" t="s">
        <v>86</v>
      </c>
      <c r="AY770" s="244" t="s">
        <v>133</v>
      </c>
    </row>
    <row r="771" s="2" customFormat="1" ht="24.15" customHeight="1">
      <c r="A771" s="42"/>
      <c r="B771" s="43"/>
      <c r="C771" s="200" t="s">
        <v>949</v>
      </c>
      <c r="D771" s="200" t="s">
        <v>134</v>
      </c>
      <c r="E771" s="201" t="s">
        <v>950</v>
      </c>
      <c r="F771" s="202" t="s">
        <v>951</v>
      </c>
      <c r="G771" s="203" t="s">
        <v>282</v>
      </c>
      <c r="H771" s="204">
        <v>0.47899999999999998</v>
      </c>
      <c r="I771" s="205"/>
      <c r="J771" s="206">
        <f>ROUND(I771*H771,2)</f>
        <v>0</v>
      </c>
      <c r="K771" s="202" t="s">
        <v>235</v>
      </c>
      <c r="L771" s="48"/>
      <c r="M771" s="207" t="s">
        <v>32</v>
      </c>
      <c r="N771" s="208" t="s">
        <v>49</v>
      </c>
      <c r="O771" s="88"/>
      <c r="P771" s="209">
        <f>O771*H771</f>
        <v>0</v>
      </c>
      <c r="Q771" s="209">
        <v>0</v>
      </c>
      <c r="R771" s="209">
        <f>Q771*H771</f>
        <v>0</v>
      </c>
      <c r="S771" s="209">
        <v>0</v>
      </c>
      <c r="T771" s="210">
        <f>S771*H771</f>
        <v>0</v>
      </c>
      <c r="U771" s="42"/>
      <c r="V771" s="42"/>
      <c r="W771" s="42"/>
      <c r="X771" s="42"/>
      <c r="Y771" s="42"/>
      <c r="Z771" s="42"/>
      <c r="AA771" s="42"/>
      <c r="AB771" s="42"/>
      <c r="AC771" s="42"/>
      <c r="AD771" s="42"/>
      <c r="AE771" s="42"/>
      <c r="AR771" s="211" t="s">
        <v>400</v>
      </c>
      <c r="AT771" s="211" t="s">
        <v>134</v>
      </c>
      <c r="AU771" s="211" t="s">
        <v>89</v>
      </c>
      <c r="AY771" s="20" t="s">
        <v>133</v>
      </c>
      <c r="BE771" s="212">
        <f>IF(N771="základní",J771,0)</f>
        <v>0</v>
      </c>
      <c r="BF771" s="212">
        <f>IF(N771="snížená",J771,0)</f>
        <v>0</v>
      </c>
      <c r="BG771" s="212">
        <f>IF(N771="zákl. přenesená",J771,0)</f>
        <v>0</v>
      </c>
      <c r="BH771" s="212">
        <f>IF(N771="sníž. přenesená",J771,0)</f>
        <v>0</v>
      </c>
      <c r="BI771" s="212">
        <f>IF(N771="nulová",J771,0)</f>
        <v>0</v>
      </c>
      <c r="BJ771" s="20" t="s">
        <v>86</v>
      </c>
      <c r="BK771" s="212">
        <f>ROUND(I771*H771,2)</f>
        <v>0</v>
      </c>
      <c r="BL771" s="20" t="s">
        <v>400</v>
      </c>
      <c r="BM771" s="211" t="s">
        <v>952</v>
      </c>
    </row>
    <row r="772" s="2" customFormat="1">
      <c r="A772" s="42"/>
      <c r="B772" s="43"/>
      <c r="C772" s="44"/>
      <c r="D772" s="213" t="s">
        <v>139</v>
      </c>
      <c r="E772" s="44"/>
      <c r="F772" s="214" t="s">
        <v>953</v>
      </c>
      <c r="G772" s="44"/>
      <c r="H772" s="44"/>
      <c r="I772" s="215"/>
      <c r="J772" s="44"/>
      <c r="K772" s="44"/>
      <c r="L772" s="48"/>
      <c r="M772" s="216"/>
      <c r="N772" s="217"/>
      <c r="O772" s="88"/>
      <c r="P772" s="88"/>
      <c r="Q772" s="88"/>
      <c r="R772" s="88"/>
      <c r="S772" s="88"/>
      <c r="T772" s="89"/>
      <c r="U772" s="42"/>
      <c r="V772" s="42"/>
      <c r="W772" s="42"/>
      <c r="X772" s="42"/>
      <c r="Y772" s="42"/>
      <c r="Z772" s="42"/>
      <c r="AA772" s="42"/>
      <c r="AB772" s="42"/>
      <c r="AC772" s="42"/>
      <c r="AD772" s="42"/>
      <c r="AE772" s="42"/>
      <c r="AT772" s="20" t="s">
        <v>139</v>
      </c>
      <c r="AU772" s="20" t="s">
        <v>89</v>
      </c>
    </row>
    <row r="773" s="2" customFormat="1">
      <c r="A773" s="42"/>
      <c r="B773" s="43"/>
      <c r="C773" s="44"/>
      <c r="D773" s="231" t="s">
        <v>184</v>
      </c>
      <c r="E773" s="44"/>
      <c r="F773" s="232" t="s">
        <v>954</v>
      </c>
      <c r="G773" s="44"/>
      <c r="H773" s="44"/>
      <c r="I773" s="215"/>
      <c r="J773" s="44"/>
      <c r="K773" s="44"/>
      <c r="L773" s="48"/>
      <c r="M773" s="216"/>
      <c r="N773" s="217"/>
      <c r="O773" s="88"/>
      <c r="P773" s="88"/>
      <c r="Q773" s="88"/>
      <c r="R773" s="88"/>
      <c r="S773" s="88"/>
      <c r="T773" s="89"/>
      <c r="U773" s="42"/>
      <c r="V773" s="42"/>
      <c r="W773" s="42"/>
      <c r="X773" s="42"/>
      <c r="Y773" s="42"/>
      <c r="Z773" s="42"/>
      <c r="AA773" s="42"/>
      <c r="AB773" s="42"/>
      <c r="AC773" s="42"/>
      <c r="AD773" s="42"/>
      <c r="AE773" s="42"/>
      <c r="AT773" s="20" t="s">
        <v>184</v>
      </c>
      <c r="AU773" s="20" t="s">
        <v>89</v>
      </c>
    </row>
    <row r="774" s="2" customFormat="1">
      <c r="A774" s="42"/>
      <c r="B774" s="43"/>
      <c r="C774" s="44"/>
      <c r="D774" s="213" t="s">
        <v>239</v>
      </c>
      <c r="E774" s="44"/>
      <c r="F774" s="218" t="s">
        <v>955</v>
      </c>
      <c r="G774" s="44"/>
      <c r="H774" s="44"/>
      <c r="I774" s="215"/>
      <c r="J774" s="44"/>
      <c r="K774" s="44"/>
      <c r="L774" s="48"/>
      <c r="M774" s="216"/>
      <c r="N774" s="217"/>
      <c r="O774" s="88"/>
      <c r="P774" s="88"/>
      <c r="Q774" s="88"/>
      <c r="R774" s="88"/>
      <c r="S774" s="88"/>
      <c r="T774" s="89"/>
      <c r="U774" s="42"/>
      <c r="V774" s="42"/>
      <c r="W774" s="42"/>
      <c r="X774" s="42"/>
      <c r="Y774" s="42"/>
      <c r="Z774" s="42"/>
      <c r="AA774" s="42"/>
      <c r="AB774" s="42"/>
      <c r="AC774" s="42"/>
      <c r="AD774" s="42"/>
      <c r="AE774" s="42"/>
      <c r="AT774" s="20" t="s">
        <v>239</v>
      </c>
      <c r="AU774" s="20" t="s">
        <v>89</v>
      </c>
    </row>
    <row r="775" s="11" customFormat="1" ht="22.8" customHeight="1">
      <c r="A775" s="11"/>
      <c r="B775" s="186"/>
      <c r="C775" s="187"/>
      <c r="D775" s="188" t="s">
        <v>77</v>
      </c>
      <c r="E775" s="229" t="s">
        <v>956</v>
      </c>
      <c r="F775" s="229" t="s">
        <v>957</v>
      </c>
      <c r="G775" s="187"/>
      <c r="H775" s="187"/>
      <c r="I775" s="190"/>
      <c r="J775" s="230">
        <f>BK775</f>
        <v>0</v>
      </c>
      <c r="K775" s="187"/>
      <c r="L775" s="192"/>
      <c r="M775" s="193"/>
      <c r="N775" s="194"/>
      <c r="O775" s="194"/>
      <c r="P775" s="195">
        <f>SUM(P776:P851)</f>
        <v>0</v>
      </c>
      <c r="Q775" s="194"/>
      <c r="R775" s="195">
        <f>SUM(R776:R851)</f>
        <v>0.41435505</v>
      </c>
      <c r="S775" s="194"/>
      <c r="T775" s="196">
        <f>SUM(T776:T851)</f>
        <v>0</v>
      </c>
      <c r="U775" s="11"/>
      <c r="V775" s="11"/>
      <c r="W775" s="11"/>
      <c r="X775" s="11"/>
      <c r="Y775" s="11"/>
      <c r="Z775" s="11"/>
      <c r="AA775" s="11"/>
      <c r="AB775" s="11"/>
      <c r="AC775" s="11"/>
      <c r="AD775" s="11"/>
      <c r="AE775" s="11"/>
      <c r="AR775" s="197" t="s">
        <v>89</v>
      </c>
      <c r="AT775" s="198" t="s">
        <v>77</v>
      </c>
      <c r="AU775" s="198" t="s">
        <v>86</v>
      </c>
      <c r="AY775" s="197" t="s">
        <v>133</v>
      </c>
      <c r="BK775" s="199">
        <f>SUM(BK776:BK851)</f>
        <v>0</v>
      </c>
    </row>
    <row r="776" s="2" customFormat="1" ht="16.5" customHeight="1">
      <c r="A776" s="42"/>
      <c r="B776" s="43"/>
      <c r="C776" s="200" t="s">
        <v>958</v>
      </c>
      <c r="D776" s="200" t="s">
        <v>134</v>
      </c>
      <c r="E776" s="201" t="s">
        <v>959</v>
      </c>
      <c r="F776" s="202" t="s">
        <v>960</v>
      </c>
      <c r="G776" s="203" t="s">
        <v>253</v>
      </c>
      <c r="H776" s="204">
        <v>20.222999999999999</v>
      </c>
      <c r="I776" s="205"/>
      <c r="J776" s="206">
        <f>ROUND(I776*H776,2)</f>
        <v>0</v>
      </c>
      <c r="K776" s="202" t="s">
        <v>235</v>
      </c>
      <c r="L776" s="48"/>
      <c r="M776" s="207" t="s">
        <v>32</v>
      </c>
      <c r="N776" s="208" t="s">
        <v>49</v>
      </c>
      <c r="O776" s="88"/>
      <c r="P776" s="209">
        <f>O776*H776</f>
        <v>0</v>
      </c>
      <c r="Q776" s="209">
        <v>0.00029999999999999997</v>
      </c>
      <c r="R776" s="209">
        <f>Q776*H776</f>
        <v>0.0060668999999999992</v>
      </c>
      <c r="S776" s="209">
        <v>0</v>
      </c>
      <c r="T776" s="210">
        <f>S776*H776</f>
        <v>0</v>
      </c>
      <c r="U776" s="42"/>
      <c r="V776" s="42"/>
      <c r="W776" s="42"/>
      <c r="X776" s="42"/>
      <c r="Y776" s="42"/>
      <c r="Z776" s="42"/>
      <c r="AA776" s="42"/>
      <c r="AB776" s="42"/>
      <c r="AC776" s="42"/>
      <c r="AD776" s="42"/>
      <c r="AE776" s="42"/>
      <c r="AR776" s="211" t="s">
        <v>400</v>
      </c>
      <c r="AT776" s="211" t="s">
        <v>134</v>
      </c>
      <c r="AU776" s="211" t="s">
        <v>89</v>
      </c>
      <c r="AY776" s="20" t="s">
        <v>133</v>
      </c>
      <c r="BE776" s="212">
        <f>IF(N776="základní",J776,0)</f>
        <v>0</v>
      </c>
      <c r="BF776" s="212">
        <f>IF(N776="snížená",J776,0)</f>
        <v>0</v>
      </c>
      <c r="BG776" s="212">
        <f>IF(N776="zákl. přenesená",J776,0)</f>
        <v>0</v>
      </c>
      <c r="BH776" s="212">
        <f>IF(N776="sníž. přenesená",J776,0)</f>
        <v>0</v>
      </c>
      <c r="BI776" s="212">
        <f>IF(N776="nulová",J776,0)</f>
        <v>0</v>
      </c>
      <c r="BJ776" s="20" t="s">
        <v>86</v>
      </c>
      <c r="BK776" s="212">
        <f>ROUND(I776*H776,2)</f>
        <v>0</v>
      </c>
      <c r="BL776" s="20" t="s">
        <v>400</v>
      </c>
      <c r="BM776" s="211" t="s">
        <v>961</v>
      </c>
    </row>
    <row r="777" s="2" customFormat="1">
      <c r="A777" s="42"/>
      <c r="B777" s="43"/>
      <c r="C777" s="44"/>
      <c r="D777" s="213" t="s">
        <v>139</v>
      </c>
      <c r="E777" s="44"/>
      <c r="F777" s="214" t="s">
        <v>962</v>
      </c>
      <c r="G777" s="44"/>
      <c r="H777" s="44"/>
      <c r="I777" s="215"/>
      <c r="J777" s="44"/>
      <c r="K777" s="44"/>
      <c r="L777" s="48"/>
      <c r="M777" s="216"/>
      <c r="N777" s="217"/>
      <c r="O777" s="88"/>
      <c r="P777" s="88"/>
      <c r="Q777" s="88"/>
      <c r="R777" s="88"/>
      <c r="S777" s="88"/>
      <c r="T777" s="89"/>
      <c r="U777" s="42"/>
      <c r="V777" s="42"/>
      <c r="W777" s="42"/>
      <c r="X777" s="42"/>
      <c r="Y777" s="42"/>
      <c r="Z777" s="42"/>
      <c r="AA777" s="42"/>
      <c r="AB777" s="42"/>
      <c r="AC777" s="42"/>
      <c r="AD777" s="42"/>
      <c r="AE777" s="42"/>
      <c r="AT777" s="20" t="s">
        <v>139</v>
      </c>
      <c r="AU777" s="20" t="s">
        <v>89</v>
      </c>
    </row>
    <row r="778" s="2" customFormat="1">
      <c r="A778" s="42"/>
      <c r="B778" s="43"/>
      <c r="C778" s="44"/>
      <c r="D778" s="231" t="s">
        <v>184</v>
      </c>
      <c r="E778" s="44"/>
      <c r="F778" s="232" t="s">
        <v>963</v>
      </c>
      <c r="G778" s="44"/>
      <c r="H778" s="44"/>
      <c r="I778" s="215"/>
      <c r="J778" s="44"/>
      <c r="K778" s="44"/>
      <c r="L778" s="48"/>
      <c r="M778" s="216"/>
      <c r="N778" s="217"/>
      <c r="O778" s="88"/>
      <c r="P778" s="88"/>
      <c r="Q778" s="88"/>
      <c r="R778" s="88"/>
      <c r="S778" s="88"/>
      <c r="T778" s="89"/>
      <c r="U778" s="42"/>
      <c r="V778" s="42"/>
      <c r="W778" s="42"/>
      <c r="X778" s="42"/>
      <c r="Y778" s="42"/>
      <c r="Z778" s="42"/>
      <c r="AA778" s="42"/>
      <c r="AB778" s="42"/>
      <c r="AC778" s="42"/>
      <c r="AD778" s="42"/>
      <c r="AE778" s="42"/>
      <c r="AT778" s="20" t="s">
        <v>184</v>
      </c>
      <c r="AU778" s="20" t="s">
        <v>89</v>
      </c>
    </row>
    <row r="779" s="2" customFormat="1">
      <c r="A779" s="42"/>
      <c r="B779" s="43"/>
      <c r="C779" s="44"/>
      <c r="D779" s="213" t="s">
        <v>239</v>
      </c>
      <c r="E779" s="44"/>
      <c r="F779" s="218" t="s">
        <v>964</v>
      </c>
      <c r="G779" s="44"/>
      <c r="H779" s="44"/>
      <c r="I779" s="215"/>
      <c r="J779" s="44"/>
      <c r="K779" s="44"/>
      <c r="L779" s="48"/>
      <c r="M779" s="216"/>
      <c r="N779" s="217"/>
      <c r="O779" s="88"/>
      <c r="P779" s="88"/>
      <c r="Q779" s="88"/>
      <c r="R779" s="88"/>
      <c r="S779" s="88"/>
      <c r="T779" s="89"/>
      <c r="U779" s="42"/>
      <c r="V779" s="42"/>
      <c r="W779" s="42"/>
      <c r="X779" s="42"/>
      <c r="Y779" s="42"/>
      <c r="Z779" s="42"/>
      <c r="AA779" s="42"/>
      <c r="AB779" s="42"/>
      <c r="AC779" s="42"/>
      <c r="AD779" s="42"/>
      <c r="AE779" s="42"/>
      <c r="AT779" s="20" t="s">
        <v>239</v>
      </c>
      <c r="AU779" s="20" t="s">
        <v>89</v>
      </c>
    </row>
    <row r="780" s="15" customFormat="1">
      <c r="A780" s="15"/>
      <c r="B780" s="256"/>
      <c r="C780" s="257"/>
      <c r="D780" s="213" t="s">
        <v>258</v>
      </c>
      <c r="E780" s="258" t="s">
        <v>32</v>
      </c>
      <c r="F780" s="259" t="s">
        <v>361</v>
      </c>
      <c r="G780" s="257"/>
      <c r="H780" s="258" t="s">
        <v>32</v>
      </c>
      <c r="I780" s="260"/>
      <c r="J780" s="257"/>
      <c r="K780" s="257"/>
      <c r="L780" s="261"/>
      <c r="M780" s="262"/>
      <c r="N780" s="263"/>
      <c r="O780" s="263"/>
      <c r="P780" s="263"/>
      <c r="Q780" s="263"/>
      <c r="R780" s="263"/>
      <c r="S780" s="263"/>
      <c r="T780" s="264"/>
      <c r="U780" s="15"/>
      <c r="V780" s="15"/>
      <c r="W780" s="15"/>
      <c r="X780" s="15"/>
      <c r="Y780" s="15"/>
      <c r="Z780" s="15"/>
      <c r="AA780" s="15"/>
      <c r="AB780" s="15"/>
      <c r="AC780" s="15"/>
      <c r="AD780" s="15"/>
      <c r="AE780" s="15"/>
      <c r="AT780" s="265" t="s">
        <v>258</v>
      </c>
      <c r="AU780" s="265" t="s">
        <v>89</v>
      </c>
      <c r="AV780" s="15" t="s">
        <v>86</v>
      </c>
      <c r="AW780" s="15" t="s">
        <v>39</v>
      </c>
      <c r="AX780" s="15" t="s">
        <v>78</v>
      </c>
      <c r="AY780" s="265" t="s">
        <v>133</v>
      </c>
    </row>
    <row r="781" s="15" customFormat="1">
      <c r="A781" s="15"/>
      <c r="B781" s="256"/>
      <c r="C781" s="257"/>
      <c r="D781" s="213" t="s">
        <v>258</v>
      </c>
      <c r="E781" s="258" t="s">
        <v>32</v>
      </c>
      <c r="F781" s="259" t="s">
        <v>347</v>
      </c>
      <c r="G781" s="257"/>
      <c r="H781" s="258" t="s">
        <v>32</v>
      </c>
      <c r="I781" s="260"/>
      <c r="J781" s="257"/>
      <c r="K781" s="257"/>
      <c r="L781" s="261"/>
      <c r="M781" s="262"/>
      <c r="N781" s="263"/>
      <c r="O781" s="263"/>
      <c r="P781" s="263"/>
      <c r="Q781" s="263"/>
      <c r="R781" s="263"/>
      <c r="S781" s="263"/>
      <c r="T781" s="264"/>
      <c r="U781" s="15"/>
      <c r="V781" s="15"/>
      <c r="W781" s="15"/>
      <c r="X781" s="15"/>
      <c r="Y781" s="15"/>
      <c r="Z781" s="15"/>
      <c r="AA781" s="15"/>
      <c r="AB781" s="15"/>
      <c r="AC781" s="15"/>
      <c r="AD781" s="15"/>
      <c r="AE781" s="15"/>
      <c r="AT781" s="265" t="s">
        <v>258</v>
      </c>
      <c r="AU781" s="265" t="s">
        <v>89</v>
      </c>
      <c r="AV781" s="15" t="s">
        <v>86</v>
      </c>
      <c r="AW781" s="15" t="s">
        <v>39</v>
      </c>
      <c r="AX781" s="15" t="s">
        <v>78</v>
      </c>
      <c r="AY781" s="265" t="s">
        <v>133</v>
      </c>
    </row>
    <row r="782" s="15" customFormat="1">
      <c r="A782" s="15"/>
      <c r="B782" s="256"/>
      <c r="C782" s="257"/>
      <c r="D782" s="213" t="s">
        <v>258</v>
      </c>
      <c r="E782" s="258" t="s">
        <v>32</v>
      </c>
      <c r="F782" s="259" t="s">
        <v>320</v>
      </c>
      <c r="G782" s="257"/>
      <c r="H782" s="258" t="s">
        <v>32</v>
      </c>
      <c r="I782" s="260"/>
      <c r="J782" s="257"/>
      <c r="K782" s="257"/>
      <c r="L782" s="261"/>
      <c r="M782" s="262"/>
      <c r="N782" s="263"/>
      <c r="O782" s="263"/>
      <c r="P782" s="263"/>
      <c r="Q782" s="263"/>
      <c r="R782" s="263"/>
      <c r="S782" s="263"/>
      <c r="T782" s="264"/>
      <c r="U782" s="15"/>
      <c r="V782" s="15"/>
      <c r="W782" s="15"/>
      <c r="X782" s="15"/>
      <c r="Y782" s="15"/>
      <c r="Z782" s="15"/>
      <c r="AA782" s="15"/>
      <c r="AB782" s="15"/>
      <c r="AC782" s="15"/>
      <c r="AD782" s="15"/>
      <c r="AE782" s="15"/>
      <c r="AT782" s="265" t="s">
        <v>258</v>
      </c>
      <c r="AU782" s="265" t="s">
        <v>89</v>
      </c>
      <c r="AV782" s="15" t="s">
        <v>86</v>
      </c>
      <c r="AW782" s="15" t="s">
        <v>39</v>
      </c>
      <c r="AX782" s="15" t="s">
        <v>78</v>
      </c>
      <c r="AY782" s="265" t="s">
        <v>133</v>
      </c>
    </row>
    <row r="783" s="13" customFormat="1">
      <c r="A783" s="13"/>
      <c r="B783" s="234"/>
      <c r="C783" s="235"/>
      <c r="D783" s="213" t="s">
        <v>258</v>
      </c>
      <c r="E783" s="236" t="s">
        <v>32</v>
      </c>
      <c r="F783" s="237" t="s">
        <v>965</v>
      </c>
      <c r="G783" s="235"/>
      <c r="H783" s="238">
        <v>12.638</v>
      </c>
      <c r="I783" s="239"/>
      <c r="J783" s="235"/>
      <c r="K783" s="235"/>
      <c r="L783" s="240"/>
      <c r="M783" s="241"/>
      <c r="N783" s="242"/>
      <c r="O783" s="242"/>
      <c r="P783" s="242"/>
      <c r="Q783" s="242"/>
      <c r="R783" s="242"/>
      <c r="S783" s="242"/>
      <c r="T783" s="243"/>
      <c r="U783" s="13"/>
      <c r="V783" s="13"/>
      <c r="W783" s="13"/>
      <c r="X783" s="13"/>
      <c r="Y783" s="13"/>
      <c r="Z783" s="13"/>
      <c r="AA783" s="13"/>
      <c r="AB783" s="13"/>
      <c r="AC783" s="13"/>
      <c r="AD783" s="13"/>
      <c r="AE783" s="13"/>
      <c r="AT783" s="244" t="s">
        <v>258</v>
      </c>
      <c r="AU783" s="244" t="s">
        <v>89</v>
      </c>
      <c r="AV783" s="13" t="s">
        <v>89</v>
      </c>
      <c r="AW783" s="13" t="s">
        <v>39</v>
      </c>
      <c r="AX783" s="13" t="s">
        <v>78</v>
      </c>
      <c r="AY783" s="244" t="s">
        <v>133</v>
      </c>
    </row>
    <row r="784" s="13" customFormat="1">
      <c r="A784" s="13"/>
      <c r="B784" s="234"/>
      <c r="C784" s="235"/>
      <c r="D784" s="213" t="s">
        <v>258</v>
      </c>
      <c r="E784" s="236" t="s">
        <v>32</v>
      </c>
      <c r="F784" s="237" t="s">
        <v>349</v>
      </c>
      <c r="G784" s="235"/>
      <c r="H784" s="238">
        <v>-1.6160000000000001</v>
      </c>
      <c r="I784" s="239"/>
      <c r="J784" s="235"/>
      <c r="K784" s="235"/>
      <c r="L784" s="240"/>
      <c r="M784" s="241"/>
      <c r="N784" s="242"/>
      <c r="O784" s="242"/>
      <c r="P784" s="242"/>
      <c r="Q784" s="242"/>
      <c r="R784" s="242"/>
      <c r="S784" s="242"/>
      <c r="T784" s="243"/>
      <c r="U784" s="13"/>
      <c r="V784" s="13"/>
      <c r="W784" s="13"/>
      <c r="X784" s="13"/>
      <c r="Y784" s="13"/>
      <c r="Z784" s="13"/>
      <c r="AA784" s="13"/>
      <c r="AB784" s="13"/>
      <c r="AC784" s="13"/>
      <c r="AD784" s="13"/>
      <c r="AE784" s="13"/>
      <c r="AT784" s="244" t="s">
        <v>258</v>
      </c>
      <c r="AU784" s="244" t="s">
        <v>89</v>
      </c>
      <c r="AV784" s="13" t="s">
        <v>89</v>
      </c>
      <c r="AW784" s="13" t="s">
        <v>39</v>
      </c>
      <c r="AX784" s="13" t="s">
        <v>78</v>
      </c>
      <c r="AY784" s="244" t="s">
        <v>133</v>
      </c>
    </row>
    <row r="785" s="15" customFormat="1">
      <c r="A785" s="15"/>
      <c r="B785" s="256"/>
      <c r="C785" s="257"/>
      <c r="D785" s="213" t="s">
        <v>258</v>
      </c>
      <c r="E785" s="258" t="s">
        <v>32</v>
      </c>
      <c r="F785" s="259" t="s">
        <v>322</v>
      </c>
      <c r="G785" s="257"/>
      <c r="H785" s="258" t="s">
        <v>32</v>
      </c>
      <c r="I785" s="260"/>
      <c r="J785" s="257"/>
      <c r="K785" s="257"/>
      <c r="L785" s="261"/>
      <c r="M785" s="262"/>
      <c r="N785" s="263"/>
      <c r="O785" s="263"/>
      <c r="P785" s="263"/>
      <c r="Q785" s="263"/>
      <c r="R785" s="263"/>
      <c r="S785" s="263"/>
      <c r="T785" s="264"/>
      <c r="U785" s="15"/>
      <c r="V785" s="15"/>
      <c r="W785" s="15"/>
      <c r="X785" s="15"/>
      <c r="Y785" s="15"/>
      <c r="Z785" s="15"/>
      <c r="AA785" s="15"/>
      <c r="AB785" s="15"/>
      <c r="AC785" s="15"/>
      <c r="AD785" s="15"/>
      <c r="AE785" s="15"/>
      <c r="AT785" s="265" t="s">
        <v>258</v>
      </c>
      <c r="AU785" s="265" t="s">
        <v>89</v>
      </c>
      <c r="AV785" s="15" t="s">
        <v>86</v>
      </c>
      <c r="AW785" s="15" t="s">
        <v>39</v>
      </c>
      <c r="AX785" s="15" t="s">
        <v>78</v>
      </c>
      <c r="AY785" s="265" t="s">
        <v>133</v>
      </c>
    </row>
    <row r="786" s="13" customFormat="1">
      <c r="A786" s="13"/>
      <c r="B786" s="234"/>
      <c r="C786" s="235"/>
      <c r="D786" s="213" t="s">
        <v>258</v>
      </c>
      <c r="E786" s="236" t="s">
        <v>32</v>
      </c>
      <c r="F786" s="237" t="s">
        <v>966</v>
      </c>
      <c r="G786" s="235"/>
      <c r="H786" s="238">
        <v>9.4809999999999999</v>
      </c>
      <c r="I786" s="239"/>
      <c r="J786" s="235"/>
      <c r="K786" s="235"/>
      <c r="L786" s="240"/>
      <c r="M786" s="241"/>
      <c r="N786" s="242"/>
      <c r="O786" s="242"/>
      <c r="P786" s="242"/>
      <c r="Q786" s="242"/>
      <c r="R786" s="242"/>
      <c r="S786" s="242"/>
      <c r="T786" s="243"/>
      <c r="U786" s="13"/>
      <c r="V786" s="13"/>
      <c r="W786" s="13"/>
      <c r="X786" s="13"/>
      <c r="Y786" s="13"/>
      <c r="Z786" s="13"/>
      <c r="AA786" s="13"/>
      <c r="AB786" s="13"/>
      <c r="AC786" s="13"/>
      <c r="AD786" s="13"/>
      <c r="AE786" s="13"/>
      <c r="AT786" s="244" t="s">
        <v>258</v>
      </c>
      <c r="AU786" s="244" t="s">
        <v>89</v>
      </c>
      <c r="AV786" s="13" t="s">
        <v>89</v>
      </c>
      <c r="AW786" s="13" t="s">
        <v>39</v>
      </c>
      <c r="AX786" s="13" t="s">
        <v>78</v>
      </c>
      <c r="AY786" s="244" t="s">
        <v>133</v>
      </c>
    </row>
    <row r="787" s="13" customFormat="1">
      <c r="A787" s="13"/>
      <c r="B787" s="234"/>
      <c r="C787" s="235"/>
      <c r="D787" s="213" t="s">
        <v>258</v>
      </c>
      <c r="E787" s="236" t="s">
        <v>32</v>
      </c>
      <c r="F787" s="237" t="s">
        <v>351</v>
      </c>
      <c r="G787" s="235"/>
      <c r="H787" s="238">
        <v>-1</v>
      </c>
      <c r="I787" s="239"/>
      <c r="J787" s="235"/>
      <c r="K787" s="235"/>
      <c r="L787" s="240"/>
      <c r="M787" s="241"/>
      <c r="N787" s="242"/>
      <c r="O787" s="242"/>
      <c r="P787" s="242"/>
      <c r="Q787" s="242"/>
      <c r="R787" s="242"/>
      <c r="S787" s="242"/>
      <c r="T787" s="243"/>
      <c r="U787" s="13"/>
      <c r="V787" s="13"/>
      <c r="W787" s="13"/>
      <c r="X787" s="13"/>
      <c r="Y787" s="13"/>
      <c r="Z787" s="13"/>
      <c r="AA787" s="13"/>
      <c r="AB787" s="13"/>
      <c r="AC787" s="13"/>
      <c r="AD787" s="13"/>
      <c r="AE787" s="13"/>
      <c r="AT787" s="244" t="s">
        <v>258</v>
      </c>
      <c r="AU787" s="244" t="s">
        <v>89</v>
      </c>
      <c r="AV787" s="13" t="s">
        <v>89</v>
      </c>
      <c r="AW787" s="13" t="s">
        <v>39</v>
      </c>
      <c r="AX787" s="13" t="s">
        <v>78</v>
      </c>
      <c r="AY787" s="244" t="s">
        <v>133</v>
      </c>
    </row>
    <row r="788" s="13" customFormat="1">
      <c r="A788" s="13"/>
      <c r="B788" s="234"/>
      <c r="C788" s="235"/>
      <c r="D788" s="213" t="s">
        <v>258</v>
      </c>
      <c r="E788" s="236" t="s">
        <v>32</v>
      </c>
      <c r="F788" s="237" t="s">
        <v>352</v>
      </c>
      <c r="G788" s="235"/>
      <c r="H788" s="238">
        <v>0.71999999999999997</v>
      </c>
      <c r="I788" s="239"/>
      <c r="J788" s="235"/>
      <c r="K788" s="235"/>
      <c r="L788" s="240"/>
      <c r="M788" s="241"/>
      <c r="N788" s="242"/>
      <c r="O788" s="242"/>
      <c r="P788" s="242"/>
      <c r="Q788" s="242"/>
      <c r="R788" s="242"/>
      <c r="S788" s="242"/>
      <c r="T788" s="243"/>
      <c r="U788" s="13"/>
      <c r="V788" s="13"/>
      <c r="W788" s="13"/>
      <c r="X788" s="13"/>
      <c r="Y788" s="13"/>
      <c r="Z788" s="13"/>
      <c r="AA788" s="13"/>
      <c r="AB788" s="13"/>
      <c r="AC788" s="13"/>
      <c r="AD788" s="13"/>
      <c r="AE788" s="13"/>
      <c r="AT788" s="244" t="s">
        <v>258</v>
      </c>
      <c r="AU788" s="244" t="s">
        <v>89</v>
      </c>
      <c r="AV788" s="13" t="s">
        <v>89</v>
      </c>
      <c r="AW788" s="13" t="s">
        <v>39</v>
      </c>
      <c r="AX788" s="13" t="s">
        <v>78</v>
      </c>
      <c r="AY788" s="244" t="s">
        <v>133</v>
      </c>
    </row>
    <row r="789" s="14" customFormat="1">
      <c r="A789" s="14"/>
      <c r="B789" s="245"/>
      <c r="C789" s="246"/>
      <c r="D789" s="213" t="s">
        <v>258</v>
      </c>
      <c r="E789" s="247" t="s">
        <v>32</v>
      </c>
      <c r="F789" s="248" t="s">
        <v>265</v>
      </c>
      <c r="G789" s="246"/>
      <c r="H789" s="249">
        <v>20.222999999999999</v>
      </c>
      <c r="I789" s="250"/>
      <c r="J789" s="246"/>
      <c r="K789" s="246"/>
      <c r="L789" s="251"/>
      <c r="M789" s="252"/>
      <c r="N789" s="253"/>
      <c r="O789" s="253"/>
      <c r="P789" s="253"/>
      <c r="Q789" s="253"/>
      <c r="R789" s="253"/>
      <c r="S789" s="253"/>
      <c r="T789" s="254"/>
      <c r="U789" s="14"/>
      <c r="V789" s="14"/>
      <c r="W789" s="14"/>
      <c r="X789" s="14"/>
      <c r="Y789" s="14"/>
      <c r="Z789" s="14"/>
      <c r="AA789" s="14"/>
      <c r="AB789" s="14"/>
      <c r="AC789" s="14"/>
      <c r="AD789" s="14"/>
      <c r="AE789" s="14"/>
      <c r="AT789" s="255" t="s">
        <v>258</v>
      </c>
      <c r="AU789" s="255" t="s">
        <v>89</v>
      </c>
      <c r="AV789" s="14" t="s">
        <v>132</v>
      </c>
      <c r="AW789" s="14" t="s">
        <v>39</v>
      </c>
      <c r="AX789" s="14" t="s">
        <v>86</v>
      </c>
      <c r="AY789" s="255" t="s">
        <v>133</v>
      </c>
    </row>
    <row r="790" s="2" customFormat="1" ht="24.15" customHeight="1">
      <c r="A790" s="42"/>
      <c r="B790" s="43"/>
      <c r="C790" s="200" t="s">
        <v>967</v>
      </c>
      <c r="D790" s="200" t="s">
        <v>134</v>
      </c>
      <c r="E790" s="201" t="s">
        <v>968</v>
      </c>
      <c r="F790" s="202" t="s">
        <v>969</v>
      </c>
      <c r="G790" s="203" t="s">
        <v>253</v>
      </c>
      <c r="H790" s="204">
        <v>11.022</v>
      </c>
      <c r="I790" s="205"/>
      <c r="J790" s="206">
        <f>ROUND(I790*H790,2)</f>
        <v>0</v>
      </c>
      <c r="K790" s="202" t="s">
        <v>235</v>
      </c>
      <c r="L790" s="48"/>
      <c r="M790" s="207" t="s">
        <v>32</v>
      </c>
      <c r="N790" s="208" t="s">
        <v>49</v>
      </c>
      <c r="O790" s="88"/>
      <c r="P790" s="209">
        <f>O790*H790</f>
        <v>0</v>
      </c>
      <c r="Q790" s="209">
        <v>0.0015</v>
      </c>
      <c r="R790" s="209">
        <f>Q790*H790</f>
        <v>0.016532999999999999</v>
      </c>
      <c r="S790" s="209">
        <v>0</v>
      </c>
      <c r="T790" s="210">
        <f>S790*H790</f>
        <v>0</v>
      </c>
      <c r="U790" s="42"/>
      <c r="V790" s="42"/>
      <c r="W790" s="42"/>
      <c r="X790" s="42"/>
      <c r="Y790" s="42"/>
      <c r="Z790" s="42"/>
      <c r="AA790" s="42"/>
      <c r="AB790" s="42"/>
      <c r="AC790" s="42"/>
      <c r="AD790" s="42"/>
      <c r="AE790" s="42"/>
      <c r="AR790" s="211" t="s">
        <v>400</v>
      </c>
      <c r="AT790" s="211" t="s">
        <v>134</v>
      </c>
      <c r="AU790" s="211" t="s">
        <v>89</v>
      </c>
      <c r="AY790" s="20" t="s">
        <v>133</v>
      </c>
      <c r="BE790" s="212">
        <f>IF(N790="základní",J790,0)</f>
        <v>0</v>
      </c>
      <c r="BF790" s="212">
        <f>IF(N790="snížená",J790,0)</f>
        <v>0</v>
      </c>
      <c r="BG790" s="212">
        <f>IF(N790="zákl. přenesená",J790,0)</f>
        <v>0</v>
      </c>
      <c r="BH790" s="212">
        <f>IF(N790="sníž. přenesená",J790,0)</f>
        <v>0</v>
      </c>
      <c r="BI790" s="212">
        <f>IF(N790="nulová",J790,0)</f>
        <v>0</v>
      </c>
      <c r="BJ790" s="20" t="s">
        <v>86</v>
      </c>
      <c r="BK790" s="212">
        <f>ROUND(I790*H790,2)</f>
        <v>0</v>
      </c>
      <c r="BL790" s="20" t="s">
        <v>400</v>
      </c>
      <c r="BM790" s="211" t="s">
        <v>970</v>
      </c>
    </row>
    <row r="791" s="2" customFormat="1">
      <c r="A791" s="42"/>
      <c r="B791" s="43"/>
      <c r="C791" s="44"/>
      <c r="D791" s="213" t="s">
        <v>139</v>
      </c>
      <c r="E791" s="44"/>
      <c r="F791" s="214" t="s">
        <v>971</v>
      </c>
      <c r="G791" s="44"/>
      <c r="H791" s="44"/>
      <c r="I791" s="215"/>
      <c r="J791" s="44"/>
      <c r="K791" s="44"/>
      <c r="L791" s="48"/>
      <c r="M791" s="216"/>
      <c r="N791" s="217"/>
      <c r="O791" s="88"/>
      <c r="P791" s="88"/>
      <c r="Q791" s="88"/>
      <c r="R791" s="88"/>
      <c r="S791" s="88"/>
      <c r="T791" s="89"/>
      <c r="U791" s="42"/>
      <c r="V791" s="42"/>
      <c r="W791" s="42"/>
      <c r="X791" s="42"/>
      <c r="Y791" s="42"/>
      <c r="Z791" s="42"/>
      <c r="AA791" s="42"/>
      <c r="AB791" s="42"/>
      <c r="AC791" s="42"/>
      <c r="AD791" s="42"/>
      <c r="AE791" s="42"/>
      <c r="AT791" s="20" t="s">
        <v>139</v>
      </c>
      <c r="AU791" s="20" t="s">
        <v>89</v>
      </c>
    </row>
    <row r="792" s="2" customFormat="1">
      <c r="A792" s="42"/>
      <c r="B792" s="43"/>
      <c r="C792" s="44"/>
      <c r="D792" s="231" t="s">
        <v>184</v>
      </c>
      <c r="E792" s="44"/>
      <c r="F792" s="232" t="s">
        <v>972</v>
      </c>
      <c r="G792" s="44"/>
      <c r="H792" s="44"/>
      <c r="I792" s="215"/>
      <c r="J792" s="44"/>
      <c r="K792" s="44"/>
      <c r="L792" s="48"/>
      <c r="M792" s="216"/>
      <c r="N792" s="217"/>
      <c r="O792" s="88"/>
      <c r="P792" s="88"/>
      <c r="Q792" s="88"/>
      <c r="R792" s="88"/>
      <c r="S792" s="88"/>
      <c r="T792" s="89"/>
      <c r="U792" s="42"/>
      <c r="V792" s="42"/>
      <c r="W792" s="42"/>
      <c r="X792" s="42"/>
      <c r="Y792" s="42"/>
      <c r="Z792" s="42"/>
      <c r="AA792" s="42"/>
      <c r="AB792" s="42"/>
      <c r="AC792" s="42"/>
      <c r="AD792" s="42"/>
      <c r="AE792" s="42"/>
      <c r="AT792" s="20" t="s">
        <v>184</v>
      </c>
      <c r="AU792" s="20" t="s">
        <v>89</v>
      </c>
    </row>
    <row r="793" s="2" customFormat="1">
      <c r="A793" s="42"/>
      <c r="B793" s="43"/>
      <c r="C793" s="44"/>
      <c r="D793" s="213" t="s">
        <v>239</v>
      </c>
      <c r="E793" s="44"/>
      <c r="F793" s="218" t="s">
        <v>973</v>
      </c>
      <c r="G793" s="44"/>
      <c r="H793" s="44"/>
      <c r="I793" s="215"/>
      <c r="J793" s="44"/>
      <c r="K793" s="44"/>
      <c r="L793" s="48"/>
      <c r="M793" s="216"/>
      <c r="N793" s="217"/>
      <c r="O793" s="88"/>
      <c r="P793" s="88"/>
      <c r="Q793" s="88"/>
      <c r="R793" s="88"/>
      <c r="S793" s="88"/>
      <c r="T793" s="89"/>
      <c r="U793" s="42"/>
      <c r="V793" s="42"/>
      <c r="W793" s="42"/>
      <c r="X793" s="42"/>
      <c r="Y793" s="42"/>
      <c r="Z793" s="42"/>
      <c r="AA793" s="42"/>
      <c r="AB793" s="42"/>
      <c r="AC793" s="42"/>
      <c r="AD793" s="42"/>
      <c r="AE793" s="42"/>
      <c r="AT793" s="20" t="s">
        <v>239</v>
      </c>
      <c r="AU793" s="20" t="s">
        <v>89</v>
      </c>
    </row>
    <row r="794" s="15" customFormat="1">
      <c r="A794" s="15"/>
      <c r="B794" s="256"/>
      <c r="C794" s="257"/>
      <c r="D794" s="213" t="s">
        <v>258</v>
      </c>
      <c r="E794" s="258" t="s">
        <v>32</v>
      </c>
      <c r="F794" s="259" t="s">
        <v>347</v>
      </c>
      <c r="G794" s="257"/>
      <c r="H794" s="258" t="s">
        <v>32</v>
      </c>
      <c r="I794" s="260"/>
      <c r="J794" s="257"/>
      <c r="K794" s="257"/>
      <c r="L794" s="261"/>
      <c r="M794" s="262"/>
      <c r="N794" s="263"/>
      <c r="O794" s="263"/>
      <c r="P794" s="263"/>
      <c r="Q794" s="263"/>
      <c r="R794" s="263"/>
      <c r="S794" s="263"/>
      <c r="T794" s="264"/>
      <c r="U794" s="15"/>
      <c r="V794" s="15"/>
      <c r="W794" s="15"/>
      <c r="X794" s="15"/>
      <c r="Y794" s="15"/>
      <c r="Z794" s="15"/>
      <c r="AA794" s="15"/>
      <c r="AB794" s="15"/>
      <c r="AC794" s="15"/>
      <c r="AD794" s="15"/>
      <c r="AE794" s="15"/>
      <c r="AT794" s="265" t="s">
        <v>258</v>
      </c>
      <c r="AU794" s="265" t="s">
        <v>89</v>
      </c>
      <c r="AV794" s="15" t="s">
        <v>86</v>
      </c>
      <c r="AW794" s="15" t="s">
        <v>39</v>
      </c>
      <c r="AX794" s="15" t="s">
        <v>78</v>
      </c>
      <c r="AY794" s="265" t="s">
        <v>133</v>
      </c>
    </row>
    <row r="795" s="15" customFormat="1">
      <c r="A795" s="15"/>
      <c r="B795" s="256"/>
      <c r="C795" s="257"/>
      <c r="D795" s="213" t="s">
        <v>258</v>
      </c>
      <c r="E795" s="258" t="s">
        <v>32</v>
      </c>
      <c r="F795" s="259" t="s">
        <v>320</v>
      </c>
      <c r="G795" s="257"/>
      <c r="H795" s="258" t="s">
        <v>32</v>
      </c>
      <c r="I795" s="260"/>
      <c r="J795" s="257"/>
      <c r="K795" s="257"/>
      <c r="L795" s="261"/>
      <c r="M795" s="262"/>
      <c r="N795" s="263"/>
      <c r="O795" s="263"/>
      <c r="P795" s="263"/>
      <c r="Q795" s="263"/>
      <c r="R795" s="263"/>
      <c r="S795" s="263"/>
      <c r="T795" s="264"/>
      <c r="U795" s="15"/>
      <c r="V795" s="15"/>
      <c r="W795" s="15"/>
      <c r="X795" s="15"/>
      <c r="Y795" s="15"/>
      <c r="Z795" s="15"/>
      <c r="AA795" s="15"/>
      <c r="AB795" s="15"/>
      <c r="AC795" s="15"/>
      <c r="AD795" s="15"/>
      <c r="AE795" s="15"/>
      <c r="AT795" s="265" t="s">
        <v>258</v>
      </c>
      <c r="AU795" s="265" t="s">
        <v>89</v>
      </c>
      <c r="AV795" s="15" t="s">
        <v>86</v>
      </c>
      <c r="AW795" s="15" t="s">
        <v>39</v>
      </c>
      <c r="AX795" s="15" t="s">
        <v>78</v>
      </c>
      <c r="AY795" s="265" t="s">
        <v>133</v>
      </c>
    </row>
    <row r="796" s="13" customFormat="1">
      <c r="A796" s="13"/>
      <c r="B796" s="234"/>
      <c r="C796" s="235"/>
      <c r="D796" s="213" t="s">
        <v>258</v>
      </c>
      <c r="E796" s="236" t="s">
        <v>32</v>
      </c>
      <c r="F796" s="237" t="s">
        <v>965</v>
      </c>
      <c r="G796" s="235"/>
      <c r="H796" s="238">
        <v>12.638</v>
      </c>
      <c r="I796" s="239"/>
      <c r="J796" s="235"/>
      <c r="K796" s="235"/>
      <c r="L796" s="240"/>
      <c r="M796" s="241"/>
      <c r="N796" s="242"/>
      <c r="O796" s="242"/>
      <c r="P796" s="242"/>
      <c r="Q796" s="242"/>
      <c r="R796" s="242"/>
      <c r="S796" s="242"/>
      <c r="T796" s="243"/>
      <c r="U796" s="13"/>
      <c r="V796" s="13"/>
      <c r="W796" s="13"/>
      <c r="X796" s="13"/>
      <c r="Y796" s="13"/>
      <c r="Z796" s="13"/>
      <c r="AA796" s="13"/>
      <c r="AB796" s="13"/>
      <c r="AC796" s="13"/>
      <c r="AD796" s="13"/>
      <c r="AE796" s="13"/>
      <c r="AT796" s="244" t="s">
        <v>258</v>
      </c>
      <c r="AU796" s="244" t="s">
        <v>89</v>
      </c>
      <c r="AV796" s="13" t="s">
        <v>89</v>
      </c>
      <c r="AW796" s="13" t="s">
        <v>39</v>
      </c>
      <c r="AX796" s="13" t="s">
        <v>78</v>
      </c>
      <c r="AY796" s="244" t="s">
        <v>133</v>
      </c>
    </row>
    <row r="797" s="13" customFormat="1">
      <c r="A797" s="13"/>
      <c r="B797" s="234"/>
      <c r="C797" s="235"/>
      <c r="D797" s="213" t="s">
        <v>258</v>
      </c>
      <c r="E797" s="236" t="s">
        <v>32</v>
      </c>
      <c r="F797" s="237" t="s">
        <v>349</v>
      </c>
      <c r="G797" s="235"/>
      <c r="H797" s="238">
        <v>-1.6160000000000001</v>
      </c>
      <c r="I797" s="239"/>
      <c r="J797" s="235"/>
      <c r="K797" s="235"/>
      <c r="L797" s="240"/>
      <c r="M797" s="241"/>
      <c r="N797" s="242"/>
      <c r="O797" s="242"/>
      <c r="P797" s="242"/>
      <c r="Q797" s="242"/>
      <c r="R797" s="242"/>
      <c r="S797" s="242"/>
      <c r="T797" s="243"/>
      <c r="U797" s="13"/>
      <c r="V797" s="13"/>
      <c r="W797" s="13"/>
      <c r="X797" s="13"/>
      <c r="Y797" s="13"/>
      <c r="Z797" s="13"/>
      <c r="AA797" s="13"/>
      <c r="AB797" s="13"/>
      <c r="AC797" s="13"/>
      <c r="AD797" s="13"/>
      <c r="AE797" s="13"/>
      <c r="AT797" s="244" t="s">
        <v>258</v>
      </c>
      <c r="AU797" s="244" t="s">
        <v>89</v>
      </c>
      <c r="AV797" s="13" t="s">
        <v>89</v>
      </c>
      <c r="AW797" s="13" t="s">
        <v>39</v>
      </c>
      <c r="AX797" s="13" t="s">
        <v>78</v>
      </c>
      <c r="AY797" s="244" t="s">
        <v>133</v>
      </c>
    </row>
    <row r="798" s="14" customFormat="1">
      <c r="A798" s="14"/>
      <c r="B798" s="245"/>
      <c r="C798" s="246"/>
      <c r="D798" s="213" t="s">
        <v>258</v>
      </c>
      <c r="E798" s="247" t="s">
        <v>32</v>
      </c>
      <c r="F798" s="248" t="s">
        <v>265</v>
      </c>
      <c r="G798" s="246"/>
      <c r="H798" s="249">
        <v>11.022</v>
      </c>
      <c r="I798" s="250"/>
      <c r="J798" s="246"/>
      <c r="K798" s="246"/>
      <c r="L798" s="251"/>
      <c r="M798" s="252"/>
      <c r="N798" s="253"/>
      <c r="O798" s="253"/>
      <c r="P798" s="253"/>
      <c r="Q798" s="253"/>
      <c r="R798" s="253"/>
      <c r="S798" s="253"/>
      <c r="T798" s="254"/>
      <c r="U798" s="14"/>
      <c r="V798" s="14"/>
      <c r="W798" s="14"/>
      <c r="X798" s="14"/>
      <c r="Y798" s="14"/>
      <c r="Z798" s="14"/>
      <c r="AA798" s="14"/>
      <c r="AB798" s="14"/>
      <c r="AC798" s="14"/>
      <c r="AD798" s="14"/>
      <c r="AE798" s="14"/>
      <c r="AT798" s="255" t="s">
        <v>258</v>
      </c>
      <c r="AU798" s="255" t="s">
        <v>89</v>
      </c>
      <c r="AV798" s="14" t="s">
        <v>132</v>
      </c>
      <c r="AW798" s="14" t="s">
        <v>39</v>
      </c>
      <c r="AX798" s="14" t="s">
        <v>86</v>
      </c>
      <c r="AY798" s="255" t="s">
        <v>133</v>
      </c>
    </row>
    <row r="799" s="2" customFormat="1" ht="33" customHeight="1">
      <c r="A799" s="42"/>
      <c r="B799" s="43"/>
      <c r="C799" s="200" t="s">
        <v>974</v>
      </c>
      <c r="D799" s="200" t="s">
        <v>134</v>
      </c>
      <c r="E799" s="201" t="s">
        <v>975</v>
      </c>
      <c r="F799" s="202" t="s">
        <v>976</v>
      </c>
      <c r="G799" s="203" t="s">
        <v>253</v>
      </c>
      <c r="H799" s="204">
        <v>20.222999999999999</v>
      </c>
      <c r="I799" s="205"/>
      <c r="J799" s="206">
        <f>ROUND(I799*H799,2)</f>
        <v>0</v>
      </c>
      <c r="K799" s="202" t="s">
        <v>235</v>
      </c>
      <c r="L799" s="48"/>
      <c r="M799" s="207" t="s">
        <v>32</v>
      </c>
      <c r="N799" s="208" t="s">
        <v>49</v>
      </c>
      <c r="O799" s="88"/>
      <c r="P799" s="209">
        <f>O799*H799</f>
        <v>0</v>
      </c>
      <c r="Q799" s="209">
        <v>0.0060000000000000001</v>
      </c>
      <c r="R799" s="209">
        <f>Q799*H799</f>
        <v>0.121338</v>
      </c>
      <c r="S799" s="209">
        <v>0</v>
      </c>
      <c r="T799" s="210">
        <f>S799*H799</f>
        <v>0</v>
      </c>
      <c r="U799" s="42"/>
      <c r="V799" s="42"/>
      <c r="W799" s="42"/>
      <c r="X799" s="42"/>
      <c r="Y799" s="42"/>
      <c r="Z799" s="42"/>
      <c r="AA799" s="42"/>
      <c r="AB799" s="42"/>
      <c r="AC799" s="42"/>
      <c r="AD799" s="42"/>
      <c r="AE799" s="42"/>
      <c r="AR799" s="211" t="s">
        <v>400</v>
      </c>
      <c r="AT799" s="211" t="s">
        <v>134</v>
      </c>
      <c r="AU799" s="211" t="s">
        <v>89</v>
      </c>
      <c r="AY799" s="20" t="s">
        <v>133</v>
      </c>
      <c r="BE799" s="212">
        <f>IF(N799="základní",J799,0)</f>
        <v>0</v>
      </c>
      <c r="BF799" s="212">
        <f>IF(N799="snížená",J799,0)</f>
        <v>0</v>
      </c>
      <c r="BG799" s="212">
        <f>IF(N799="zákl. přenesená",J799,0)</f>
        <v>0</v>
      </c>
      <c r="BH799" s="212">
        <f>IF(N799="sníž. přenesená",J799,0)</f>
        <v>0</v>
      </c>
      <c r="BI799" s="212">
        <f>IF(N799="nulová",J799,0)</f>
        <v>0</v>
      </c>
      <c r="BJ799" s="20" t="s">
        <v>86</v>
      </c>
      <c r="BK799" s="212">
        <f>ROUND(I799*H799,2)</f>
        <v>0</v>
      </c>
      <c r="BL799" s="20" t="s">
        <v>400</v>
      </c>
      <c r="BM799" s="211" t="s">
        <v>977</v>
      </c>
    </row>
    <row r="800" s="2" customFormat="1">
      <c r="A800" s="42"/>
      <c r="B800" s="43"/>
      <c r="C800" s="44"/>
      <c r="D800" s="213" t="s">
        <v>139</v>
      </c>
      <c r="E800" s="44"/>
      <c r="F800" s="214" t="s">
        <v>978</v>
      </c>
      <c r="G800" s="44"/>
      <c r="H800" s="44"/>
      <c r="I800" s="215"/>
      <c r="J800" s="44"/>
      <c r="K800" s="44"/>
      <c r="L800" s="48"/>
      <c r="M800" s="216"/>
      <c r="N800" s="217"/>
      <c r="O800" s="88"/>
      <c r="P800" s="88"/>
      <c r="Q800" s="88"/>
      <c r="R800" s="88"/>
      <c r="S800" s="88"/>
      <c r="T800" s="89"/>
      <c r="U800" s="42"/>
      <c r="V800" s="42"/>
      <c r="W800" s="42"/>
      <c r="X800" s="42"/>
      <c r="Y800" s="42"/>
      <c r="Z800" s="42"/>
      <c r="AA800" s="42"/>
      <c r="AB800" s="42"/>
      <c r="AC800" s="42"/>
      <c r="AD800" s="42"/>
      <c r="AE800" s="42"/>
      <c r="AT800" s="20" t="s">
        <v>139</v>
      </c>
      <c r="AU800" s="20" t="s">
        <v>89</v>
      </c>
    </row>
    <row r="801" s="2" customFormat="1">
      <c r="A801" s="42"/>
      <c r="B801" s="43"/>
      <c r="C801" s="44"/>
      <c r="D801" s="231" t="s">
        <v>184</v>
      </c>
      <c r="E801" s="44"/>
      <c r="F801" s="232" t="s">
        <v>979</v>
      </c>
      <c r="G801" s="44"/>
      <c r="H801" s="44"/>
      <c r="I801" s="215"/>
      <c r="J801" s="44"/>
      <c r="K801" s="44"/>
      <c r="L801" s="48"/>
      <c r="M801" s="216"/>
      <c r="N801" s="217"/>
      <c r="O801" s="88"/>
      <c r="P801" s="88"/>
      <c r="Q801" s="88"/>
      <c r="R801" s="88"/>
      <c r="S801" s="88"/>
      <c r="T801" s="89"/>
      <c r="U801" s="42"/>
      <c r="V801" s="42"/>
      <c r="W801" s="42"/>
      <c r="X801" s="42"/>
      <c r="Y801" s="42"/>
      <c r="Z801" s="42"/>
      <c r="AA801" s="42"/>
      <c r="AB801" s="42"/>
      <c r="AC801" s="42"/>
      <c r="AD801" s="42"/>
      <c r="AE801" s="42"/>
      <c r="AT801" s="20" t="s">
        <v>184</v>
      </c>
      <c r="AU801" s="20" t="s">
        <v>89</v>
      </c>
    </row>
    <row r="802" s="2" customFormat="1">
      <c r="A802" s="42"/>
      <c r="B802" s="43"/>
      <c r="C802" s="44"/>
      <c r="D802" s="213" t="s">
        <v>239</v>
      </c>
      <c r="E802" s="44"/>
      <c r="F802" s="218" t="s">
        <v>980</v>
      </c>
      <c r="G802" s="44"/>
      <c r="H802" s="44"/>
      <c r="I802" s="215"/>
      <c r="J802" s="44"/>
      <c r="K802" s="44"/>
      <c r="L802" s="48"/>
      <c r="M802" s="216"/>
      <c r="N802" s="217"/>
      <c r="O802" s="88"/>
      <c r="P802" s="88"/>
      <c r="Q802" s="88"/>
      <c r="R802" s="88"/>
      <c r="S802" s="88"/>
      <c r="T802" s="89"/>
      <c r="U802" s="42"/>
      <c r="V802" s="42"/>
      <c r="W802" s="42"/>
      <c r="X802" s="42"/>
      <c r="Y802" s="42"/>
      <c r="Z802" s="42"/>
      <c r="AA802" s="42"/>
      <c r="AB802" s="42"/>
      <c r="AC802" s="42"/>
      <c r="AD802" s="42"/>
      <c r="AE802" s="42"/>
      <c r="AT802" s="20" t="s">
        <v>239</v>
      </c>
      <c r="AU802" s="20" t="s">
        <v>89</v>
      </c>
    </row>
    <row r="803" s="15" customFormat="1">
      <c r="A803" s="15"/>
      <c r="B803" s="256"/>
      <c r="C803" s="257"/>
      <c r="D803" s="213" t="s">
        <v>258</v>
      </c>
      <c r="E803" s="258" t="s">
        <v>32</v>
      </c>
      <c r="F803" s="259" t="s">
        <v>361</v>
      </c>
      <c r="G803" s="257"/>
      <c r="H803" s="258" t="s">
        <v>32</v>
      </c>
      <c r="I803" s="260"/>
      <c r="J803" s="257"/>
      <c r="K803" s="257"/>
      <c r="L803" s="261"/>
      <c r="M803" s="262"/>
      <c r="N803" s="263"/>
      <c r="O803" s="263"/>
      <c r="P803" s="263"/>
      <c r="Q803" s="263"/>
      <c r="R803" s="263"/>
      <c r="S803" s="263"/>
      <c r="T803" s="264"/>
      <c r="U803" s="15"/>
      <c r="V803" s="15"/>
      <c r="W803" s="15"/>
      <c r="X803" s="15"/>
      <c r="Y803" s="15"/>
      <c r="Z803" s="15"/>
      <c r="AA803" s="15"/>
      <c r="AB803" s="15"/>
      <c r="AC803" s="15"/>
      <c r="AD803" s="15"/>
      <c r="AE803" s="15"/>
      <c r="AT803" s="265" t="s">
        <v>258</v>
      </c>
      <c r="AU803" s="265" t="s">
        <v>89</v>
      </c>
      <c r="AV803" s="15" t="s">
        <v>86</v>
      </c>
      <c r="AW803" s="15" t="s">
        <v>39</v>
      </c>
      <c r="AX803" s="15" t="s">
        <v>78</v>
      </c>
      <c r="AY803" s="265" t="s">
        <v>133</v>
      </c>
    </row>
    <row r="804" s="15" customFormat="1">
      <c r="A804" s="15"/>
      <c r="B804" s="256"/>
      <c r="C804" s="257"/>
      <c r="D804" s="213" t="s">
        <v>258</v>
      </c>
      <c r="E804" s="258" t="s">
        <v>32</v>
      </c>
      <c r="F804" s="259" t="s">
        <v>347</v>
      </c>
      <c r="G804" s="257"/>
      <c r="H804" s="258" t="s">
        <v>32</v>
      </c>
      <c r="I804" s="260"/>
      <c r="J804" s="257"/>
      <c r="K804" s="257"/>
      <c r="L804" s="261"/>
      <c r="M804" s="262"/>
      <c r="N804" s="263"/>
      <c r="O804" s="263"/>
      <c r="P804" s="263"/>
      <c r="Q804" s="263"/>
      <c r="R804" s="263"/>
      <c r="S804" s="263"/>
      <c r="T804" s="264"/>
      <c r="U804" s="15"/>
      <c r="V804" s="15"/>
      <c r="W804" s="15"/>
      <c r="X804" s="15"/>
      <c r="Y804" s="15"/>
      <c r="Z804" s="15"/>
      <c r="AA804" s="15"/>
      <c r="AB804" s="15"/>
      <c r="AC804" s="15"/>
      <c r="AD804" s="15"/>
      <c r="AE804" s="15"/>
      <c r="AT804" s="265" t="s">
        <v>258</v>
      </c>
      <c r="AU804" s="265" t="s">
        <v>89</v>
      </c>
      <c r="AV804" s="15" t="s">
        <v>86</v>
      </c>
      <c r="AW804" s="15" t="s">
        <v>39</v>
      </c>
      <c r="AX804" s="15" t="s">
        <v>78</v>
      </c>
      <c r="AY804" s="265" t="s">
        <v>133</v>
      </c>
    </row>
    <row r="805" s="15" customFormat="1">
      <c r="A805" s="15"/>
      <c r="B805" s="256"/>
      <c r="C805" s="257"/>
      <c r="D805" s="213" t="s">
        <v>258</v>
      </c>
      <c r="E805" s="258" t="s">
        <v>32</v>
      </c>
      <c r="F805" s="259" t="s">
        <v>320</v>
      </c>
      <c r="G805" s="257"/>
      <c r="H805" s="258" t="s">
        <v>32</v>
      </c>
      <c r="I805" s="260"/>
      <c r="J805" s="257"/>
      <c r="K805" s="257"/>
      <c r="L805" s="261"/>
      <c r="M805" s="262"/>
      <c r="N805" s="263"/>
      <c r="O805" s="263"/>
      <c r="P805" s="263"/>
      <c r="Q805" s="263"/>
      <c r="R805" s="263"/>
      <c r="S805" s="263"/>
      <c r="T805" s="264"/>
      <c r="U805" s="15"/>
      <c r="V805" s="15"/>
      <c r="W805" s="15"/>
      <c r="X805" s="15"/>
      <c r="Y805" s="15"/>
      <c r="Z805" s="15"/>
      <c r="AA805" s="15"/>
      <c r="AB805" s="15"/>
      <c r="AC805" s="15"/>
      <c r="AD805" s="15"/>
      <c r="AE805" s="15"/>
      <c r="AT805" s="265" t="s">
        <v>258</v>
      </c>
      <c r="AU805" s="265" t="s">
        <v>89</v>
      </c>
      <c r="AV805" s="15" t="s">
        <v>86</v>
      </c>
      <c r="AW805" s="15" t="s">
        <v>39</v>
      </c>
      <c r="AX805" s="15" t="s">
        <v>78</v>
      </c>
      <c r="AY805" s="265" t="s">
        <v>133</v>
      </c>
    </row>
    <row r="806" s="13" customFormat="1">
      <c r="A806" s="13"/>
      <c r="B806" s="234"/>
      <c r="C806" s="235"/>
      <c r="D806" s="213" t="s">
        <v>258</v>
      </c>
      <c r="E806" s="236" t="s">
        <v>32</v>
      </c>
      <c r="F806" s="237" t="s">
        <v>965</v>
      </c>
      <c r="G806" s="235"/>
      <c r="H806" s="238">
        <v>12.638</v>
      </c>
      <c r="I806" s="239"/>
      <c r="J806" s="235"/>
      <c r="K806" s="235"/>
      <c r="L806" s="240"/>
      <c r="M806" s="241"/>
      <c r="N806" s="242"/>
      <c r="O806" s="242"/>
      <c r="P806" s="242"/>
      <c r="Q806" s="242"/>
      <c r="R806" s="242"/>
      <c r="S806" s="242"/>
      <c r="T806" s="243"/>
      <c r="U806" s="13"/>
      <c r="V806" s="13"/>
      <c r="W806" s="13"/>
      <c r="X806" s="13"/>
      <c r="Y806" s="13"/>
      <c r="Z806" s="13"/>
      <c r="AA806" s="13"/>
      <c r="AB806" s="13"/>
      <c r="AC806" s="13"/>
      <c r="AD806" s="13"/>
      <c r="AE806" s="13"/>
      <c r="AT806" s="244" t="s">
        <v>258</v>
      </c>
      <c r="AU806" s="244" t="s">
        <v>89</v>
      </c>
      <c r="AV806" s="13" t="s">
        <v>89</v>
      </c>
      <c r="AW806" s="13" t="s">
        <v>39</v>
      </c>
      <c r="AX806" s="13" t="s">
        <v>78</v>
      </c>
      <c r="AY806" s="244" t="s">
        <v>133</v>
      </c>
    </row>
    <row r="807" s="13" customFormat="1">
      <c r="A807" s="13"/>
      <c r="B807" s="234"/>
      <c r="C807" s="235"/>
      <c r="D807" s="213" t="s">
        <v>258</v>
      </c>
      <c r="E807" s="236" t="s">
        <v>32</v>
      </c>
      <c r="F807" s="237" t="s">
        <v>349</v>
      </c>
      <c r="G807" s="235"/>
      <c r="H807" s="238">
        <v>-1.6160000000000001</v>
      </c>
      <c r="I807" s="239"/>
      <c r="J807" s="235"/>
      <c r="K807" s="235"/>
      <c r="L807" s="240"/>
      <c r="M807" s="241"/>
      <c r="N807" s="242"/>
      <c r="O807" s="242"/>
      <c r="P807" s="242"/>
      <c r="Q807" s="242"/>
      <c r="R807" s="242"/>
      <c r="S807" s="242"/>
      <c r="T807" s="243"/>
      <c r="U807" s="13"/>
      <c r="V807" s="13"/>
      <c r="W807" s="13"/>
      <c r="X807" s="13"/>
      <c r="Y807" s="13"/>
      <c r="Z807" s="13"/>
      <c r="AA807" s="13"/>
      <c r="AB807" s="13"/>
      <c r="AC807" s="13"/>
      <c r="AD807" s="13"/>
      <c r="AE807" s="13"/>
      <c r="AT807" s="244" t="s">
        <v>258</v>
      </c>
      <c r="AU807" s="244" t="s">
        <v>89</v>
      </c>
      <c r="AV807" s="13" t="s">
        <v>89</v>
      </c>
      <c r="AW807" s="13" t="s">
        <v>39</v>
      </c>
      <c r="AX807" s="13" t="s">
        <v>78</v>
      </c>
      <c r="AY807" s="244" t="s">
        <v>133</v>
      </c>
    </row>
    <row r="808" s="15" customFormat="1">
      <c r="A808" s="15"/>
      <c r="B808" s="256"/>
      <c r="C808" s="257"/>
      <c r="D808" s="213" t="s">
        <v>258</v>
      </c>
      <c r="E808" s="258" t="s">
        <v>32</v>
      </c>
      <c r="F808" s="259" t="s">
        <v>322</v>
      </c>
      <c r="G808" s="257"/>
      <c r="H808" s="258" t="s">
        <v>32</v>
      </c>
      <c r="I808" s="260"/>
      <c r="J808" s="257"/>
      <c r="K808" s="257"/>
      <c r="L808" s="261"/>
      <c r="M808" s="262"/>
      <c r="N808" s="263"/>
      <c r="O808" s="263"/>
      <c r="P808" s="263"/>
      <c r="Q808" s="263"/>
      <c r="R808" s="263"/>
      <c r="S808" s="263"/>
      <c r="T808" s="264"/>
      <c r="U808" s="15"/>
      <c r="V808" s="15"/>
      <c r="W808" s="15"/>
      <c r="X808" s="15"/>
      <c r="Y808" s="15"/>
      <c r="Z808" s="15"/>
      <c r="AA808" s="15"/>
      <c r="AB808" s="15"/>
      <c r="AC808" s="15"/>
      <c r="AD808" s="15"/>
      <c r="AE808" s="15"/>
      <c r="AT808" s="265" t="s">
        <v>258</v>
      </c>
      <c r="AU808" s="265" t="s">
        <v>89</v>
      </c>
      <c r="AV808" s="15" t="s">
        <v>86</v>
      </c>
      <c r="AW808" s="15" t="s">
        <v>39</v>
      </c>
      <c r="AX808" s="15" t="s">
        <v>78</v>
      </c>
      <c r="AY808" s="265" t="s">
        <v>133</v>
      </c>
    </row>
    <row r="809" s="13" customFormat="1">
      <c r="A809" s="13"/>
      <c r="B809" s="234"/>
      <c r="C809" s="235"/>
      <c r="D809" s="213" t="s">
        <v>258</v>
      </c>
      <c r="E809" s="236" t="s">
        <v>32</v>
      </c>
      <c r="F809" s="237" t="s">
        <v>966</v>
      </c>
      <c r="G809" s="235"/>
      <c r="H809" s="238">
        <v>9.4809999999999999</v>
      </c>
      <c r="I809" s="239"/>
      <c r="J809" s="235"/>
      <c r="K809" s="235"/>
      <c r="L809" s="240"/>
      <c r="M809" s="241"/>
      <c r="N809" s="242"/>
      <c r="O809" s="242"/>
      <c r="P809" s="242"/>
      <c r="Q809" s="242"/>
      <c r="R809" s="242"/>
      <c r="S809" s="242"/>
      <c r="T809" s="243"/>
      <c r="U809" s="13"/>
      <c r="V809" s="13"/>
      <c r="W809" s="13"/>
      <c r="X809" s="13"/>
      <c r="Y809" s="13"/>
      <c r="Z809" s="13"/>
      <c r="AA809" s="13"/>
      <c r="AB809" s="13"/>
      <c r="AC809" s="13"/>
      <c r="AD809" s="13"/>
      <c r="AE809" s="13"/>
      <c r="AT809" s="244" t="s">
        <v>258</v>
      </c>
      <c r="AU809" s="244" t="s">
        <v>89</v>
      </c>
      <c r="AV809" s="13" t="s">
        <v>89</v>
      </c>
      <c r="AW809" s="13" t="s">
        <v>39</v>
      </c>
      <c r="AX809" s="13" t="s">
        <v>78</v>
      </c>
      <c r="AY809" s="244" t="s">
        <v>133</v>
      </c>
    </row>
    <row r="810" s="13" customFormat="1">
      <c r="A810" s="13"/>
      <c r="B810" s="234"/>
      <c r="C810" s="235"/>
      <c r="D810" s="213" t="s">
        <v>258</v>
      </c>
      <c r="E810" s="236" t="s">
        <v>32</v>
      </c>
      <c r="F810" s="237" t="s">
        <v>351</v>
      </c>
      <c r="G810" s="235"/>
      <c r="H810" s="238">
        <v>-1</v>
      </c>
      <c r="I810" s="239"/>
      <c r="J810" s="235"/>
      <c r="K810" s="235"/>
      <c r="L810" s="240"/>
      <c r="M810" s="241"/>
      <c r="N810" s="242"/>
      <c r="O810" s="242"/>
      <c r="P810" s="242"/>
      <c r="Q810" s="242"/>
      <c r="R810" s="242"/>
      <c r="S810" s="242"/>
      <c r="T810" s="243"/>
      <c r="U810" s="13"/>
      <c r="V810" s="13"/>
      <c r="W810" s="13"/>
      <c r="X810" s="13"/>
      <c r="Y810" s="13"/>
      <c r="Z810" s="13"/>
      <c r="AA810" s="13"/>
      <c r="AB810" s="13"/>
      <c r="AC810" s="13"/>
      <c r="AD810" s="13"/>
      <c r="AE810" s="13"/>
      <c r="AT810" s="244" t="s">
        <v>258</v>
      </c>
      <c r="AU810" s="244" t="s">
        <v>89</v>
      </c>
      <c r="AV810" s="13" t="s">
        <v>89</v>
      </c>
      <c r="AW810" s="13" t="s">
        <v>39</v>
      </c>
      <c r="AX810" s="13" t="s">
        <v>78</v>
      </c>
      <c r="AY810" s="244" t="s">
        <v>133</v>
      </c>
    </row>
    <row r="811" s="13" customFormat="1">
      <c r="A811" s="13"/>
      <c r="B811" s="234"/>
      <c r="C811" s="235"/>
      <c r="D811" s="213" t="s">
        <v>258</v>
      </c>
      <c r="E811" s="236" t="s">
        <v>32</v>
      </c>
      <c r="F811" s="237" t="s">
        <v>352</v>
      </c>
      <c r="G811" s="235"/>
      <c r="H811" s="238">
        <v>0.71999999999999997</v>
      </c>
      <c r="I811" s="239"/>
      <c r="J811" s="235"/>
      <c r="K811" s="235"/>
      <c r="L811" s="240"/>
      <c r="M811" s="241"/>
      <c r="N811" s="242"/>
      <c r="O811" s="242"/>
      <c r="P811" s="242"/>
      <c r="Q811" s="242"/>
      <c r="R811" s="242"/>
      <c r="S811" s="242"/>
      <c r="T811" s="243"/>
      <c r="U811" s="13"/>
      <c r="V811" s="13"/>
      <c r="W811" s="13"/>
      <c r="X811" s="13"/>
      <c r="Y811" s="13"/>
      <c r="Z811" s="13"/>
      <c r="AA811" s="13"/>
      <c r="AB811" s="13"/>
      <c r="AC811" s="13"/>
      <c r="AD811" s="13"/>
      <c r="AE811" s="13"/>
      <c r="AT811" s="244" t="s">
        <v>258</v>
      </c>
      <c r="AU811" s="244" t="s">
        <v>89</v>
      </c>
      <c r="AV811" s="13" t="s">
        <v>89</v>
      </c>
      <c r="AW811" s="13" t="s">
        <v>39</v>
      </c>
      <c r="AX811" s="13" t="s">
        <v>78</v>
      </c>
      <c r="AY811" s="244" t="s">
        <v>133</v>
      </c>
    </row>
    <row r="812" s="14" customFormat="1">
      <c r="A812" s="14"/>
      <c r="B812" s="245"/>
      <c r="C812" s="246"/>
      <c r="D812" s="213" t="s">
        <v>258</v>
      </c>
      <c r="E812" s="247" t="s">
        <v>32</v>
      </c>
      <c r="F812" s="248" t="s">
        <v>265</v>
      </c>
      <c r="G812" s="246"/>
      <c r="H812" s="249">
        <v>20.222999999999999</v>
      </c>
      <c r="I812" s="250"/>
      <c r="J812" s="246"/>
      <c r="K812" s="246"/>
      <c r="L812" s="251"/>
      <c r="M812" s="252"/>
      <c r="N812" s="253"/>
      <c r="O812" s="253"/>
      <c r="P812" s="253"/>
      <c r="Q812" s="253"/>
      <c r="R812" s="253"/>
      <c r="S812" s="253"/>
      <c r="T812" s="254"/>
      <c r="U812" s="14"/>
      <c r="V812" s="14"/>
      <c r="W812" s="14"/>
      <c r="X812" s="14"/>
      <c r="Y812" s="14"/>
      <c r="Z812" s="14"/>
      <c r="AA812" s="14"/>
      <c r="AB812" s="14"/>
      <c r="AC812" s="14"/>
      <c r="AD812" s="14"/>
      <c r="AE812" s="14"/>
      <c r="AT812" s="255" t="s">
        <v>258</v>
      </c>
      <c r="AU812" s="255" t="s">
        <v>89</v>
      </c>
      <c r="AV812" s="14" t="s">
        <v>132</v>
      </c>
      <c r="AW812" s="14" t="s">
        <v>39</v>
      </c>
      <c r="AX812" s="14" t="s">
        <v>86</v>
      </c>
      <c r="AY812" s="255" t="s">
        <v>133</v>
      </c>
    </row>
    <row r="813" s="2" customFormat="1" ht="16.5" customHeight="1">
      <c r="A813" s="42"/>
      <c r="B813" s="43"/>
      <c r="C813" s="266" t="s">
        <v>981</v>
      </c>
      <c r="D813" s="266" t="s">
        <v>448</v>
      </c>
      <c r="E813" s="267" t="s">
        <v>982</v>
      </c>
      <c r="F813" s="268" t="s">
        <v>983</v>
      </c>
      <c r="G813" s="269" t="s">
        <v>253</v>
      </c>
      <c r="H813" s="270">
        <v>22.245000000000001</v>
      </c>
      <c r="I813" s="271"/>
      <c r="J813" s="272">
        <f>ROUND(I813*H813,2)</f>
        <v>0</v>
      </c>
      <c r="K813" s="268" t="s">
        <v>455</v>
      </c>
      <c r="L813" s="273"/>
      <c r="M813" s="274" t="s">
        <v>32</v>
      </c>
      <c r="N813" s="275" t="s">
        <v>49</v>
      </c>
      <c r="O813" s="88"/>
      <c r="P813" s="209">
        <f>O813*H813</f>
        <v>0</v>
      </c>
      <c r="Q813" s="209">
        <v>0.0118</v>
      </c>
      <c r="R813" s="209">
        <f>Q813*H813</f>
        <v>0.26249100000000003</v>
      </c>
      <c r="S813" s="209">
        <v>0</v>
      </c>
      <c r="T813" s="210">
        <f>S813*H813</f>
        <v>0</v>
      </c>
      <c r="U813" s="42"/>
      <c r="V813" s="42"/>
      <c r="W813" s="42"/>
      <c r="X813" s="42"/>
      <c r="Y813" s="42"/>
      <c r="Z813" s="42"/>
      <c r="AA813" s="42"/>
      <c r="AB813" s="42"/>
      <c r="AC813" s="42"/>
      <c r="AD813" s="42"/>
      <c r="AE813" s="42"/>
      <c r="AR813" s="211" t="s">
        <v>519</v>
      </c>
      <c r="AT813" s="211" t="s">
        <v>448</v>
      </c>
      <c r="AU813" s="211" t="s">
        <v>89</v>
      </c>
      <c r="AY813" s="20" t="s">
        <v>133</v>
      </c>
      <c r="BE813" s="212">
        <f>IF(N813="základní",J813,0)</f>
        <v>0</v>
      </c>
      <c r="BF813" s="212">
        <f>IF(N813="snížená",J813,0)</f>
        <v>0</v>
      </c>
      <c r="BG813" s="212">
        <f>IF(N813="zákl. přenesená",J813,0)</f>
        <v>0</v>
      </c>
      <c r="BH813" s="212">
        <f>IF(N813="sníž. přenesená",J813,0)</f>
        <v>0</v>
      </c>
      <c r="BI813" s="212">
        <f>IF(N813="nulová",J813,0)</f>
        <v>0</v>
      </c>
      <c r="BJ813" s="20" t="s">
        <v>86</v>
      </c>
      <c r="BK813" s="212">
        <f>ROUND(I813*H813,2)</f>
        <v>0</v>
      </c>
      <c r="BL813" s="20" t="s">
        <v>400</v>
      </c>
      <c r="BM813" s="211" t="s">
        <v>984</v>
      </c>
    </row>
    <row r="814" s="2" customFormat="1">
      <c r="A814" s="42"/>
      <c r="B814" s="43"/>
      <c r="C814" s="44"/>
      <c r="D814" s="213" t="s">
        <v>139</v>
      </c>
      <c r="E814" s="44"/>
      <c r="F814" s="214" t="s">
        <v>983</v>
      </c>
      <c r="G814" s="44"/>
      <c r="H814" s="44"/>
      <c r="I814" s="215"/>
      <c r="J814" s="44"/>
      <c r="K814" s="44"/>
      <c r="L814" s="48"/>
      <c r="M814" s="216"/>
      <c r="N814" s="217"/>
      <c r="O814" s="88"/>
      <c r="P814" s="88"/>
      <c r="Q814" s="88"/>
      <c r="R814" s="88"/>
      <c r="S814" s="88"/>
      <c r="T814" s="89"/>
      <c r="U814" s="42"/>
      <c r="V814" s="42"/>
      <c r="W814" s="42"/>
      <c r="X814" s="42"/>
      <c r="Y814" s="42"/>
      <c r="Z814" s="42"/>
      <c r="AA814" s="42"/>
      <c r="AB814" s="42"/>
      <c r="AC814" s="42"/>
      <c r="AD814" s="42"/>
      <c r="AE814" s="42"/>
      <c r="AT814" s="20" t="s">
        <v>139</v>
      </c>
      <c r="AU814" s="20" t="s">
        <v>89</v>
      </c>
    </row>
    <row r="815" s="13" customFormat="1">
      <c r="A815" s="13"/>
      <c r="B815" s="234"/>
      <c r="C815" s="235"/>
      <c r="D815" s="213" t="s">
        <v>258</v>
      </c>
      <c r="E815" s="235"/>
      <c r="F815" s="237" t="s">
        <v>985</v>
      </c>
      <c r="G815" s="235"/>
      <c r="H815" s="238">
        <v>22.245000000000001</v>
      </c>
      <c r="I815" s="239"/>
      <c r="J815" s="235"/>
      <c r="K815" s="235"/>
      <c r="L815" s="240"/>
      <c r="M815" s="241"/>
      <c r="N815" s="242"/>
      <c r="O815" s="242"/>
      <c r="P815" s="242"/>
      <c r="Q815" s="242"/>
      <c r="R815" s="242"/>
      <c r="S815" s="242"/>
      <c r="T815" s="243"/>
      <c r="U815" s="13"/>
      <c r="V815" s="13"/>
      <c r="W815" s="13"/>
      <c r="X815" s="13"/>
      <c r="Y815" s="13"/>
      <c r="Z815" s="13"/>
      <c r="AA815" s="13"/>
      <c r="AB815" s="13"/>
      <c r="AC815" s="13"/>
      <c r="AD815" s="13"/>
      <c r="AE815" s="13"/>
      <c r="AT815" s="244" t="s">
        <v>258</v>
      </c>
      <c r="AU815" s="244" t="s">
        <v>89</v>
      </c>
      <c r="AV815" s="13" t="s">
        <v>89</v>
      </c>
      <c r="AW815" s="13" t="s">
        <v>4</v>
      </c>
      <c r="AX815" s="13" t="s">
        <v>86</v>
      </c>
      <c r="AY815" s="244" t="s">
        <v>133</v>
      </c>
    </row>
    <row r="816" s="2" customFormat="1" ht="24.15" customHeight="1">
      <c r="A816" s="42"/>
      <c r="B816" s="43"/>
      <c r="C816" s="200" t="s">
        <v>986</v>
      </c>
      <c r="D816" s="200" t="s">
        <v>134</v>
      </c>
      <c r="E816" s="201" t="s">
        <v>987</v>
      </c>
      <c r="F816" s="202" t="s">
        <v>988</v>
      </c>
      <c r="G816" s="203" t="s">
        <v>253</v>
      </c>
      <c r="H816" s="204">
        <v>20.222999999999999</v>
      </c>
      <c r="I816" s="205"/>
      <c r="J816" s="206">
        <f>ROUND(I816*H816,2)</f>
        <v>0</v>
      </c>
      <c r="K816" s="202" t="s">
        <v>455</v>
      </c>
      <c r="L816" s="48"/>
      <c r="M816" s="207" t="s">
        <v>32</v>
      </c>
      <c r="N816" s="208" t="s">
        <v>49</v>
      </c>
      <c r="O816" s="88"/>
      <c r="P816" s="209">
        <f>O816*H816</f>
        <v>0</v>
      </c>
      <c r="Q816" s="209">
        <v>0</v>
      </c>
      <c r="R816" s="209">
        <f>Q816*H816</f>
        <v>0</v>
      </c>
      <c r="S816" s="209">
        <v>0</v>
      </c>
      <c r="T816" s="210">
        <f>S816*H816</f>
        <v>0</v>
      </c>
      <c r="U816" s="42"/>
      <c r="V816" s="42"/>
      <c r="W816" s="42"/>
      <c r="X816" s="42"/>
      <c r="Y816" s="42"/>
      <c r="Z816" s="42"/>
      <c r="AA816" s="42"/>
      <c r="AB816" s="42"/>
      <c r="AC816" s="42"/>
      <c r="AD816" s="42"/>
      <c r="AE816" s="42"/>
      <c r="AR816" s="211" t="s">
        <v>400</v>
      </c>
      <c r="AT816" s="211" t="s">
        <v>134</v>
      </c>
      <c r="AU816" s="211" t="s">
        <v>89</v>
      </c>
      <c r="AY816" s="20" t="s">
        <v>133</v>
      </c>
      <c r="BE816" s="212">
        <f>IF(N816="základní",J816,0)</f>
        <v>0</v>
      </c>
      <c r="BF816" s="212">
        <f>IF(N816="snížená",J816,0)</f>
        <v>0</v>
      </c>
      <c r="BG816" s="212">
        <f>IF(N816="zákl. přenesená",J816,0)</f>
        <v>0</v>
      </c>
      <c r="BH816" s="212">
        <f>IF(N816="sníž. přenesená",J816,0)</f>
        <v>0</v>
      </c>
      <c r="BI816" s="212">
        <f>IF(N816="nulová",J816,0)</f>
        <v>0</v>
      </c>
      <c r="BJ816" s="20" t="s">
        <v>86</v>
      </c>
      <c r="BK816" s="212">
        <f>ROUND(I816*H816,2)</f>
        <v>0</v>
      </c>
      <c r="BL816" s="20" t="s">
        <v>400</v>
      </c>
      <c r="BM816" s="211" t="s">
        <v>989</v>
      </c>
    </row>
    <row r="817" s="2" customFormat="1">
      <c r="A817" s="42"/>
      <c r="B817" s="43"/>
      <c r="C817" s="44"/>
      <c r="D817" s="213" t="s">
        <v>139</v>
      </c>
      <c r="E817" s="44"/>
      <c r="F817" s="214" t="s">
        <v>990</v>
      </c>
      <c r="G817" s="44"/>
      <c r="H817" s="44"/>
      <c r="I817" s="215"/>
      <c r="J817" s="44"/>
      <c r="K817" s="44"/>
      <c r="L817" s="48"/>
      <c r="M817" s="216"/>
      <c r="N817" s="217"/>
      <c r="O817" s="88"/>
      <c r="P817" s="88"/>
      <c r="Q817" s="88"/>
      <c r="R817" s="88"/>
      <c r="S817" s="88"/>
      <c r="T817" s="89"/>
      <c r="U817" s="42"/>
      <c r="V817" s="42"/>
      <c r="W817" s="42"/>
      <c r="X817" s="42"/>
      <c r="Y817" s="42"/>
      <c r="Z817" s="42"/>
      <c r="AA817" s="42"/>
      <c r="AB817" s="42"/>
      <c r="AC817" s="42"/>
      <c r="AD817" s="42"/>
      <c r="AE817" s="42"/>
      <c r="AT817" s="20" t="s">
        <v>139</v>
      </c>
      <c r="AU817" s="20" t="s">
        <v>89</v>
      </c>
    </row>
    <row r="818" s="2" customFormat="1">
      <c r="A818" s="42"/>
      <c r="B818" s="43"/>
      <c r="C818" s="44"/>
      <c r="D818" s="231" t="s">
        <v>184</v>
      </c>
      <c r="E818" s="44"/>
      <c r="F818" s="232" t="s">
        <v>991</v>
      </c>
      <c r="G818" s="44"/>
      <c r="H818" s="44"/>
      <c r="I818" s="215"/>
      <c r="J818" s="44"/>
      <c r="K818" s="44"/>
      <c r="L818" s="48"/>
      <c r="M818" s="216"/>
      <c r="N818" s="217"/>
      <c r="O818" s="88"/>
      <c r="P818" s="88"/>
      <c r="Q818" s="88"/>
      <c r="R818" s="88"/>
      <c r="S818" s="88"/>
      <c r="T818" s="89"/>
      <c r="U818" s="42"/>
      <c r="V818" s="42"/>
      <c r="W818" s="42"/>
      <c r="X818" s="42"/>
      <c r="Y818" s="42"/>
      <c r="Z818" s="42"/>
      <c r="AA818" s="42"/>
      <c r="AB818" s="42"/>
      <c r="AC818" s="42"/>
      <c r="AD818" s="42"/>
      <c r="AE818" s="42"/>
      <c r="AT818" s="20" t="s">
        <v>184</v>
      </c>
      <c r="AU818" s="20" t="s">
        <v>89</v>
      </c>
    </row>
    <row r="819" s="2" customFormat="1">
      <c r="A819" s="42"/>
      <c r="B819" s="43"/>
      <c r="C819" s="44"/>
      <c r="D819" s="213" t="s">
        <v>239</v>
      </c>
      <c r="E819" s="44"/>
      <c r="F819" s="218" t="s">
        <v>980</v>
      </c>
      <c r="G819" s="44"/>
      <c r="H819" s="44"/>
      <c r="I819" s="215"/>
      <c r="J819" s="44"/>
      <c r="K819" s="44"/>
      <c r="L819" s="48"/>
      <c r="M819" s="216"/>
      <c r="N819" s="217"/>
      <c r="O819" s="88"/>
      <c r="P819" s="88"/>
      <c r="Q819" s="88"/>
      <c r="R819" s="88"/>
      <c r="S819" s="88"/>
      <c r="T819" s="89"/>
      <c r="U819" s="42"/>
      <c r="V819" s="42"/>
      <c r="W819" s="42"/>
      <c r="X819" s="42"/>
      <c r="Y819" s="42"/>
      <c r="Z819" s="42"/>
      <c r="AA819" s="42"/>
      <c r="AB819" s="42"/>
      <c r="AC819" s="42"/>
      <c r="AD819" s="42"/>
      <c r="AE819" s="42"/>
      <c r="AT819" s="20" t="s">
        <v>239</v>
      </c>
      <c r="AU819" s="20" t="s">
        <v>89</v>
      </c>
    </row>
    <row r="820" s="2" customFormat="1" ht="21.75" customHeight="1">
      <c r="A820" s="42"/>
      <c r="B820" s="43"/>
      <c r="C820" s="200" t="s">
        <v>992</v>
      </c>
      <c r="D820" s="200" t="s">
        <v>134</v>
      </c>
      <c r="E820" s="201" t="s">
        <v>993</v>
      </c>
      <c r="F820" s="202" t="s">
        <v>994</v>
      </c>
      <c r="G820" s="203" t="s">
        <v>380</v>
      </c>
      <c r="H820" s="204">
        <v>8.0999999999999996</v>
      </c>
      <c r="I820" s="205"/>
      <c r="J820" s="206">
        <f>ROUND(I820*H820,2)</f>
        <v>0</v>
      </c>
      <c r="K820" s="202" t="s">
        <v>455</v>
      </c>
      <c r="L820" s="48"/>
      <c r="M820" s="207" t="s">
        <v>32</v>
      </c>
      <c r="N820" s="208" t="s">
        <v>49</v>
      </c>
      <c r="O820" s="88"/>
      <c r="P820" s="209">
        <f>O820*H820</f>
        <v>0</v>
      </c>
      <c r="Q820" s="209">
        <v>0.00055000000000000003</v>
      </c>
      <c r="R820" s="209">
        <f>Q820*H820</f>
        <v>0.0044549999999999998</v>
      </c>
      <c r="S820" s="209">
        <v>0</v>
      </c>
      <c r="T820" s="210">
        <f>S820*H820</f>
        <v>0</v>
      </c>
      <c r="U820" s="42"/>
      <c r="V820" s="42"/>
      <c r="W820" s="42"/>
      <c r="X820" s="42"/>
      <c r="Y820" s="42"/>
      <c r="Z820" s="42"/>
      <c r="AA820" s="42"/>
      <c r="AB820" s="42"/>
      <c r="AC820" s="42"/>
      <c r="AD820" s="42"/>
      <c r="AE820" s="42"/>
      <c r="AR820" s="211" t="s">
        <v>400</v>
      </c>
      <c r="AT820" s="211" t="s">
        <v>134</v>
      </c>
      <c r="AU820" s="211" t="s">
        <v>89</v>
      </c>
      <c r="AY820" s="20" t="s">
        <v>133</v>
      </c>
      <c r="BE820" s="212">
        <f>IF(N820="základní",J820,0)</f>
        <v>0</v>
      </c>
      <c r="BF820" s="212">
        <f>IF(N820="snížená",J820,0)</f>
        <v>0</v>
      </c>
      <c r="BG820" s="212">
        <f>IF(N820="zákl. přenesená",J820,0)</f>
        <v>0</v>
      </c>
      <c r="BH820" s="212">
        <f>IF(N820="sníž. přenesená",J820,0)</f>
        <v>0</v>
      </c>
      <c r="BI820" s="212">
        <f>IF(N820="nulová",J820,0)</f>
        <v>0</v>
      </c>
      <c r="BJ820" s="20" t="s">
        <v>86</v>
      </c>
      <c r="BK820" s="212">
        <f>ROUND(I820*H820,2)</f>
        <v>0</v>
      </c>
      <c r="BL820" s="20" t="s">
        <v>400</v>
      </c>
      <c r="BM820" s="211" t="s">
        <v>995</v>
      </c>
    </row>
    <row r="821" s="2" customFormat="1">
      <c r="A821" s="42"/>
      <c r="B821" s="43"/>
      <c r="C821" s="44"/>
      <c r="D821" s="213" t="s">
        <v>139</v>
      </c>
      <c r="E821" s="44"/>
      <c r="F821" s="214" t="s">
        <v>996</v>
      </c>
      <c r="G821" s="44"/>
      <c r="H821" s="44"/>
      <c r="I821" s="215"/>
      <c r="J821" s="44"/>
      <c r="K821" s="44"/>
      <c r="L821" s="48"/>
      <c r="M821" s="216"/>
      <c r="N821" s="217"/>
      <c r="O821" s="88"/>
      <c r="P821" s="88"/>
      <c r="Q821" s="88"/>
      <c r="R821" s="88"/>
      <c r="S821" s="88"/>
      <c r="T821" s="89"/>
      <c r="U821" s="42"/>
      <c r="V821" s="42"/>
      <c r="W821" s="42"/>
      <c r="X821" s="42"/>
      <c r="Y821" s="42"/>
      <c r="Z821" s="42"/>
      <c r="AA821" s="42"/>
      <c r="AB821" s="42"/>
      <c r="AC821" s="42"/>
      <c r="AD821" s="42"/>
      <c r="AE821" s="42"/>
      <c r="AT821" s="20" t="s">
        <v>139</v>
      </c>
      <c r="AU821" s="20" t="s">
        <v>89</v>
      </c>
    </row>
    <row r="822" s="2" customFormat="1">
      <c r="A822" s="42"/>
      <c r="B822" s="43"/>
      <c r="C822" s="44"/>
      <c r="D822" s="231" t="s">
        <v>184</v>
      </c>
      <c r="E822" s="44"/>
      <c r="F822" s="232" t="s">
        <v>997</v>
      </c>
      <c r="G822" s="44"/>
      <c r="H822" s="44"/>
      <c r="I822" s="215"/>
      <c r="J822" s="44"/>
      <c r="K822" s="44"/>
      <c r="L822" s="48"/>
      <c r="M822" s="216"/>
      <c r="N822" s="217"/>
      <c r="O822" s="88"/>
      <c r="P822" s="88"/>
      <c r="Q822" s="88"/>
      <c r="R822" s="88"/>
      <c r="S822" s="88"/>
      <c r="T822" s="89"/>
      <c r="U822" s="42"/>
      <c r="V822" s="42"/>
      <c r="W822" s="42"/>
      <c r="X822" s="42"/>
      <c r="Y822" s="42"/>
      <c r="Z822" s="42"/>
      <c r="AA822" s="42"/>
      <c r="AB822" s="42"/>
      <c r="AC822" s="42"/>
      <c r="AD822" s="42"/>
      <c r="AE822" s="42"/>
      <c r="AT822" s="20" t="s">
        <v>184</v>
      </c>
      <c r="AU822" s="20" t="s">
        <v>89</v>
      </c>
    </row>
    <row r="823" s="2" customFormat="1">
      <c r="A823" s="42"/>
      <c r="B823" s="43"/>
      <c r="C823" s="44"/>
      <c r="D823" s="213" t="s">
        <v>239</v>
      </c>
      <c r="E823" s="44"/>
      <c r="F823" s="218" t="s">
        <v>998</v>
      </c>
      <c r="G823" s="44"/>
      <c r="H823" s="44"/>
      <c r="I823" s="215"/>
      <c r="J823" s="44"/>
      <c r="K823" s="44"/>
      <c r="L823" s="48"/>
      <c r="M823" s="216"/>
      <c r="N823" s="217"/>
      <c r="O823" s="88"/>
      <c r="P823" s="88"/>
      <c r="Q823" s="88"/>
      <c r="R823" s="88"/>
      <c r="S823" s="88"/>
      <c r="T823" s="89"/>
      <c r="U823" s="42"/>
      <c r="V823" s="42"/>
      <c r="W823" s="42"/>
      <c r="X823" s="42"/>
      <c r="Y823" s="42"/>
      <c r="Z823" s="42"/>
      <c r="AA823" s="42"/>
      <c r="AB823" s="42"/>
      <c r="AC823" s="42"/>
      <c r="AD823" s="42"/>
      <c r="AE823" s="42"/>
      <c r="AT823" s="20" t="s">
        <v>239</v>
      </c>
      <c r="AU823" s="20" t="s">
        <v>89</v>
      </c>
    </row>
    <row r="824" s="13" customFormat="1">
      <c r="A824" s="13"/>
      <c r="B824" s="234"/>
      <c r="C824" s="235"/>
      <c r="D824" s="213" t="s">
        <v>258</v>
      </c>
      <c r="E824" s="236" t="s">
        <v>32</v>
      </c>
      <c r="F824" s="237" t="s">
        <v>999</v>
      </c>
      <c r="G824" s="235"/>
      <c r="H824" s="238">
        <v>8.0999999999999996</v>
      </c>
      <c r="I824" s="239"/>
      <c r="J824" s="235"/>
      <c r="K824" s="235"/>
      <c r="L824" s="240"/>
      <c r="M824" s="241"/>
      <c r="N824" s="242"/>
      <c r="O824" s="242"/>
      <c r="P824" s="242"/>
      <c r="Q824" s="242"/>
      <c r="R824" s="242"/>
      <c r="S824" s="242"/>
      <c r="T824" s="243"/>
      <c r="U824" s="13"/>
      <c r="V824" s="13"/>
      <c r="W824" s="13"/>
      <c r="X824" s="13"/>
      <c r="Y824" s="13"/>
      <c r="Z824" s="13"/>
      <c r="AA824" s="13"/>
      <c r="AB824" s="13"/>
      <c r="AC824" s="13"/>
      <c r="AD824" s="13"/>
      <c r="AE824" s="13"/>
      <c r="AT824" s="244" t="s">
        <v>258</v>
      </c>
      <c r="AU824" s="244" t="s">
        <v>89</v>
      </c>
      <c r="AV824" s="13" t="s">
        <v>89</v>
      </c>
      <c r="AW824" s="13" t="s">
        <v>39</v>
      </c>
      <c r="AX824" s="13" t="s">
        <v>86</v>
      </c>
      <c r="AY824" s="244" t="s">
        <v>133</v>
      </c>
    </row>
    <row r="825" s="2" customFormat="1" ht="16.5" customHeight="1">
      <c r="A825" s="42"/>
      <c r="B825" s="43"/>
      <c r="C825" s="200" t="s">
        <v>1000</v>
      </c>
      <c r="D825" s="200" t="s">
        <v>134</v>
      </c>
      <c r="E825" s="201" t="s">
        <v>1001</v>
      </c>
      <c r="F825" s="202" t="s">
        <v>1002</v>
      </c>
      <c r="G825" s="203" t="s">
        <v>380</v>
      </c>
      <c r="H825" s="204">
        <v>20.5</v>
      </c>
      <c r="I825" s="205"/>
      <c r="J825" s="206">
        <f>ROUND(I825*H825,2)</f>
        <v>0</v>
      </c>
      <c r="K825" s="202" t="s">
        <v>235</v>
      </c>
      <c r="L825" s="48"/>
      <c r="M825" s="207" t="s">
        <v>32</v>
      </c>
      <c r="N825" s="208" t="s">
        <v>49</v>
      </c>
      <c r="O825" s="88"/>
      <c r="P825" s="209">
        <f>O825*H825</f>
        <v>0</v>
      </c>
      <c r="Q825" s="209">
        <v>9.0000000000000006E-05</v>
      </c>
      <c r="R825" s="209">
        <f>Q825*H825</f>
        <v>0.0018450000000000001</v>
      </c>
      <c r="S825" s="209">
        <v>0</v>
      </c>
      <c r="T825" s="210">
        <f>S825*H825</f>
        <v>0</v>
      </c>
      <c r="U825" s="42"/>
      <c r="V825" s="42"/>
      <c r="W825" s="42"/>
      <c r="X825" s="42"/>
      <c r="Y825" s="42"/>
      <c r="Z825" s="42"/>
      <c r="AA825" s="42"/>
      <c r="AB825" s="42"/>
      <c r="AC825" s="42"/>
      <c r="AD825" s="42"/>
      <c r="AE825" s="42"/>
      <c r="AR825" s="211" t="s">
        <v>400</v>
      </c>
      <c r="AT825" s="211" t="s">
        <v>134</v>
      </c>
      <c r="AU825" s="211" t="s">
        <v>89</v>
      </c>
      <c r="AY825" s="20" t="s">
        <v>133</v>
      </c>
      <c r="BE825" s="212">
        <f>IF(N825="základní",J825,0)</f>
        <v>0</v>
      </c>
      <c r="BF825" s="212">
        <f>IF(N825="snížená",J825,0)</f>
        <v>0</v>
      </c>
      <c r="BG825" s="212">
        <f>IF(N825="zákl. přenesená",J825,0)</f>
        <v>0</v>
      </c>
      <c r="BH825" s="212">
        <f>IF(N825="sníž. přenesená",J825,0)</f>
        <v>0</v>
      </c>
      <c r="BI825" s="212">
        <f>IF(N825="nulová",J825,0)</f>
        <v>0</v>
      </c>
      <c r="BJ825" s="20" t="s">
        <v>86</v>
      </c>
      <c r="BK825" s="212">
        <f>ROUND(I825*H825,2)</f>
        <v>0</v>
      </c>
      <c r="BL825" s="20" t="s">
        <v>400</v>
      </c>
      <c r="BM825" s="211" t="s">
        <v>1003</v>
      </c>
    </row>
    <row r="826" s="2" customFormat="1">
      <c r="A826" s="42"/>
      <c r="B826" s="43"/>
      <c r="C826" s="44"/>
      <c r="D826" s="213" t="s">
        <v>139</v>
      </c>
      <c r="E826" s="44"/>
      <c r="F826" s="214" t="s">
        <v>1004</v>
      </c>
      <c r="G826" s="44"/>
      <c r="H826" s="44"/>
      <c r="I826" s="215"/>
      <c r="J826" s="44"/>
      <c r="K826" s="44"/>
      <c r="L826" s="48"/>
      <c r="M826" s="216"/>
      <c r="N826" s="217"/>
      <c r="O826" s="88"/>
      <c r="P826" s="88"/>
      <c r="Q826" s="88"/>
      <c r="R826" s="88"/>
      <c r="S826" s="88"/>
      <c r="T826" s="89"/>
      <c r="U826" s="42"/>
      <c r="V826" s="42"/>
      <c r="W826" s="42"/>
      <c r="X826" s="42"/>
      <c r="Y826" s="42"/>
      <c r="Z826" s="42"/>
      <c r="AA826" s="42"/>
      <c r="AB826" s="42"/>
      <c r="AC826" s="42"/>
      <c r="AD826" s="42"/>
      <c r="AE826" s="42"/>
      <c r="AT826" s="20" t="s">
        <v>139</v>
      </c>
      <c r="AU826" s="20" t="s">
        <v>89</v>
      </c>
    </row>
    <row r="827" s="2" customFormat="1">
      <c r="A827" s="42"/>
      <c r="B827" s="43"/>
      <c r="C827" s="44"/>
      <c r="D827" s="231" t="s">
        <v>184</v>
      </c>
      <c r="E827" s="44"/>
      <c r="F827" s="232" t="s">
        <v>1005</v>
      </c>
      <c r="G827" s="44"/>
      <c r="H827" s="44"/>
      <c r="I827" s="215"/>
      <c r="J827" s="44"/>
      <c r="K827" s="44"/>
      <c r="L827" s="48"/>
      <c r="M827" s="216"/>
      <c r="N827" s="217"/>
      <c r="O827" s="88"/>
      <c r="P827" s="88"/>
      <c r="Q827" s="88"/>
      <c r="R827" s="88"/>
      <c r="S827" s="88"/>
      <c r="T827" s="89"/>
      <c r="U827" s="42"/>
      <c r="V827" s="42"/>
      <c r="W827" s="42"/>
      <c r="X827" s="42"/>
      <c r="Y827" s="42"/>
      <c r="Z827" s="42"/>
      <c r="AA827" s="42"/>
      <c r="AB827" s="42"/>
      <c r="AC827" s="42"/>
      <c r="AD827" s="42"/>
      <c r="AE827" s="42"/>
      <c r="AT827" s="20" t="s">
        <v>184</v>
      </c>
      <c r="AU827" s="20" t="s">
        <v>89</v>
      </c>
    </row>
    <row r="828" s="2" customFormat="1">
      <c r="A828" s="42"/>
      <c r="B828" s="43"/>
      <c r="C828" s="44"/>
      <c r="D828" s="213" t="s">
        <v>239</v>
      </c>
      <c r="E828" s="44"/>
      <c r="F828" s="218" t="s">
        <v>998</v>
      </c>
      <c r="G828" s="44"/>
      <c r="H828" s="44"/>
      <c r="I828" s="215"/>
      <c r="J828" s="44"/>
      <c r="K828" s="44"/>
      <c r="L828" s="48"/>
      <c r="M828" s="216"/>
      <c r="N828" s="217"/>
      <c r="O828" s="88"/>
      <c r="P828" s="88"/>
      <c r="Q828" s="88"/>
      <c r="R828" s="88"/>
      <c r="S828" s="88"/>
      <c r="T828" s="89"/>
      <c r="U828" s="42"/>
      <c r="V828" s="42"/>
      <c r="W828" s="42"/>
      <c r="X828" s="42"/>
      <c r="Y828" s="42"/>
      <c r="Z828" s="42"/>
      <c r="AA828" s="42"/>
      <c r="AB828" s="42"/>
      <c r="AC828" s="42"/>
      <c r="AD828" s="42"/>
      <c r="AE828" s="42"/>
      <c r="AT828" s="20" t="s">
        <v>239</v>
      </c>
      <c r="AU828" s="20" t="s">
        <v>89</v>
      </c>
    </row>
    <row r="829" s="13" customFormat="1">
      <c r="A829" s="13"/>
      <c r="B829" s="234"/>
      <c r="C829" s="235"/>
      <c r="D829" s="213" t="s">
        <v>258</v>
      </c>
      <c r="E829" s="236" t="s">
        <v>32</v>
      </c>
      <c r="F829" s="237" t="s">
        <v>1006</v>
      </c>
      <c r="G829" s="235"/>
      <c r="H829" s="238">
        <v>20.5</v>
      </c>
      <c r="I829" s="239"/>
      <c r="J829" s="235"/>
      <c r="K829" s="235"/>
      <c r="L829" s="240"/>
      <c r="M829" s="241"/>
      <c r="N829" s="242"/>
      <c r="O829" s="242"/>
      <c r="P829" s="242"/>
      <c r="Q829" s="242"/>
      <c r="R829" s="242"/>
      <c r="S829" s="242"/>
      <c r="T829" s="243"/>
      <c r="U829" s="13"/>
      <c r="V829" s="13"/>
      <c r="W829" s="13"/>
      <c r="X829" s="13"/>
      <c r="Y829" s="13"/>
      <c r="Z829" s="13"/>
      <c r="AA829" s="13"/>
      <c r="AB829" s="13"/>
      <c r="AC829" s="13"/>
      <c r="AD829" s="13"/>
      <c r="AE829" s="13"/>
      <c r="AT829" s="244" t="s">
        <v>258</v>
      </c>
      <c r="AU829" s="244" t="s">
        <v>89</v>
      </c>
      <c r="AV829" s="13" t="s">
        <v>89</v>
      </c>
      <c r="AW829" s="13" t="s">
        <v>39</v>
      </c>
      <c r="AX829" s="13" t="s">
        <v>86</v>
      </c>
      <c r="AY829" s="244" t="s">
        <v>133</v>
      </c>
    </row>
    <row r="830" s="2" customFormat="1" ht="21.75" customHeight="1">
      <c r="A830" s="42"/>
      <c r="B830" s="43"/>
      <c r="C830" s="200" t="s">
        <v>1007</v>
      </c>
      <c r="D830" s="200" t="s">
        <v>134</v>
      </c>
      <c r="E830" s="201" t="s">
        <v>1008</v>
      </c>
      <c r="F830" s="202" t="s">
        <v>1009</v>
      </c>
      <c r="G830" s="203" t="s">
        <v>380</v>
      </c>
      <c r="H830" s="204">
        <v>20.5</v>
      </c>
      <c r="I830" s="205"/>
      <c r="J830" s="206">
        <f>ROUND(I830*H830,2)</f>
        <v>0</v>
      </c>
      <c r="K830" s="202" t="s">
        <v>235</v>
      </c>
      <c r="L830" s="48"/>
      <c r="M830" s="207" t="s">
        <v>32</v>
      </c>
      <c r="N830" s="208" t="s">
        <v>49</v>
      </c>
      <c r="O830" s="88"/>
      <c r="P830" s="209">
        <f>O830*H830</f>
        <v>0</v>
      </c>
      <c r="Q830" s="209">
        <v>3.0000000000000001E-05</v>
      </c>
      <c r="R830" s="209">
        <f>Q830*H830</f>
        <v>0.00061499999999999999</v>
      </c>
      <c r="S830" s="209">
        <v>0</v>
      </c>
      <c r="T830" s="210">
        <f>S830*H830</f>
        <v>0</v>
      </c>
      <c r="U830" s="42"/>
      <c r="V830" s="42"/>
      <c r="W830" s="42"/>
      <c r="X830" s="42"/>
      <c r="Y830" s="42"/>
      <c r="Z830" s="42"/>
      <c r="AA830" s="42"/>
      <c r="AB830" s="42"/>
      <c r="AC830" s="42"/>
      <c r="AD830" s="42"/>
      <c r="AE830" s="42"/>
      <c r="AR830" s="211" t="s">
        <v>400</v>
      </c>
      <c r="AT830" s="211" t="s">
        <v>134</v>
      </c>
      <c r="AU830" s="211" t="s">
        <v>89</v>
      </c>
      <c r="AY830" s="20" t="s">
        <v>133</v>
      </c>
      <c r="BE830" s="212">
        <f>IF(N830="základní",J830,0)</f>
        <v>0</v>
      </c>
      <c r="BF830" s="212">
        <f>IF(N830="snížená",J830,0)</f>
        <v>0</v>
      </c>
      <c r="BG830" s="212">
        <f>IF(N830="zákl. přenesená",J830,0)</f>
        <v>0</v>
      </c>
      <c r="BH830" s="212">
        <f>IF(N830="sníž. přenesená",J830,0)</f>
        <v>0</v>
      </c>
      <c r="BI830" s="212">
        <f>IF(N830="nulová",J830,0)</f>
        <v>0</v>
      </c>
      <c r="BJ830" s="20" t="s">
        <v>86</v>
      </c>
      <c r="BK830" s="212">
        <f>ROUND(I830*H830,2)</f>
        <v>0</v>
      </c>
      <c r="BL830" s="20" t="s">
        <v>400</v>
      </c>
      <c r="BM830" s="211" t="s">
        <v>1010</v>
      </c>
    </row>
    <row r="831" s="2" customFormat="1">
      <c r="A831" s="42"/>
      <c r="B831" s="43"/>
      <c r="C831" s="44"/>
      <c r="D831" s="213" t="s">
        <v>139</v>
      </c>
      <c r="E831" s="44"/>
      <c r="F831" s="214" t="s">
        <v>1011</v>
      </c>
      <c r="G831" s="44"/>
      <c r="H831" s="44"/>
      <c r="I831" s="215"/>
      <c r="J831" s="44"/>
      <c r="K831" s="44"/>
      <c r="L831" s="48"/>
      <c r="M831" s="216"/>
      <c r="N831" s="217"/>
      <c r="O831" s="88"/>
      <c r="P831" s="88"/>
      <c r="Q831" s="88"/>
      <c r="R831" s="88"/>
      <c r="S831" s="88"/>
      <c r="T831" s="89"/>
      <c r="U831" s="42"/>
      <c r="V831" s="42"/>
      <c r="W831" s="42"/>
      <c r="X831" s="42"/>
      <c r="Y831" s="42"/>
      <c r="Z831" s="42"/>
      <c r="AA831" s="42"/>
      <c r="AB831" s="42"/>
      <c r="AC831" s="42"/>
      <c r="AD831" s="42"/>
      <c r="AE831" s="42"/>
      <c r="AT831" s="20" t="s">
        <v>139</v>
      </c>
      <c r="AU831" s="20" t="s">
        <v>89</v>
      </c>
    </row>
    <row r="832" s="2" customFormat="1">
      <c r="A832" s="42"/>
      <c r="B832" s="43"/>
      <c r="C832" s="44"/>
      <c r="D832" s="231" t="s">
        <v>184</v>
      </c>
      <c r="E832" s="44"/>
      <c r="F832" s="232" t="s">
        <v>1012</v>
      </c>
      <c r="G832" s="44"/>
      <c r="H832" s="44"/>
      <c r="I832" s="215"/>
      <c r="J832" s="44"/>
      <c r="K832" s="44"/>
      <c r="L832" s="48"/>
      <c r="M832" s="216"/>
      <c r="N832" s="217"/>
      <c r="O832" s="88"/>
      <c r="P832" s="88"/>
      <c r="Q832" s="88"/>
      <c r="R832" s="88"/>
      <c r="S832" s="88"/>
      <c r="T832" s="89"/>
      <c r="U832" s="42"/>
      <c r="V832" s="42"/>
      <c r="W832" s="42"/>
      <c r="X832" s="42"/>
      <c r="Y832" s="42"/>
      <c r="Z832" s="42"/>
      <c r="AA832" s="42"/>
      <c r="AB832" s="42"/>
      <c r="AC832" s="42"/>
      <c r="AD832" s="42"/>
      <c r="AE832" s="42"/>
      <c r="AT832" s="20" t="s">
        <v>184</v>
      </c>
      <c r="AU832" s="20" t="s">
        <v>89</v>
      </c>
    </row>
    <row r="833" s="2" customFormat="1">
      <c r="A833" s="42"/>
      <c r="B833" s="43"/>
      <c r="C833" s="44"/>
      <c r="D833" s="213" t="s">
        <v>239</v>
      </c>
      <c r="E833" s="44"/>
      <c r="F833" s="218" t="s">
        <v>998</v>
      </c>
      <c r="G833" s="44"/>
      <c r="H833" s="44"/>
      <c r="I833" s="215"/>
      <c r="J833" s="44"/>
      <c r="K833" s="44"/>
      <c r="L833" s="48"/>
      <c r="M833" s="216"/>
      <c r="N833" s="217"/>
      <c r="O833" s="88"/>
      <c r="P833" s="88"/>
      <c r="Q833" s="88"/>
      <c r="R833" s="88"/>
      <c r="S833" s="88"/>
      <c r="T833" s="89"/>
      <c r="U833" s="42"/>
      <c r="V833" s="42"/>
      <c r="W833" s="42"/>
      <c r="X833" s="42"/>
      <c r="Y833" s="42"/>
      <c r="Z833" s="42"/>
      <c r="AA833" s="42"/>
      <c r="AB833" s="42"/>
      <c r="AC833" s="42"/>
      <c r="AD833" s="42"/>
      <c r="AE833" s="42"/>
      <c r="AT833" s="20" t="s">
        <v>239</v>
      </c>
      <c r="AU833" s="20" t="s">
        <v>89</v>
      </c>
    </row>
    <row r="834" s="13" customFormat="1">
      <c r="A834" s="13"/>
      <c r="B834" s="234"/>
      <c r="C834" s="235"/>
      <c r="D834" s="213" t="s">
        <v>258</v>
      </c>
      <c r="E834" s="236" t="s">
        <v>32</v>
      </c>
      <c r="F834" s="237" t="s">
        <v>1006</v>
      </c>
      <c r="G834" s="235"/>
      <c r="H834" s="238">
        <v>20.5</v>
      </c>
      <c r="I834" s="239"/>
      <c r="J834" s="235"/>
      <c r="K834" s="235"/>
      <c r="L834" s="240"/>
      <c r="M834" s="241"/>
      <c r="N834" s="242"/>
      <c r="O834" s="242"/>
      <c r="P834" s="242"/>
      <c r="Q834" s="242"/>
      <c r="R834" s="242"/>
      <c r="S834" s="242"/>
      <c r="T834" s="243"/>
      <c r="U834" s="13"/>
      <c r="V834" s="13"/>
      <c r="W834" s="13"/>
      <c r="X834" s="13"/>
      <c r="Y834" s="13"/>
      <c r="Z834" s="13"/>
      <c r="AA834" s="13"/>
      <c r="AB834" s="13"/>
      <c r="AC834" s="13"/>
      <c r="AD834" s="13"/>
      <c r="AE834" s="13"/>
      <c r="AT834" s="244" t="s">
        <v>258</v>
      </c>
      <c r="AU834" s="244" t="s">
        <v>89</v>
      </c>
      <c r="AV834" s="13" t="s">
        <v>89</v>
      </c>
      <c r="AW834" s="13" t="s">
        <v>39</v>
      </c>
      <c r="AX834" s="13" t="s">
        <v>86</v>
      </c>
      <c r="AY834" s="244" t="s">
        <v>133</v>
      </c>
    </row>
    <row r="835" s="2" customFormat="1" ht="24.15" customHeight="1">
      <c r="A835" s="42"/>
      <c r="B835" s="43"/>
      <c r="C835" s="200" t="s">
        <v>1013</v>
      </c>
      <c r="D835" s="200" t="s">
        <v>134</v>
      </c>
      <c r="E835" s="201" t="s">
        <v>1014</v>
      </c>
      <c r="F835" s="202" t="s">
        <v>1015</v>
      </c>
      <c r="G835" s="203" t="s">
        <v>253</v>
      </c>
      <c r="H835" s="204">
        <v>20.222999999999999</v>
      </c>
      <c r="I835" s="205"/>
      <c r="J835" s="206">
        <f>ROUND(I835*H835,2)</f>
        <v>0</v>
      </c>
      <c r="K835" s="202" t="s">
        <v>235</v>
      </c>
      <c r="L835" s="48"/>
      <c r="M835" s="207" t="s">
        <v>32</v>
      </c>
      <c r="N835" s="208" t="s">
        <v>49</v>
      </c>
      <c r="O835" s="88"/>
      <c r="P835" s="209">
        <f>O835*H835</f>
        <v>0</v>
      </c>
      <c r="Q835" s="209">
        <v>5.0000000000000002E-05</v>
      </c>
      <c r="R835" s="209">
        <f>Q835*H835</f>
        <v>0.0010111499999999999</v>
      </c>
      <c r="S835" s="209">
        <v>0</v>
      </c>
      <c r="T835" s="210">
        <f>S835*H835</f>
        <v>0</v>
      </c>
      <c r="U835" s="42"/>
      <c r="V835" s="42"/>
      <c r="W835" s="42"/>
      <c r="X835" s="42"/>
      <c r="Y835" s="42"/>
      <c r="Z835" s="42"/>
      <c r="AA835" s="42"/>
      <c r="AB835" s="42"/>
      <c r="AC835" s="42"/>
      <c r="AD835" s="42"/>
      <c r="AE835" s="42"/>
      <c r="AR835" s="211" t="s">
        <v>400</v>
      </c>
      <c r="AT835" s="211" t="s">
        <v>134</v>
      </c>
      <c r="AU835" s="211" t="s">
        <v>89</v>
      </c>
      <c r="AY835" s="20" t="s">
        <v>133</v>
      </c>
      <c r="BE835" s="212">
        <f>IF(N835="základní",J835,0)</f>
        <v>0</v>
      </c>
      <c r="BF835" s="212">
        <f>IF(N835="snížená",J835,0)</f>
        <v>0</v>
      </c>
      <c r="BG835" s="212">
        <f>IF(N835="zákl. přenesená",J835,0)</f>
        <v>0</v>
      </c>
      <c r="BH835" s="212">
        <f>IF(N835="sníž. přenesená",J835,0)</f>
        <v>0</v>
      </c>
      <c r="BI835" s="212">
        <f>IF(N835="nulová",J835,0)</f>
        <v>0</v>
      </c>
      <c r="BJ835" s="20" t="s">
        <v>86</v>
      </c>
      <c r="BK835" s="212">
        <f>ROUND(I835*H835,2)</f>
        <v>0</v>
      </c>
      <c r="BL835" s="20" t="s">
        <v>400</v>
      </c>
      <c r="BM835" s="211" t="s">
        <v>1016</v>
      </c>
    </row>
    <row r="836" s="2" customFormat="1">
      <c r="A836" s="42"/>
      <c r="B836" s="43"/>
      <c r="C836" s="44"/>
      <c r="D836" s="213" t="s">
        <v>139</v>
      </c>
      <c r="E836" s="44"/>
      <c r="F836" s="214" t="s">
        <v>1017</v>
      </c>
      <c r="G836" s="44"/>
      <c r="H836" s="44"/>
      <c r="I836" s="215"/>
      <c r="J836" s="44"/>
      <c r="K836" s="44"/>
      <c r="L836" s="48"/>
      <c r="M836" s="216"/>
      <c r="N836" s="217"/>
      <c r="O836" s="88"/>
      <c r="P836" s="88"/>
      <c r="Q836" s="88"/>
      <c r="R836" s="88"/>
      <c r="S836" s="88"/>
      <c r="T836" s="89"/>
      <c r="U836" s="42"/>
      <c r="V836" s="42"/>
      <c r="W836" s="42"/>
      <c r="X836" s="42"/>
      <c r="Y836" s="42"/>
      <c r="Z836" s="42"/>
      <c r="AA836" s="42"/>
      <c r="AB836" s="42"/>
      <c r="AC836" s="42"/>
      <c r="AD836" s="42"/>
      <c r="AE836" s="42"/>
      <c r="AT836" s="20" t="s">
        <v>139</v>
      </c>
      <c r="AU836" s="20" t="s">
        <v>89</v>
      </c>
    </row>
    <row r="837" s="2" customFormat="1">
      <c r="A837" s="42"/>
      <c r="B837" s="43"/>
      <c r="C837" s="44"/>
      <c r="D837" s="231" t="s">
        <v>184</v>
      </c>
      <c r="E837" s="44"/>
      <c r="F837" s="232" t="s">
        <v>1018</v>
      </c>
      <c r="G837" s="44"/>
      <c r="H837" s="44"/>
      <c r="I837" s="215"/>
      <c r="J837" s="44"/>
      <c r="K837" s="44"/>
      <c r="L837" s="48"/>
      <c r="M837" s="216"/>
      <c r="N837" s="217"/>
      <c r="O837" s="88"/>
      <c r="P837" s="88"/>
      <c r="Q837" s="88"/>
      <c r="R837" s="88"/>
      <c r="S837" s="88"/>
      <c r="T837" s="89"/>
      <c r="U837" s="42"/>
      <c r="V837" s="42"/>
      <c r="W837" s="42"/>
      <c r="X837" s="42"/>
      <c r="Y837" s="42"/>
      <c r="Z837" s="42"/>
      <c r="AA837" s="42"/>
      <c r="AB837" s="42"/>
      <c r="AC837" s="42"/>
      <c r="AD837" s="42"/>
      <c r="AE837" s="42"/>
      <c r="AT837" s="20" t="s">
        <v>184</v>
      </c>
      <c r="AU837" s="20" t="s">
        <v>89</v>
      </c>
    </row>
    <row r="838" s="15" customFormat="1">
      <c r="A838" s="15"/>
      <c r="B838" s="256"/>
      <c r="C838" s="257"/>
      <c r="D838" s="213" t="s">
        <v>258</v>
      </c>
      <c r="E838" s="258" t="s">
        <v>32</v>
      </c>
      <c r="F838" s="259" t="s">
        <v>361</v>
      </c>
      <c r="G838" s="257"/>
      <c r="H838" s="258" t="s">
        <v>32</v>
      </c>
      <c r="I838" s="260"/>
      <c r="J838" s="257"/>
      <c r="K838" s="257"/>
      <c r="L838" s="261"/>
      <c r="M838" s="262"/>
      <c r="N838" s="263"/>
      <c r="O838" s="263"/>
      <c r="P838" s="263"/>
      <c r="Q838" s="263"/>
      <c r="R838" s="263"/>
      <c r="S838" s="263"/>
      <c r="T838" s="264"/>
      <c r="U838" s="15"/>
      <c r="V838" s="15"/>
      <c r="W838" s="15"/>
      <c r="X838" s="15"/>
      <c r="Y838" s="15"/>
      <c r="Z838" s="15"/>
      <c r="AA838" s="15"/>
      <c r="AB838" s="15"/>
      <c r="AC838" s="15"/>
      <c r="AD838" s="15"/>
      <c r="AE838" s="15"/>
      <c r="AT838" s="265" t="s">
        <v>258</v>
      </c>
      <c r="AU838" s="265" t="s">
        <v>89</v>
      </c>
      <c r="AV838" s="15" t="s">
        <v>86</v>
      </c>
      <c r="AW838" s="15" t="s">
        <v>39</v>
      </c>
      <c r="AX838" s="15" t="s">
        <v>78</v>
      </c>
      <c r="AY838" s="265" t="s">
        <v>133</v>
      </c>
    </row>
    <row r="839" s="15" customFormat="1">
      <c r="A839" s="15"/>
      <c r="B839" s="256"/>
      <c r="C839" s="257"/>
      <c r="D839" s="213" t="s">
        <v>258</v>
      </c>
      <c r="E839" s="258" t="s">
        <v>32</v>
      </c>
      <c r="F839" s="259" t="s">
        <v>347</v>
      </c>
      <c r="G839" s="257"/>
      <c r="H839" s="258" t="s">
        <v>32</v>
      </c>
      <c r="I839" s="260"/>
      <c r="J839" s="257"/>
      <c r="K839" s="257"/>
      <c r="L839" s="261"/>
      <c r="M839" s="262"/>
      <c r="N839" s="263"/>
      <c r="O839" s="263"/>
      <c r="P839" s="263"/>
      <c r="Q839" s="263"/>
      <c r="R839" s="263"/>
      <c r="S839" s="263"/>
      <c r="T839" s="264"/>
      <c r="U839" s="15"/>
      <c r="V839" s="15"/>
      <c r="W839" s="15"/>
      <c r="X839" s="15"/>
      <c r="Y839" s="15"/>
      <c r="Z839" s="15"/>
      <c r="AA839" s="15"/>
      <c r="AB839" s="15"/>
      <c r="AC839" s="15"/>
      <c r="AD839" s="15"/>
      <c r="AE839" s="15"/>
      <c r="AT839" s="265" t="s">
        <v>258</v>
      </c>
      <c r="AU839" s="265" t="s">
        <v>89</v>
      </c>
      <c r="AV839" s="15" t="s">
        <v>86</v>
      </c>
      <c r="AW839" s="15" t="s">
        <v>39</v>
      </c>
      <c r="AX839" s="15" t="s">
        <v>78</v>
      </c>
      <c r="AY839" s="265" t="s">
        <v>133</v>
      </c>
    </row>
    <row r="840" s="15" customFormat="1">
      <c r="A840" s="15"/>
      <c r="B840" s="256"/>
      <c r="C840" s="257"/>
      <c r="D840" s="213" t="s">
        <v>258</v>
      </c>
      <c r="E840" s="258" t="s">
        <v>32</v>
      </c>
      <c r="F840" s="259" t="s">
        <v>320</v>
      </c>
      <c r="G840" s="257"/>
      <c r="H840" s="258" t="s">
        <v>32</v>
      </c>
      <c r="I840" s="260"/>
      <c r="J840" s="257"/>
      <c r="K840" s="257"/>
      <c r="L840" s="261"/>
      <c r="M840" s="262"/>
      <c r="N840" s="263"/>
      <c r="O840" s="263"/>
      <c r="P840" s="263"/>
      <c r="Q840" s="263"/>
      <c r="R840" s="263"/>
      <c r="S840" s="263"/>
      <c r="T840" s="264"/>
      <c r="U840" s="15"/>
      <c r="V840" s="15"/>
      <c r="W840" s="15"/>
      <c r="X840" s="15"/>
      <c r="Y840" s="15"/>
      <c r="Z840" s="15"/>
      <c r="AA840" s="15"/>
      <c r="AB840" s="15"/>
      <c r="AC840" s="15"/>
      <c r="AD840" s="15"/>
      <c r="AE840" s="15"/>
      <c r="AT840" s="265" t="s">
        <v>258</v>
      </c>
      <c r="AU840" s="265" t="s">
        <v>89</v>
      </c>
      <c r="AV840" s="15" t="s">
        <v>86</v>
      </c>
      <c r="AW840" s="15" t="s">
        <v>39</v>
      </c>
      <c r="AX840" s="15" t="s">
        <v>78</v>
      </c>
      <c r="AY840" s="265" t="s">
        <v>133</v>
      </c>
    </row>
    <row r="841" s="13" customFormat="1">
      <c r="A841" s="13"/>
      <c r="B841" s="234"/>
      <c r="C841" s="235"/>
      <c r="D841" s="213" t="s">
        <v>258</v>
      </c>
      <c r="E841" s="236" t="s">
        <v>32</v>
      </c>
      <c r="F841" s="237" t="s">
        <v>965</v>
      </c>
      <c r="G841" s="235"/>
      <c r="H841" s="238">
        <v>12.638</v>
      </c>
      <c r="I841" s="239"/>
      <c r="J841" s="235"/>
      <c r="K841" s="235"/>
      <c r="L841" s="240"/>
      <c r="M841" s="241"/>
      <c r="N841" s="242"/>
      <c r="O841" s="242"/>
      <c r="P841" s="242"/>
      <c r="Q841" s="242"/>
      <c r="R841" s="242"/>
      <c r="S841" s="242"/>
      <c r="T841" s="243"/>
      <c r="U841" s="13"/>
      <c r="V841" s="13"/>
      <c r="W841" s="13"/>
      <c r="X841" s="13"/>
      <c r="Y841" s="13"/>
      <c r="Z841" s="13"/>
      <c r="AA841" s="13"/>
      <c r="AB841" s="13"/>
      <c r="AC841" s="13"/>
      <c r="AD841" s="13"/>
      <c r="AE841" s="13"/>
      <c r="AT841" s="244" t="s">
        <v>258</v>
      </c>
      <c r="AU841" s="244" t="s">
        <v>89</v>
      </c>
      <c r="AV841" s="13" t="s">
        <v>89</v>
      </c>
      <c r="AW841" s="13" t="s">
        <v>39</v>
      </c>
      <c r="AX841" s="13" t="s">
        <v>78</v>
      </c>
      <c r="AY841" s="244" t="s">
        <v>133</v>
      </c>
    </row>
    <row r="842" s="13" customFormat="1">
      <c r="A842" s="13"/>
      <c r="B842" s="234"/>
      <c r="C842" s="235"/>
      <c r="D842" s="213" t="s">
        <v>258</v>
      </c>
      <c r="E842" s="236" t="s">
        <v>32</v>
      </c>
      <c r="F842" s="237" t="s">
        <v>349</v>
      </c>
      <c r="G842" s="235"/>
      <c r="H842" s="238">
        <v>-1.6160000000000001</v>
      </c>
      <c r="I842" s="239"/>
      <c r="J842" s="235"/>
      <c r="K842" s="235"/>
      <c r="L842" s="240"/>
      <c r="M842" s="241"/>
      <c r="N842" s="242"/>
      <c r="O842" s="242"/>
      <c r="P842" s="242"/>
      <c r="Q842" s="242"/>
      <c r="R842" s="242"/>
      <c r="S842" s="242"/>
      <c r="T842" s="243"/>
      <c r="U842" s="13"/>
      <c r="V842" s="13"/>
      <c r="W842" s="13"/>
      <c r="X842" s="13"/>
      <c r="Y842" s="13"/>
      <c r="Z842" s="13"/>
      <c r="AA842" s="13"/>
      <c r="AB842" s="13"/>
      <c r="AC842" s="13"/>
      <c r="AD842" s="13"/>
      <c r="AE842" s="13"/>
      <c r="AT842" s="244" t="s">
        <v>258</v>
      </c>
      <c r="AU842" s="244" t="s">
        <v>89</v>
      </c>
      <c r="AV842" s="13" t="s">
        <v>89</v>
      </c>
      <c r="AW842" s="13" t="s">
        <v>39</v>
      </c>
      <c r="AX842" s="13" t="s">
        <v>78</v>
      </c>
      <c r="AY842" s="244" t="s">
        <v>133</v>
      </c>
    </row>
    <row r="843" s="15" customFormat="1">
      <c r="A843" s="15"/>
      <c r="B843" s="256"/>
      <c r="C843" s="257"/>
      <c r="D843" s="213" t="s">
        <v>258</v>
      </c>
      <c r="E843" s="258" t="s">
        <v>32</v>
      </c>
      <c r="F843" s="259" t="s">
        <v>322</v>
      </c>
      <c r="G843" s="257"/>
      <c r="H843" s="258" t="s">
        <v>32</v>
      </c>
      <c r="I843" s="260"/>
      <c r="J843" s="257"/>
      <c r="K843" s="257"/>
      <c r="L843" s="261"/>
      <c r="M843" s="262"/>
      <c r="N843" s="263"/>
      <c r="O843" s="263"/>
      <c r="P843" s="263"/>
      <c r="Q843" s="263"/>
      <c r="R843" s="263"/>
      <c r="S843" s="263"/>
      <c r="T843" s="264"/>
      <c r="U843" s="15"/>
      <c r="V843" s="15"/>
      <c r="W843" s="15"/>
      <c r="X843" s="15"/>
      <c r="Y843" s="15"/>
      <c r="Z843" s="15"/>
      <c r="AA843" s="15"/>
      <c r="AB843" s="15"/>
      <c r="AC843" s="15"/>
      <c r="AD843" s="15"/>
      <c r="AE843" s="15"/>
      <c r="AT843" s="265" t="s">
        <v>258</v>
      </c>
      <c r="AU843" s="265" t="s">
        <v>89</v>
      </c>
      <c r="AV843" s="15" t="s">
        <v>86</v>
      </c>
      <c r="AW843" s="15" t="s">
        <v>39</v>
      </c>
      <c r="AX843" s="15" t="s">
        <v>78</v>
      </c>
      <c r="AY843" s="265" t="s">
        <v>133</v>
      </c>
    </row>
    <row r="844" s="13" customFormat="1">
      <c r="A844" s="13"/>
      <c r="B844" s="234"/>
      <c r="C844" s="235"/>
      <c r="D844" s="213" t="s">
        <v>258</v>
      </c>
      <c r="E844" s="236" t="s">
        <v>32</v>
      </c>
      <c r="F844" s="237" t="s">
        <v>966</v>
      </c>
      <c r="G844" s="235"/>
      <c r="H844" s="238">
        <v>9.4809999999999999</v>
      </c>
      <c r="I844" s="239"/>
      <c r="J844" s="235"/>
      <c r="K844" s="235"/>
      <c r="L844" s="240"/>
      <c r="M844" s="241"/>
      <c r="N844" s="242"/>
      <c r="O844" s="242"/>
      <c r="P844" s="242"/>
      <c r="Q844" s="242"/>
      <c r="R844" s="242"/>
      <c r="S844" s="242"/>
      <c r="T844" s="243"/>
      <c r="U844" s="13"/>
      <c r="V844" s="13"/>
      <c r="W844" s="13"/>
      <c r="X844" s="13"/>
      <c r="Y844" s="13"/>
      <c r="Z844" s="13"/>
      <c r="AA844" s="13"/>
      <c r="AB844" s="13"/>
      <c r="AC844" s="13"/>
      <c r="AD844" s="13"/>
      <c r="AE844" s="13"/>
      <c r="AT844" s="244" t="s">
        <v>258</v>
      </c>
      <c r="AU844" s="244" t="s">
        <v>89</v>
      </c>
      <c r="AV844" s="13" t="s">
        <v>89</v>
      </c>
      <c r="AW844" s="13" t="s">
        <v>39</v>
      </c>
      <c r="AX844" s="13" t="s">
        <v>78</v>
      </c>
      <c r="AY844" s="244" t="s">
        <v>133</v>
      </c>
    </row>
    <row r="845" s="13" customFormat="1">
      <c r="A845" s="13"/>
      <c r="B845" s="234"/>
      <c r="C845" s="235"/>
      <c r="D845" s="213" t="s">
        <v>258</v>
      </c>
      <c r="E845" s="236" t="s">
        <v>32</v>
      </c>
      <c r="F845" s="237" t="s">
        <v>351</v>
      </c>
      <c r="G845" s="235"/>
      <c r="H845" s="238">
        <v>-1</v>
      </c>
      <c r="I845" s="239"/>
      <c r="J845" s="235"/>
      <c r="K845" s="235"/>
      <c r="L845" s="240"/>
      <c r="M845" s="241"/>
      <c r="N845" s="242"/>
      <c r="O845" s="242"/>
      <c r="P845" s="242"/>
      <c r="Q845" s="242"/>
      <c r="R845" s="242"/>
      <c r="S845" s="242"/>
      <c r="T845" s="243"/>
      <c r="U845" s="13"/>
      <c r="V845" s="13"/>
      <c r="W845" s="13"/>
      <c r="X845" s="13"/>
      <c r="Y845" s="13"/>
      <c r="Z845" s="13"/>
      <c r="AA845" s="13"/>
      <c r="AB845" s="13"/>
      <c r="AC845" s="13"/>
      <c r="AD845" s="13"/>
      <c r="AE845" s="13"/>
      <c r="AT845" s="244" t="s">
        <v>258</v>
      </c>
      <c r="AU845" s="244" t="s">
        <v>89</v>
      </c>
      <c r="AV845" s="13" t="s">
        <v>89</v>
      </c>
      <c r="AW845" s="13" t="s">
        <v>39</v>
      </c>
      <c r="AX845" s="13" t="s">
        <v>78</v>
      </c>
      <c r="AY845" s="244" t="s">
        <v>133</v>
      </c>
    </row>
    <row r="846" s="13" customFormat="1">
      <c r="A846" s="13"/>
      <c r="B846" s="234"/>
      <c r="C846" s="235"/>
      <c r="D846" s="213" t="s">
        <v>258</v>
      </c>
      <c r="E846" s="236" t="s">
        <v>32</v>
      </c>
      <c r="F846" s="237" t="s">
        <v>352</v>
      </c>
      <c r="G846" s="235"/>
      <c r="H846" s="238">
        <v>0.71999999999999997</v>
      </c>
      <c r="I846" s="239"/>
      <c r="J846" s="235"/>
      <c r="K846" s="235"/>
      <c r="L846" s="240"/>
      <c r="M846" s="241"/>
      <c r="N846" s="242"/>
      <c r="O846" s="242"/>
      <c r="P846" s="242"/>
      <c r="Q846" s="242"/>
      <c r="R846" s="242"/>
      <c r="S846" s="242"/>
      <c r="T846" s="243"/>
      <c r="U846" s="13"/>
      <c r="V846" s="13"/>
      <c r="W846" s="13"/>
      <c r="X846" s="13"/>
      <c r="Y846" s="13"/>
      <c r="Z846" s="13"/>
      <c r="AA846" s="13"/>
      <c r="AB846" s="13"/>
      <c r="AC846" s="13"/>
      <c r="AD846" s="13"/>
      <c r="AE846" s="13"/>
      <c r="AT846" s="244" t="s">
        <v>258</v>
      </c>
      <c r="AU846" s="244" t="s">
        <v>89</v>
      </c>
      <c r="AV846" s="13" t="s">
        <v>89</v>
      </c>
      <c r="AW846" s="13" t="s">
        <v>39</v>
      </c>
      <c r="AX846" s="13" t="s">
        <v>78</v>
      </c>
      <c r="AY846" s="244" t="s">
        <v>133</v>
      </c>
    </row>
    <row r="847" s="14" customFormat="1">
      <c r="A847" s="14"/>
      <c r="B847" s="245"/>
      <c r="C847" s="246"/>
      <c r="D847" s="213" t="s">
        <v>258</v>
      </c>
      <c r="E847" s="247" t="s">
        <v>32</v>
      </c>
      <c r="F847" s="248" t="s">
        <v>265</v>
      </c>
      <c r="G847" s="246"/>
      <c r="H847" s="249">
        <v>20.222999999999999</v>
      </c>
      <c r="I847" s="250"/>
      <c r="J847" s="246"/>
      <c r="K847" s="246"/>
      <c r="L847" s="251"/>
      <c r="M847" s="252"/>
      <c r="N847" s="253"/>
      <c r="O847" s="253"/>
      <c r="P847" s="253"/>
      <c r="Q847" s="253"/>
      <c r="R847" s="253"/>
      <c r="S847" s="253"/>
      <c r="T847" s="254"/>
      <c r="U847" s="14"/>
      <c r="V847" s="14"/>
      <c r="W847" s="14"/>
      <c r="X847" s="14"/>
      <c r="Y847" s="14"/>
      <c r="Z847" s="14"/>
      <c r="AA847" s="14"/>
      <c r="AB847" s="14"/>
      <c r="AC847" s="14"/>
      <c r="AD847" s="14"/>
      <c r="AE847" s="14"/>
      <c r="AT847" s="255" t="s">
        <v>258</v>
      </c>
      <c r="AU847" s="255" t="s">
        <v>89</v>
      </c>
      <c r="AV847" s="14" t="s">
        <v>132</v>
      </c>
      <c r="AW847" s="14" t="s">
        <v>39</v>
      </c>
      <c r="AX847" s="14" t="s">
        <v>86</v>
      </c>
      <c r="AY847" s="255" t="s">
        <v>133</v>
      </c>
    </row>
    <row r="848" s="2" customFormat="1" ht="24.15" customHeight="1">
      <c r="A848" s="42"/>
      <c r="B848" s="43"/>
      <c r="C848" s="200" t="s">
        <v>1019</v>
      </c>
      <c r="D848" s="200" t="s">
        <v>134</v>
      </c>
      <c r="E848" s="201" t="s">
        <v>1020</v>
      </c>
      <c r="F848" s="202" t="s">
        <v>1021</v>
      </c>
      <c r="G848" s="203" t="s">
        <v>282</v>
      </c>
      <c r="H848" s="204">
        <v>0.41399999999999998</v>
      </c>
      <c r="I848" s="205"/>
      <c r="J848" s="206">
        <f>ROUND(I848*H848,2)</f>
        <v>0</v>
      </c>
      <c r="K848" s="202" t="s">
        <v>235</v>
      </c>
      <c r="L848" s="48"/>
      <c r="M848" s="207" t="s">
        <v>32</v>
      </c>
      <c r="N848" s="208" t="s">
        <v>49</v>
      </c>
      <c r="O848" s="88"/>
      <c r="P848" s="209">
        <f>O848*H848</f>
        <v>0</v>
      </c>
      <c r="Q848" s="209">
        <v>0</v>
      </c>
      <c r="R848" s="209">
        <f>Q848*H848</f>
        <v>0</v>
      </c>
      <c r="S848" s="209">
        <v>0</v>
      </c>
      <c r="T848" s="210">
        <f>S848*H848</f>
        <v>0</v>
      </c>
      <c r="U848" s="42"/>
      <c r="V848" s="42"/>
      <c r="W848" s="42"/>
      <c r="X848" s="42"/>
      <c r="Y848" s="42"/>
      <c r="Z848" s="42"/>
      <c r="AA848" s="42"/>
      <c r="AB848" s="42"/>
      <c r="AC848" s="42"/>
      <c r="AD848" s="42"/>
      <c r="AE848" s="42"/>
      <c r="AR848" s="211" t="s">
        <v>400</v>
      </c>
      <c r="AT848" s="211" t="s">
        <v>134</v>
      </c>
      <c r="AU848" s="211" t="s">
        <v>89</v>
      </c>
      <c r="AY848" s="20" t="s">
        <v>133</v>
      </c>
      <c r="BE848" s="212">
        <f>IF(N848="základní",J848,0)</f>
        <v>0</v>
      </c>
      <c r="BF848" s="212">
        <f>IF(N848="snížená",J848,0)</f>
        <v>0</v>
      </c>
      <c r="BG848" s="212">
        <f>IF(N848="zákl. přenesená",J848,0)</f>
        <v>0</v>
      </c>
      <c r="BH848" s="212">
        <f>IF(N848="sníž. přenesená",J848,0)</f>
        <v>0</v>
      </c>
      <c r="BI848" s="212">
        <f>IF(N848="nulová",J848,0)</f>
        <v>0</v>
      </c>
      <c r="BJ848" s="20" t="s">
        <v>86</v>
      </c>
      <c r="BK848" s="212">
        <f>ROUND(I848*H848,2)</f>
        <v>0</v>
      </c>
      <c r="BL848" s="20" t="s">
        <v>400</v>
      </c>
      <c r="BM848" s="211" t="s">
        <v>1022</v>
      </c>
    </row>
    <row r="849" s="2" customFormat="1">
      <c r="A849" s="42"/>
      <c r="B849" s="43"/>
      <c r="C849" s="44"/>
      <c r="D849" s="213" t="s">
        <v>139</v>
      </c>
      <c r="E849" s="44"/>
      <c r="F849" s="214" t="s">
        <v>1023</v>
      </c>
      <c r="G849" s="44"/>
      <c r="H849" s="44"/>
      <c r="I849" s="215"/>
      <c r="J849" s="44"/>
      <c r="K849" s="44"/>
      <c r="L849" s="48"/>
      <c r="M849" s="216"/>
      <c r="N849" s="217"/>
      <c r="O849" s="88"/>
      <c r="P849" s="88"/>
      <c r="Q849" s="88"/>
      <c r="R849" s="88"/>
      <c r="S849" s="88"/>
      <c r="T849" s="89"/>
      <c r="U849" s="42"/>
      <c r="V849" s="42"/>
      <c r="W849" s="42"/>
      <c r="X849" s="42"/>
      <c r="Y849" s="42"/>
      <c r="Z849" s="42"/>
      <c r="AA849" s="42"/>
      <c r="AB849" s="42"/>
      <c r="AC849" s="42"/>
      <c r="AD849" s="42"/>
      <c r="AE849" s="42"/>
      <c r="AT849" s="20" t="s">
        <v>139</v>
      </c>
      <c r="AU849" s="20" t="s">
        <v>89</v>
      </c>
    </row>
    <row r="850" s="2" customFormat="1">
      <c r="A850" s="42"/>
      <c r="B850" s="43"/>
      <c r="C850" s="44"/>
      <c r="D850" s="231" t="s">
        <v>184</v>
      </c>
      <c r="E850" s="44"/>
      <c r="F850" s="232" t="s">
        <v>1024</v>
      </c>
      <c r="G850" s="44"/>
      <c r="H850" s="44"/>
      <c r="I850" s="215"/>
      <c r="J850" s="44"/>
      <c r="K850" s="44"/>
      <c r="L850" s="48"/>
      <c r="M850" s="216"/>
      <c r="N850" s="217"/>
      <c r="O850" s="88"/>
      <c r="P850" s="88"/>
      <c r="Q850" s="88"/>
      <c r="R850" s="88"/>
      <c r="S850" s="88"/>
      <c r="T850" s="89"/>
      <c r="U850" s="42"/>
      <c r="V850" s="42"/>
      <c r="W850" s="42"/>
      <c r="X850" s="42"/>
      <c r="Y850" s="42"/>
      <c r="Z850" s="42"/>
      <c r="AA850" s="42"/>
      <c r="AB850" s="42"/>
      <c r="AC850" s="42"/>
      <c r="AD850" s="42"/>
      <c r="AE850" s="42"/>
      <c r="AT850" s="20" t="s">
        <v>184</v>
      </c>
      <c r="AU850" s="20" t="s">
        <v>89</v>
      </c>
    </row>
    <row r="851" s="2" customFormat="1">
      <c r="A851" s="42"/>
      <c r="B851" s="43"/>
      <c r="C851" s="44"/>
      <c r="D851" s="213" t="s">
        <v>239</v>
      </c>
      <c r="E851" s="44"/>
      <c r="F851" s="218" t="s">
        <v>896</v>
      </c>
      <c r="G851" s="44"/>
      <c r="H851" s="44"/>
      <c r="I851" s="215"/>
      <c r="J851" s="44"/>
      <c r="K851" s="44"/>
      <c r="L851" s="48"/>
      <c r="M851" s="216"/>
      <c r="N851" s="217"/>
      <c r="O851" s="88"/>
      <c r="P851" s="88"/>
      <c r="Q851" s="88"/>
      <c r="R851" s="88"/>
      <c r="S851" s="88"/>
      <c r="T851" s="89"/>
      <c r="U851" s="42"/>
      <c r="V851" s="42"/>
      <c r="W851" s="42"/>
      <c r="X851" s="42"/>
      <c r="Y851" s="42"/>
      <c r="Z851" s="42"/>
      <c r="AA851" s="42"/>
      <c r="AB851" s="42"/>
      <c r="AC851" s="42"/>
      <c r="AD851" s="42"/>
      <c r="AE851" s="42"/>
      <c r="AT851" s="20" t="s">
        <v>239</v>
      </c>
      <c r="AU851" s="20" t="s">
        <v>89</v>
      </c>
    </row>
    <row r="852" s="11" customFormat="1" ht="22.8" customHeight="1">
      <c r="A852" s="11"/>
      <c r="B852" s="186"/>
      <c r="C852" s="187"/>
      <c r="D852" s="188" t="s">
        <v>77</v>
      </c>
      <c r="E852" s="229" t="s">
        <v>1025</v>
      </c>
      <c r="F852" s="229" t="s">
        <v>1026</v>
      </c>
      <c r="G852" s="187"/>
      <c r="H852" s="187"/>
      <c r="I852" s="190"/>
      <c r="J852" s="230">
        <f>BK852</f>
        <v>0</v>
      </c>
      <c r="K852" s="187"/>
      <c r="L852" s="192"/>
      <c r="M852" s="193"/>
      <c r="N852" s="194"/>
      <c r="O852" s="194"/>
      <c r="P852" s="195">
        <f>SUM(P853:P878)</f>
        <v>0</v>
      </c>
      <c r="Q852" s="194"/>
      <c r="R852" s="195">
        <f>SUM(R853:R878)</f>
        <v>0.20839427000000002</v>
      </c>
      <c r="S852" s="194"/>
      <c r="T852" s="196">
        <f>SUM(T853:T878)</f>
        <v>0.00049800000000000007</v>
      </c>
      <c r="U852" s="11"/>
      <c r="V852" s="11"/>
      <c r="W852" s="11"/>
      <c r="X852" s="11"/>
      <c r="Y852" s="11"/>
      <c r="Z852" s="11"/>
      <c r="AA852" s="11"/>
      <c r="AB852" s="11"/>
      <c r="AC852" s="11"/>
      <c r="AD852" s="11"/>
      <c r="AE852" s="11"/>
      <c r="AR852" s="197" t="s">
        <v>89</v>
      </c>
      <c r="AT852" s="198" t="s">
        <v>77</v>
      </c>
      <c r="AU852" s="198" t="s">
        <v>86</v>
      </c>
      <c r="AY852" s="197" t="s">
        <v>133</v>
      </c>
      <c r="BK852" s="199">
        <f>SUM(BK853:BK878)</f>
        <v>0</v>
      </c>
    </row>
    <row r="853" s="2" customFormat="1" ht="21.75" customHeight="1">
      <c r="A853" s="42"/>
      <c r="B853" s="43"/>
      <c r="C853" s="200" t="s">
        <v>1027</v>
      </c>
      <c r="D853" s="200" t="s">
        <v>134</v>
      </c>
      <c r="E853" s="201" t="s">
        <v>1028</v>
      </c>
      <c r="F853" s="202" t="s">
        <v>1029</v>
      </c>
      <c r="G853" s="203" t="s">
        <v>253</v>
      </c>
      <c r="H853" s="204">
        <v>16.600000000000001</v>
      </c>
      <c r="I853" s="205"/>
      <c r="J853" s="206">
        <f>ROUND(I853*H853,2)</f>
        <v>0</v>
      </c>
      <c r="K853" s="202" t="s">
        <v>235</v>
      </c>
      <c r="L853" s="48"/>
      <c r="M853" s="207" t="s">
        <v>32</v>
      </c>
      <c r="N853" s="208" t="s">
        <v>49</v>
      </c>
      <c r="O853" s="88"/>
      <c r="P853" s="209">
        <f>O853*H853</f>
        <v>0</v>
      </c>
      <c r="Q853" s="209">
        <v>0</v>
      </c>
      <c r="R853" s="209">
        <f>Q853*H853</f>
        <v>0</v>
      </c>
      <c r="S853" s="209">
        <v>3.0000000000000001E-05</v>
      </c>
      <c r="T853" s="210">
        <f>S853*H853</f>
        <v>0.00049800000000000007</v>
      </c>
      <c r="U853" s="42"/>
      <c r="V853" s="42"/>
      <c r="W853" s="42"/>
      <c r="X853" s="42"/>
      <c r="Y853" s="42"/>
      <c r="Z853" s="42"/>
      <c r="AA853" s="42"/>
      <c r="AB853" s="42"/>
      <c r="AC853" s="42"/>
      <c r="AD853" s="42"/>
      <c r="AE853" s="42"/>
      <c r="AR853" s="211" t="s">
        <v>400</v>
      </c>
      <c r="AT853" s="211" t="s">
        <v>134</v>
      </c>
      <c r="AU853" s="211" t="s">
        <v>89</v>
      </c>
      <c r="AY853" s="20" t="s">
        <v>133</v>
      </c>
      <c r="BE853" s="212">
        <f>IF(N853="základní",J853,0)</f>
        <v>0</v>
      </c>
      <c r="BF853" s="212">
        <f>IF(N853="snížená",J853,0)</f>
        <v>0</v>
      </c>
      <c r="BG853" s="212">
        <f>IF(N853="zákl. přenesená",J853,0)</f>
        <v>0</v>
      </c>
      <c r="BH853" s="212">
        <f>IF(N853="sníž. přenesená",J853,0)</f>
        <v>0</v>
      </c>
      <c r="BI853" s="212">
        <f>IF(N853="nulová",J853,0)</f>
        <v>0</v>
      </c>
      <c r="BJ853" s="20" t="s">
        <v>86</v>
      </c>
      <c r="BK853" s="212">
        <f>ROUND(I853*H853,2)</f>
        <v>0</v>
      </c>
      <c r="BL853" s="20" t="s">
        <v>400</v>
      </c>
      <c r="BM853" s="211" t="s">
        <v>1030</v>
      </c>
    </row>
    <row r="854" s="2" customFormat="1">
      <c r="A854" s="42"/>
      <c r="B854" s="43"/>
      <c r="C854" s="44"/>
      <c r="D854" s="213" t="s">
        <v>139</v>
      </c>
      <c r="E854" s="44"/>
      <c r="F854" s="214" t="s">
        <v>1031</v>
      </c>
      <c r="G854" s="44"/>
      <c r="H854" s="44"/>
      <c r="I854" s="215"/>
      <c r="J854" s="44"/>
      <c r="K854" s="44"/>
      <c r="L854" s="48"/>
      <c r="M854" s="216"/>
      <c r="N854" s="217"/>
      <c r="O854" s="88"/>
      <c r="P854" s="88"/>
      <c r="Q854" s="88"/>
      <c r="R854" s="88"/>
      <c r="S854" s="88"/>
      <c r="T854" s="89"/>
      <c r="U854" s="42"/>
      <c r="V854" s="42"/>
      <c r="W854" s="42"/>
      <c r="X854" s="42"/>
      <c r="Y854" s="42"/>
      <c r="Z854" s="42"/>
      <c r="AA854" s="42"/>
      <c r="AB854" s="42"/>
      <c r="AC854" s="42"/>
      <c r="AD854" s="42"/>
      <c r="AE854" s="42"/>
      <c r="AT854" s="20" t="s">
        <v>139</v>
      </c>
      <c r="AU854" s="20" t="s">
        <v>89</v>
      </c>
    </row>
    <row r="855" s="2" customFormat="1">
      <c r="A855" s="42"/>
      <c r="B855" s="43"/>
      <c r="C855" s="44"/>
      <c r="D855" s="231" t="s">
        <v>184</v>
      </c>
      <c r="E855" s="44"/>
      <c r="F855" s="232" t="s">
        <v>1032</v>
      </c>
      <c r="G855" s="44"/>
      <c r="H855" s="44"/>
      <c r="I855" s="215"/>
      <c r="J855" s="44"/>
      <c r="K855" s="44"/>
      <c r="L855" s="48"/>
      <c r="M855" s="216"/>
      <c r="N855" s="217"/>
      <c r="O855" s="88"/>
      <c r="P855" s="88"/>
      <c r="Q855" s="88"/>
      <c r="R855" s="88"/>
      <c r="S855" s="88"/>
      <c r="T855" s="89"/>
      <c r="U855" s="42"/>
      <c r="V855" s="42"/>
      <c r="W855" s="42"/>
      <c r="X855" s="42"/>
      <c r="Y855" s="42"/>
      <c r="Z855" s="42"/>
      <c r="AA855" s="42"/>
      <c r="AB855" s="42"/>
      <c r="AC855" s="42"/>
      <c r="AD855" s="42"/>
      <c r="AE855" s="42"/>
      <c r="AT855" s="20" t="s">
        <v>184</v>
      </c>
      <c r="AU855" s="20" t="s">
        <v>89</v>
      </c>
    </row>
    <row r="856" s="15" customFormat="1">
      <c r="A856" s="15"/>
      <c r="B856" s="256"/>
      <c r="C856" s="257"/>
      <c r="D856" s="213" t="s">
        <v>258</v>
      </c>
      <c r="E856" s="258" t="s">
        <v>32</v>
      </c>
      <c r="F856" s="259" t="s">
        <v>375</v>
      </c>
      <c r="G856" s="257"/>
      <c r="H856" s="258" t="s">
        <v>32</v>
      </c>
      <c r="I856" s="260"/>
      <c r="J856" s="257"/>
      <c r="K856" s="257"/>
      <c r="L856" s="261"/>
      <c r="M856" s="262"/>
      <c r="N856" s="263"/>
      <c r="O856" s="263"/>
      <c r="P856" s="263"/>
      <c r="Q856" s="263"/>
      <c r="R856" s="263"/>
      <c r="S856" s="263"/>
      <c r="T856" s="264"/>
      <c r="U856" s="15"/>
      <c r="V856" s="15"/>
      <c r="W856" s="15"/>
      <c r="X856" s="15"/>
      <c r="Y856" s="15"/>
      <c r="Z856" s="15"/>
      <c r="AA856" s="15"/>
      <c r="AB856" s="15"/>
      <c r="AC856" s="15"/>
      <c r="AD856" s="15"/>
      <c r="AE856" s="15"/>
      <c r="AT856" s="265" t="s">
        <v>258</v>
      </c>
      <c r="AU856" s="265" t="s">
        <v>89</v>
      </c>
      <c r="AV856" s="15" t="s">
        <v>86</v>
      </c>
      <c r="AW856" s="15" t="s">
        <v>39</v>
      </c>
      <c r="AX856" s="15" t="s">
        <v>78</v>
      </c>
      <c r="AY856" s="265" t="s">
        <v>133</v>
      </c>
    </row>
    <row r="857" s="13" customFormat="1">
      <c r="A857" s="13"/>
      <c r="B857" s="234"/>
      <c r="C857" s="235"/>
      <c r="D857" s="213" t="s">
        <v>258</v>
      </c>
      <c r="E857" s="236" t="s">
        <v>32</v>
      </c>
      <c r="F857" s="237" t="s">
        <v>1033</v>
      </c>
      <c r="G857" s="235"/>
      <c r="H857" s="238">
        <v>6.25</v>
      </c>
      <c r="I857" s="239"/>
      <c r="J857" s="235"/>
      <c r="K857" s="235"/>
      <c r="L857" s="240"/>
      <c r="M857" s="241"/>
      <c r="N857" s="242"/>
      <c r="O857" s="242"/>
      <c r="P857" s="242"/>
      <c r="Q857" s="242"/>
      <c r="R857" s="242"/>
      <c r="S857" s="242"/>
      <c r="T857" s="243"/>
      <c r="U857" s="13"/>
      <c r="V857" s="13"/>
      <c r="W857" s="13"/>
      <c r="X857" s="13"/>
      <c r="Y857" s="13"/>
      <c r="Z857" s="13"/>
      <c r="AA857" s="13"/>
      <c r="AB857" s="13"/>
      <c r="AC857" s="13"/>
      <c r="AD857" s="13"/>
      <c r="AE857" s="13"/>
      <c r="AT857" s="244" t="s">
        <v>258</v>
      </c>
      <c r="AU857" s="244" t="s">
        <v>89</v>
      </c>
      <c r="AV857" s="13" t="s">
        <v>89</v>
      </c>
      <c r="AW857" s="13" t="s">
        <v>39</v>
      </c>
      <c r="AX857" s="13" t="s">
        <v>78</v>
      </c>
      <c r="AY857" s="244" t="s">
        <v>133</v>
      </c>
    </row>
    <row r="858" s="13" customFormat="1">
      <c r="A858" s="13"/>
      <c r="B858" s="234"/>
      <c r="C858" s="235"/>
      <c r="D858" s="213" t="s">
        <v>258</v>
      </c>
      <c r="E858" s="236" t="s">
        <v>32</v>
      </c>
      <c r="F858" s="237" t="s">
        <v>1034</v>
      </c>
      <c r="G858" s="235"/>
      <c r="H858" s="238">
        <v>0.75</v>
      </c>
      <c r="I858" s="239"/>
      <c r="J858" s="235"/>
      <c r="K858" s="235"/>
      <c r="L858" s="240"/>
      <c r="M858" s="241"/>
      <c r="N858" s="242"/>
      <c r="O858" s="242"/>
      <c r="P858" s="242"/>
      <c r="Q858" s="242"/>
      <c r="R858" s="242"/>
      <c r="S858" s="242"/>
      <c r="T858" s="243"/>
      <c r="U858" s="13"/>
      <c r="V858" s="13"/>
      <c r="W858" s="13"/>
      <c r="X858" s="13"/>
      <c r="Y858" s="13"/>
      <c r="Z858" s="13"/>
      <c r="AA858" s="13"/>
      <c r="AB858" s="13"/>
      <c r="AC858" s="13"/>
      <c r="AD858" s="13"/>
      <c r="AE858" s="13"/>
      <c r="AT858" s="244" t="s">
        <v>258</v>
      </c>
      <c r="AU858" s="244" t="s">
        <v>89</v>
      </c>
      <c r="AV858" s="13" t="s">
        <v>89</v>
      </c>
      <c r="AW858" s="13" t="s">
        <v>39</v>
      </c>
      <c r="AX858" s="13" t="s">
        <v>78</v>
      </c>
      <c r="AY858" s="244" t="s">
        <v>133</v>
      </c>
    </row>
    <row r="859" s="15" customFormat="1">
      <c r="A859" s="15"/>
      <c r="B859" s="256"/>
      <c r="C859" s="257"/>
      <c r="D859" s="213" t="s">
        <v>258</v>
      </c>
      <c r="E859" s="258" t="s">
        <v>32</v>
      </c>
      <c r="F859" s="259" t="s">
        <v>394</v>
      </c>
      <c r="G859" s="257"/>
      <c r="H859" s="258" t="s">
        <v>32</v>
      </c>
      <c r="I859" s="260"/>
      <c r="J859" s="257"/>
      <c r="K859" s="257"/>
      <c r="L859" s="261"/>
      <c r="M859" s="262"/>
      <c r="N859" s="263"/>
      <c r="O859" s="263"/>
      <c r="P859" s="263"/>
      <c r="Q859" s="263"/>
      <c r="R859" s="263"/>
      <c r="S859" s="263"/>
      <c r="T859" s="264"/>
      <c r="U859" s="15"/>
      <c r="V859" s="15"/>
      <c r="W859" s="15"/>
      <c r="X859" s="15"/>
      <c r="Y859" s="15"/>
      <c r="Z859" s="15"/>
      <c r="AA859" s="15"/>
      <c r="AB859" s="15"/>
      <c r="AC859" s="15"/>
      <c r="AD859" s="15"/>
      <c r="AE859" s="15"/>
      <c r="AT859" s="265" t="s">
        <v>258</v>
      </c>
      <c r="AU859" s="265" t="s">
        <v>89</v>
      </c>
      <c r="AV859" s="15" t="s">
        <v>86</v>
      </c>
      <c r="AW859" s="15" t="s">
        <v>39</v>
      </c>
      <c r="AX859" s="15" t="s">
        <v>78</v>
      </c>
      <c r="AY859" s="265" t="s">
        <v>133</v>
      </c>
    </row>
    <row r="860" s="13" customFormat="1">
      <c r="A860" s="13"/>
      <c r="B860" s="234"/>
      <c r="C860" s="235"/>
      <c r="D860" s="213" t="s">
        <v>258</v>
      </c>
      <c r="E860" s="236" t="s">
        <v>32</v>
      </c>
      <c r="F860" s="237" t="s">
        <v>1035</v>
      </c>
      <c r="G860" s="235"/>
      <c r="H860" s="238">
        <v>5</v>
      </c>
      <c r="I860" s="239"/>
      <c r="J860" s="235"/>
      <c r="K860" s="235"/>
      <c r="L860" s="240"/>
      <c r="M860" s="241"/>
      <c r="N860" s="242"/>
      <c r="O860" s="242"/>
      <c r="P860" s="242"/>
      <c r="Q860" s="242"/>
      <c r="R860" s="242"/>
      <c r="S860" s="242"/>
      <c r="T860" s="243"/>
      <c r="U860" s="13"/>
      <c r="V860" s="13"/>
      <c r="W860" s="13"/>
      <c r="X860" s="13"/>
      <c r="Y860" s="13"/>
      <c r="Z860" s="13"/>
      <c r="AA860" s="13"/>
      <c r="AB860" s="13"/>
      <c r="AC860" s="13"/>
      <c r="AD860" s="13"/>
      <c r="AE860" s="13"/>
      <c r="AT860" s="244" t="s">
        <v>258</v>
      </c>
      <c r="AU860" s="244" t="s">
        <v>89</v>
      </c>
      <c r="AV860" s="13" t="s">
        <v>89</v>
      </c>
      <c r="AW860" s="13" t="s">
        <v>39</v>
      </c>
      <c r="AX860" s="13" t="s">
        <v>78</v>
      </c>
      <c r="AY860" s="244" t="s">
        <v>133</v>
      </c>
    </row>
    <row r="861" s="13" customFormat="1">
      <c r="A861" s="13"/>
      <c r="B861" s="234"/>
      <c r="C861" s="235"/>
      <c r="D861" s="213" t="s">
        <v>258</v>
      </c>
      <c r="E861" s="236" t="s">
        <v>32</v>
      </c>
      <c r="F861" s="237" t="s">
        <v>1036</v>
      </c>
      <c r="G861" s="235"/>
      <c r="H861" s="238">
        <v>4</v>
      </c>
      <c r="I861" s="239"/>
      <c r="J861" s="235"/>
      <c r="K861" s="235"/>
      <c r="L861" s="240"/>
      <c r="M861" s="241"/>
      <c r="N861" s="242"/>
      <c r="O861" s="242"/>
      <c r="P861" s="242"/>
      <c r="Q861" s="242"/>
      <c r="R861" s="242"/>
      <c r="S861" s="242"/>
      <c r="T861" s="243"/>
      <c r="U861" s="13"/>
      <c r="V861" s="13"/>
      <c r="W861" s="13"/>
      <c r="X861" s="13"/>
      <c r="Y861" s="13"/>
      <c r="Z861" s="13"/>
      <c r="AA861" s="13"/>
      <c r="AB861" s="13"/>
      <c r="AC861" s="13"/>
      <c r="AD861" s="13"/>
      <c r="AE861" s="13"/>
      <c r="AT861" s="244" t="s">
        <v>258</v>
      </c>
      <c r="AU861" s="244" t="s">
        <v>89</v>
      </c>
      <c r="AV861" s="13" t="s">
        <v>89</v>
      </c>
      <c r="AW861" s="13" t="s">
        <v>39</v>
      </c>
      <c r="AX861" s="13" t="s">
        <v>78</v>
      </c>
      <c r="AY861" s="244" t="s">
        <v>133</v>
      </c>
    </row>
    <row r="862" s="13" customFormat="1">
      <c r="A862" s="13"/>
      <c r="B862" s="234"/>
      <c r="C862" s="235"/>
      <c r="D862" s="213" t="s">
        <v>258</v>
      </c>
      <c r="E862" s="236" t="s">
        <v>32</v>
      </c>
      <c r="F862" s="237" t="s">
        <v>1037</v>
      </c>
      <c r="G862" s="235"/>
      <c r="H862" s="238">
        <v>0.59999999999999998</v>
      </c>
      <c r="I862" s="239"/>
      <c r="J862" s="235"/>
      <c r="K862" s="235"/>
      <c r="L862" s="240"/>
      <c r="M862" s="241"/>
      <c r="N862" s="242"/>
      <c r="O862" s="242"/>
      <c r="P862" s="242"/>
      <c r="Q862" s="242"/>
      <c r="R862" s="242"/>
      <c r="S862" s="242"/>
      <c r="T862" s="243"/>
      <c r="U862" s="13"/>
      <c r="V862" s="13"/>
      <c r="W862" s="13"/>
      <c r="X862" s="13"/>
      <c r="Y862" s="13"/>
      <c r="Z862" s="13"/>
      <c r="AA862" s="13"/>
      <c r="AB862" s="13"/>
      <c r="AC862" s="13"/>
      <c r="AD862" s="13"/>
      <c r="AE862" s="13"/>
      <c r="AT862" s="244" t="s">
        <v>258</v>
      </c>
      <c r="AU862" s="244" t="s">
        <v>89</v>
      </c>
      <c r="AV862" s="13" t="s">
        <v>89</v>
      </c>
      <c r="AW862" s="13" t="s">
        <v>39</v>
      </c>
      <c r="AX862" s="13" t="s">
        <v>78</v>
      </c>
      <c r="AY862" s="244" t="s">
        <v>133</v>
      </c>
    </row>
    <row r="863" s="14" customFormat="1">
      <c r="A863" s="14"/>
      <c r="B863" s="245"/>
      <c r="C863" s="246"/>
      <c r="D863" s="213" t="s">
        <v>258</v>
      </c>
      <c r="E863" s="247" t="s">
        <v>32</v>
      </c>
      <c r="F863" s="248" t="s">
        <v>265</v>
      </c>
      <c r="G863" s="246"/>
      <c r="H863" s="249">
        <v>16.600000000000001</v>
      </c>
      <c r="I863" s="250"/>
      <c r="J863" s="246"/>
      <c r="K863" s="246"/>
      <c r="L863" s="251"/>
      <c r="M863" s="252"/>
      <c r="N863" s="253"/>
      <c r="O863" s="253"/>
      <c r="P863" s="253"/>
      <c r="Q863" s="253"/>
      <c r="R863" s="253"/>
      <c r="S863" s="253"/>
      <c r="T863" s="254"/>
      <c r="U863" s="14"/>
      <c r="V863" s="14"/>
      <c r="W863" s="14"/>
      <c r="X863" s="14"/>
      <c r="Y863" s="14"/>
      <c r="Z863" s="14"/>
      <c r="AA863" s="14"/>
      <c r="AB863" s="14"/>
      <c r="AC863" s="14"/>
      <c r="AD863" s="14"/>
      <c r="AE863" s="14"/>
      <c r="AT863" s="255" t="s">
        <v>258</v>
      </c>
      <c r="AU863" s="255" t="s">
        <v>89</v>
      </c>
      <c r="AV863" s="14" t="s">
        <v>132</v>
      </c>
      <c r="AW863" s="14" t="s">
        <v>39</v>
      </c>
      <c r="AX863" s="14" t="s">
        <v>86</v>
      </c>
      <c r="AY863" s="255" t="s">
        <v>133</v>
      </c>
    </row>
    <row r="864" s="2" customFormat="1" ht="16.5" customHeight="1">
      <c r="A864" s="42"/>
      <c r="B864" s="43"/>
      <c r="C864" s="266" t="s">
        <v>1038</v>
      </c>
      <c r="D864" s="266" t="s">
        <v>448</v>
      </c>
      <c r="E864" s="267" t="s">
        <v>1039</v>
      </c>
      <c r="F864" s="268" t="s">
        <v>1040</v>
      </c>
      <c r="G864" s="269" t="s">
        <v>253</v>
      </c>
      <c r="H864" s="270">
        <v>17.43</v>
      </c>
      <c r="I864" s="271"/>
      <c r="J864" s="272">
        <f>ROUND(I864*H864,2)</f>
        <v>0</v>
      </c>
      <c r="K864" s="268" t="s">
        <v>235</v>
      </c>
      <c r="L864" s="273"/>
      <c r="M864" s="274" t="s">
        <v>32</v>
      </c>
      <c r="N864" s="275" t="s">
        <v>49</v>
      </c>
      <c r="O864" s="88"/>
      <c r="P864" s="209">
        <f>O864*H864</f>
        <v>0</v>
      </c>
      <c r="Q864" s="209">
        <v>2.0000000000000002E-05</v>
      </c>
      <c r="R864" s="209">
        <f>Q864*H864</f>
        <v>0.00034860000000000002</v>
      </c>
      <c r="S864" s="209">
        <v>0</v>
      </c>
      <c r="T864" s="210">
        <f>S864*H864</f>
        <v>0</v>
      </c>
      <c r="U864" s="42"/>
      <c r="V864" s="42"/>
      <c r="W864" s="42"/>
      <c r="X864" s="42"/>
      <c r="Y864" s="42"/>
      <c r="Z864" s="42"/>
      <c r="AA864" s="42"/>
      <c r="AB864" s="42"/>
      <c r="AC864" s="42"/>
      <c r="AD864" s="42"/>
      <c r="AE864" s="42"/>
      <c r="AR864" s="211" t="s">
        <v>519</v>
      </c>
      <c r="AT864" s="211" t="s">
        <v>448</v>
      </c>
      <c r="AU864" s="211" t="s">
        <v>89</v>
      </c>
      <c r="AY864" s="20" t="s">
        <v>133</v>
      </c>
      <c r="BE864" s="212">
        <f>IF(N864="základní",J864,0)</f>
        <v>0</v>
      </c>
      <c r="BF864" s="212">
        <f>IF(N864="snížená",J864,0)</f>
        <v>0</v>
      </c>
      <c r="BG864" s="212">
        <f>IF(N864="zákl. přenesená",J864,0)</f>
        <v>0</v>
      </c>
      <c r="BH864" s="212">
        <f>IF(N864="sníž. přenesená",J864,0)</f>
        <v>0</v>
      </c>
      <c r="BI864" s="212">
        <f>IF(N864="nulová",J864,0)</f>
        <v>0</v>
      </c>
      <c r="BJ864" s="20" t="s">
        <v>86</v>
      </c>
      <c r="BK864" s="212">
        <f>ROUND(I864*H864,2)</f>
        <v>0</v>
      </c>
      <c r="BL864" s="20" t="s">
        <v>400</v>
      </c>
      <c r="BM864" s="211" t="s">
        <v>1041</v>
      </c>
    </row>
    <row r="865" s="2" customFormat="1">
      <c r="A865" s="42"/>
      <c r="B865" s="43"/>
      <c r="C865" s="44"/>
      <c r="D865" s="213" t="s">
        <v>139</v>
      </c>
      <c r="E865" s="44"/>
      <c r="F865" s="214" t="s">
        <v>1040</v>
      </c>
      <c r="G865" s="44"/>
      <c r="H865" s="44"/>
      <c r="I865" s="215"/>
      <c r="J865" s="44"/>
      <c r="K865" s="44"/>
      <c r="L865" s="48"/>
      <c r="M865" s="216"/>
      <c r="N865" s="217"/>
      <c r="O865" s="88"/>
      <c r="P865" s="88"/>
      <c r="Q865" s="88"/>
      <c r="R865" s="88"/>
      <c r="S865" s="88"/>
      <c r="T865" s="89"/>
      <c r="U865" s="42"/>
      <c r="V865" s="42"/>
      <c r="W865" s="42"/>
      <c r="X865" s="42"/>
      <c r="Y865" s="42"/>
      <c r="Z865" s="42"/>
      <c r="AA865" s="42"/>
      <c r="AB865" s="42"/>
      <c r="AC865" s="42"/>
      <c r="AD865" s="42"/>
      <c r="AE865" s="42"/>
      <c r="AT865" s="20" t="s">
        <v>139</v>
      </c>
      <c r="AU865" s="20" t="s">
        <v>89</v>
      </c>
    </row>
    <row r="866" s="13" customFormat="1">
      <c r="A866" s="13"/>
      <c r="B866" s="234"/>
      <c r="C866" s="235"/>
      <c r="D866" s="213" t="s">
        <v>258</v>
      </c>
      <c r="E866" s="235"/>
      <c r="F866" s="237" t="s">
        <v>1042</v>
      </c>
      <c r="G866" s="235"/>
      <c r="H866" s="238">
        <v>17.43</v>
      </c>
      <c r="I866" s="239"/>
      <c r="J866" s="235"/>
      <c r="K866" s="235"/>
      <c r="L866" s="240"/>
      <c r="M866" s="241"/>
      <c r="N866" s="242"/>
      <c r="O866" s="242"/>
      <c r="P866" s="242"/>
      <c r="Q866" s="242"/>
      <c r="R866" s="242"/>
      <c r="S866" s="242"/>
      <c r="T866" s="243"/>
      <c r="U866" s="13"/>
      <c r="V866" s="13"/>
      <c r="W866" s="13"/>
      <c r="X866" s="13"/>
      <c r="Y866" s="13"/>
      <c r="Z866" s="13"/>
      <c r="AA866" s="13"/>
      <c r="AB866" s="13"/>
      <c r="AC866" s="13"/>
      <c r="AD866" s="13"/>
      <c r="AE866" s="13"/>
      <c r="AT866" s="244" t="s">
        <v>258</v>
      </c>
      <c r="AU866" s="244" t="s">
        <v>89</v>
      </c>
      <c r="AV866" s="13" t="s">
        <v>89</v>
      </c>
      <c r="AW866" s="13" t="s">
        <v>4</v>
      </c>
      <c r="AX866" s="13" t="s">
        <v>86</v>
      </c>
      <c r="AY866" s="244" t="s">
        <v>133</v>
      </c>
    </row>
    <row r="867" s="2" customFormat="1" ht="24.15" customHeight="1">
      <c r="A867" s="42"/>
      <c r="B867" s="43"/>
      <c r="C867" s="200" t="s">
        <v>1043</v>
      </c>
      <c r="D867" s="200" t="s">
        <v>134</v>
      </c>
      <c r="E867" s="201" t="s">
        <v>1044</v>
      </c>
      <c r="F867" s="202" t="s">
        <v>1045</v>
      </c>
      <c r="G867" s="203" t="s">
        <v>253</v>
      </c>
      <c r="H867" s="204">
        <v>424.58300000000003</v>
      </c>
      <c r="I867" s="205"/>
      <c r="J867" s="206">
        <f>ROUND(I867*H867,2)</f>
        <v>0</v>
      </c>
      <c r="K867" s="202" t="s">
        <v>235</v>
      </c>
      <c r="L867" s="48"/>
      <c r="M867" s="207" t="s">
        <v>32</v>
      </c>
      <c r="N867" s="208" t="s">
        <v>49</v>
      </c>
      <c r="O867" s="88"/>
      <c r="P867" s="209">
        <f>O867*H867</f>
        <v>0</v>
      </c>
      <c r="Q867" s="209">
        <v>0.00020000000000000001</v>
      </c>
      <c r="R867" s="209">
        <f>Q867*H867</f>
        <v>0.084916600000000009</v>
      </c>
      <c r="S867" s="209">
        <v>0</v>
      </c>
      <c r="T867" s="210">
        <f>S867*H867</f>
        <v>0</v>
      </c>
      <c r="U867" s="42"/>
      <c r="V867" s="42"/>
      <c r="W867" s="42"/>
      <c r="X867" s="42"/>
      <c r="Y867" s="42"/>
      <c r="Z867" s="42"/>
      <c r="AA867" s="42"/>
      <c r="AB867" s="42"/>
      <c r="AC867" s="42"/>
      <c r="AD867" s="42"/>
      <c r="AE867" s="42"/>
      <c r="AR867" s="211" t="s">
        <v>400</v>
      </c>
      <c r="AT867" s="211" t="s">
        <v>134</v>
      </c>
      <c r="AU867" s="211" t="s">
        <v>89</v>
      </c>
      <c r="AY867" s="20" t="s">
        <v>133</v>
      </c>
      <c r="BE867" s="212">
        <f>IF(N867="základní",J867,0)</f>
        <v>0</v>
      </c>
      <c r="BF867" s="212">
        <f>IF(N867="snížená",J867,0)</f>
        <v>0</v>
      </c>
      <c r="BG867" s="212">
        <f>IF(N867="zákl. přenesená",J867,0)</f>
        <v>0</v>
      </c>
      <c r="BH867" s="212">
        <f>IF(N867="sníž. přenesená",J867,0)</f>
        <v>0</v>
      </c>
      <c r="BI867" s="212">
        <f>IF(N867="nulová",J867,0)</f>
        <v>0</v>
      </c>
      <c r="BJ867" s="20" t="s">
        <v>86</v>
      </c>
      <c r="BK867" s="212">
        <f>ROUND(I867*H867,2)</f>
        <v>0</v>
      </c>
      <c r="BL867" s="20" t="s">
        <v>400</v>
      </c>
      <c r="BM867" s="211" t="s">
        <v>1046</v>
      </c>
    </row>
    <row r="868" s="2" customFormat="1">
      <c r="A868" s="42"/>
      <c r="B868" s="43"/>
      <c r="C868" s="44"/>
      <c r="D868" s="213" t="s">
        <v>139</v>
      </c>
      <c r="E868" s="44"/>
      <c r="F868" s="214" t="s">
        <v>1047</v>
      </c>
      <c r="G868" s="44"/>
      <c r="H868" s="44"/>
      <c r="I868" s="215"/>
      <c r="J868" s="44"/>
      <c r="K868" s="44"/>
      <c r="L868" s="48"/>
      <c r="M868" s="216"/>
      <c r="N868" s="217"/>
      <c r="O868" s="88"/>
      <c r="P868" s="88"/>
      <c r="Q868" s="88"/>
      <c r="R868" s="88"/>
      <c r="S868" s="88"/>
      <c r="T868" s="89"/>
      <c r="U868" s="42"/>
      <c r="V868" s="42"/>
      <c r="W868" s="42"/>
      <c r="X868" s="42"/>
      <c r="Y868" s="42"/>
      <c r="Z868" s="42"/>
      <c r="AA868" s="42"/>
      <c r="AB868" s="42"/>
      <c r="AC868" s="42"/>
      <c r="AD868" s="42"/>
      <c r="AE868" s="42"/>
      <c r="AT868" s="20" t="s">
        <v>139</v>
      </c>
      <c r="AU868" s="20" t="s">
        <v>89</v>
      </c>
    </row>
    <row r="869" s="2" customFormat="1">
      <c r="A869" s="42"/>
      <c r="B869" s="43"/>
      <c r="C869" s="44"/>
      <c r="D869" s="231" t="s">
        <v>184</v>
      </c>
      <c r="E869" s="44"/>
      <c r="F869" s="232" t="s">
        <v>1048</v>
      </c>
      <c r="G869" s="44"/>
      <c r="H869" s="44"/>
      <c r="I869" s="215"/>
      <c r="J869" s="44"/>
      <c r="K869" s="44"/>
      <c r="L869" s="48"/>
      <c r="M869" s="216"/>
      <c r="N869" s="217"/>
      <c r="O869" s="88"/>
      <c r="P869" s="88"/>
      <c r="Q869" s="88"/>
      <c r="R869" s="88"/>
      <c r="S869" s="88"/>
      <c r="T869" s="89"/>
      <c r="U869" s="42"/>
      <c r="V869" s="42"/>
      <c r="W869" s="42"/>
      <c r="X869" s="42"/>
      <c r="Y869" s="42"/>
      <c r="Z869" s="42"/>
      <c r="AA869" s="42"/>
      <c r="AB869" s="42"/>
      <c r="AC869" s="42"/>
      <c r="AD869" s="42"/>
      <c r="AE869" s="42"/>
      <c r="AT869" s="20" t="s">
        <v>184</v>
      </c>
      <c r="AU869" s="20" t="s">
        <v>89</v>
      </c>
    </row>
    <row r="870" s="13" customFormat="1">
      <c r="A870" s="13"/>
      <c r="B870" s="234"/>
      <c r="C870" s="235"/>
      <c r="D870" s="213" t="s">
        <v>258</v>
      </c>
      <c r="E870" s="236" t="s">
        <v>32</v>
      </c>
      <c r="F870" s="237" t="s">
        <v>1049</v>
      </c>
      <c r="G870" s="235"/>
      <c r="H870" s="238">
        <v>229.45699999999999</v>
      </c>
      <c r="I870" s="239"/>
      <c r="J870" s="235"/>
      <c r="K870" s="235"/>
      <c r="L870" s="240"/>
      <c r="M870" s="241"/>
      <c r="N870" s="242"/>
      <c r="O870" s="242"/>
      <c r="P870" s="242"/>
      <c r="Q870" s="242"/>
      <c r="R870" s="242"/>
      <c r="S870" s="242"/>
      <c r="T870" s="243"/>
      <c r="U870" s="13"/>
      <c r="V870" s="13"/>
      <c r="W870" s="13"/>
      <c r="X870" s="13"/>
      <c r="Y870" s="13"/>
      <c r="Z870" s="13"/>
      <c r="AA870" s="13"/>
      <c r="AB870" s="13"/>
      <c r="AC870" s="13"/>
      <c r="AD870" s="13"/>
      <c r="AE870" s="13"/>
      <c r="AT870" s="244" t="s">
        <v>258</v>
      </c>
      <c r="AU870" s="244" t="s">
        <v>89</v>
      </c>
      <c r="AV870" s="13" t="s">
        <v>89</v>
      </c>
      <c r="AW870" s="13" t="s">
        <v>39</v>
      </c>
      <c r="AX870" s="13" t="s">
        <v>78</v>
      </c>
      <c r="AY870" s="244" t="s">
        <v>133</v>
      </c>
    </row>
    <row r="871" s="13" customFormat="1">
      <c r="A871" s="13"/>
      <c r="B871" s="234"/>
      <c r="C871" s="235"/>
      <c r="D871" s="213" t="s">
        <v>258</v>
      </c>
      <c r="E871" s="236" t="s">
        <v>32</v>
      </c>
      <c r="F871" s="237" t="s">
        <v>1050</v>
      </c>
      <c r="G871" s="235"/>
      <c r="H871" s="238">
        <v>195.12600000000001</v>
      </c>
      <c r="I871" s="239"/>
      <c r="J871" s="235"/>
      <c r="K871" s="235"/>
      <c r="L871" s="240"/>
      <c r="M871" s="241"/>
      <c r="N871" s="242"/>
      <c r="O871" s="242"/>
      <c r="P871" s="242"/>
      <c r="Q871" s="242"/>
      <c r="R871" s="242"/>
      <c r="S871" s="242"/>
      <c r="T871" s="243"/>
      <c r="U871" s="13"/>
      <c r="V871" s="13"/>
      <c r="W871" s="13"/>
      <c r="X871" s="13"/>
      <c r="Y871" s="13"/>
      <c r="Z871" s="13"/>
      <c r="AA871" s="13"/>
      <c r="AB871" s="13"/>
      <c r="AC871" s="13"/>
      <c r="AD871" s="13"/>
      <c r="AE871" s="13"/>
      <c r="AT871" s="244" t="s">
        <v>258</v>
      </c>
      <c r="AU871" s="244" t="s">
        <v>89</v>
      </c>
      <c r="AV871" s="13" t="s">
        <v>89</v>
      </c>
      <c r="AW871" s="13" t="s">
        <v>39</v>
      </c>
      <c r="AX871" s="13" t="s">
        <v>78</v>
      </c>
      <c r="AY871" s="244" t="s">
        <v>133</v>
      </c>
    </row>
    <row r="872" s="14" customFormat="1">
      <c r="A872" s="14"/>
      <c r="B872" s="245"/>
      <c r="C872" s="246"/>
      <c r="D872" s="213" t="s">
        <v>258</v>
      </c>
      <c r="E872" s="247" t="s">
        <v>32</v>
      </c>
      <c r="F872" s="248" t="s">
        <v>265</v>
      </c>
      <c r="G872" s="246"/>
      <c r="H872" s="249">
        <v>424.58299999999997</v>
      </c>
      <c r="I872" s="250"/>
      <c r="J872" s="246"/>
      <c r="K872" s="246"/>
      <c r="L872" s="251"/>
      <c r="M872" s="252"/>
      <c r="N872" s="253"/>
      <c r="O872" s="253"/>
      <c r="P872" s="253"/>
      <c r="Q872" s="253"/>
      <c r="R872" s="253"/>
      <c r="S872" s="253"/>
      <c r="T872" s="254"/>
      <c r="U872" s="14"/>
      <c r="V872" s="14"/>
      <c r="W872" s="14"/>
      <c r="X872" s="14"/>
      <c r="Y872" s="14"/>
      <c r="Z872" s="14"/>
      <c r="AA872" s="14"/>
      <c r="AB872" s="14"/>
      <c r="AC872" s="14"/>
      <c r="AD872" s="14"/>
      <c r="AE872" s="14"/>
      <c r="AT872" s="255" t="s">
        <v>258</v>
      </c>
      <c r="AU872" s="255" t="s">
        <v>89</v>
      </c>
      <c r="AV872" s="14" t="s">
        <v>132</v>
      </c>
      <c r="AW872" s="14" t="s">
        <v>39</v>
      </c>
      <c r="AX872" s="14" t="s">
        <v>86</v>
      </c>
      <c r="AY872" s="255" t="s">
        <v>133</v>
      </c>
    </row>
    <row r="873" s="2" customFormat="1" ht="33" customHeight="1">
      <c r="A873" s="42"/>
      <c r="B873" s="43"/>
      <c r="C873" s="200" t="s">
        <v>1051</v>
      </c>
      <c r="D873" s="200" t="s">
        <v>134</v>
      </c>
      <c r="E873" s="201" t="s">
        <v>1052</v>
      </c>
      <c r="F873" s="202" t="s">
        <v>1053</v>
      </c>
      <c r="G873" s="203" t="s">
        <v>253</v>
      </c>
      <c r="H873" s="204">
        <v>424.58300000000003</v>
      </c>
      <c r="I873" s="205"/>
      <c r="J873" s="206">
        <f>ROUND(I873*H873,2)</f>
        <v>0</v>
      </c>
      <c r="K873" s="202" t="s">
        <v>235</v>
      </c>
      <c r="L873" s="48"/>
      <c r="M873" s="207" t="s">
        <v>32</v>
      </c>
      <c r="N873" s="208" t="s">
        <v>49</v>
      </c>
      <c r="O873" s="88"/>
      <c r="P873" s="209">
        <f>O873*H873</f>
        <v>0</v>
      </c>
      <c r="Q873" s="209">
        <v>0.00029</v>
      </c>
      <c r="R873" s="209">
        <f>Q873*H873</f>
        <v>0.12312907000000001</v>
      </c>
      <c r="S873" s="209">
        <v>0</v>
      </c>
      <c r="T873" s="210">
        <f>S873*H873</f>
        <v>0</v>
      </c>
      <c r="U873" s="42"/>
      <c r="V873" s="42"/>
      <c r="W873" s="42"/>
      <c r="X873" s="42"/>
      <c r="Y873" s="42"/>
      <c r="Z873" s="42"/>
      <c r="AA873" s="42"/>
      <c r="AB873" s="42"/>
      <c r="AC873" s="42"/>
      <c r="AD873" s="42"/>
      <c r="AE873" s="42"/>
      <c r="AR873" s="211" t="s">
        <v>400</v>
      </c>
      <c r="AT873" s="211" t="s">
        <v>134</v>
      </c>
      <c r="AU873" s="211" t="s">
        <v>89</v>
      </c>
      <c r="AY873" s="20" t="s">
        <v>133</v>
      </c>
      <c r="BE873" s="212">
        <f>IF(N873="základní",J873,0)</f>
        <v>0</v>
      </c>
      <c r="BF873" s="212">
        <f>IF(N873="snížená",J873,0)</f>
        <v>0</v>
      </c>
      <c r="BG873" s="212">
        <f>IF(N873="zákl. přenesená",J873,0)</f>
        <v>0</v>
      </c>
      <c r="BH873" s="212">
        <f>IF(N873="sníž. přenesená",J873,0)</f>
        <v>0</v>
      </c>
      <c r="BI873" s="212">
        <f>IF(N873="nulová",J873,0)</f>
        <v>0</v>
      </c>
      <c r="BJ873" s="20" t="s">
        <v>86</v>
      </c>
      <c r="BK873" s="212">
        <f>ROUND(I873*H873,2)</f>
        <v>0</v>
      </c>
      <c r="BL873" s="20" t="s">
        <v>400</v>
      </c>
      <c r="BM873" s="211" t="s">
        <v>1054</v>
      </c>
    </row>
    <row r="874" s="2" customFormat="1">
      <c r="A874" s="42"/>
      <c r="B874" s="43"/>
      <c r="C874" s="44"/>
      <c r="D874" s="213" t="s">
        <v>139</v>
      </c>
      <c r="E874" s="44"/>
      <c r="F874" s="214" t="s">
        <v>1055</v>
      </c>
      <c r="G874" s="44"/>
      <c r="H874" s="44"/>
      <c r="I874" s="215"/>
      <c r="J874" s="44"/>
      <c r="K874" s="44"/>
      <c r="L874" s="48"/>
      <c r="M874" s="216"/>
      <c r="N874" s="217"/>
      <c r="O874" s="88"/>
      <c r="P874" s="88"/>
      <c r="Q874" s="88"/>
      <c r="R874" s="88"/>
      <c r="S874" s="88"/>
      <c r="T874" s="89"/>
      <c r="U874" s="42"/>
      <c r="V874" s="42"/>
      <c r="W874" s="42"/>
      <c r="X874" s="42"/>
      <c r="Y874" s="42"/>
      <c r="Z874" s="42"/>
      <c r="AA874" s="42"/>
      <c r="AB874" s="42"/>
      <c r="AC874" s="42"/>
      <c r="AD874" s="42"/>
      <c r="AE874" s="42"/>
      <c r="AT874" s="20" t="s">
        <v>139</v>
      </c>
      <c r="AU874" s="20" t="s">
        <v>89</v>
      </c>
    </row>
    <row r="875" s="2" customFormat="1">
      <c r="A875" s="42"/>
      <c r="B875" s="43"/>
      <c r="C875" s="44"/>
      <c r="D875" s="231" t="s">
        <v>184</v>
      </c>
      <c r="E875" s="44"/>
      <c r="F875" s="232" t="s">
        <v>1056</v>
      </c>
      <c r="G875" s="44"/>
      <c r="H875" s="44"/>
      <c r="I875" s="215"/>
      <c r="J875" s="44"/>
      <c r="K875" s="44"/>
      <c r="L875" s="48"/>
      <c r="M875" s="216"/>
      <c r="N875" s="217"/>
      <c r="O875" s="88"/>
      <c r="P875" s="88"/>
      <c r="Q875" s="88"/>
      <c r="R875" s="88"/>
      <c r="S875" s="88"/>
      <c r="T875" s="89"/>
      <c r="U875" s="42"/>
      <c r="V875" s="42"/>
      <c r="W875" s="42"/>
      <c r="X875" s="42"/>
      <c r="Y875" s="42"/>
      <c r="Z875" s="42"/>
      <c r="AA875" s="42"/>
      <c r="AB875" s="42"/>
      <c r="AC875" s="42"/>
      <c r="AD875" s="42"/>
      <c r="AE875" s="42"/>
      <c r="AT875" s="20" t="s">
        <v>184</v>
      </c>
      <c r="AU875" s="20" t="s">
        <v>89</v>
      </c>
    </row>
    <row r="876" s="13" customFormat="1">
      <c r="A876" s="13"/>
      <c r="B876" s="234"/>
      <c r="C876" s="235"/>
      <c r="D876" s="213" t="s">
        <v>258</v>
      </c>
      <c r="E876" s="236" t="s">
        <v>32</v>
      </c>
      <c r="F876" s="237" t="s">
        <v>1049</v>
      </c>
      <c r="G876" s="235"/>
      <c r="H876" s="238">
        <v>229.45699999999999</v>
      </c>
      <c r="I876" s="239"/>
      <c r="J876" s="235"/>
      <c r="K876" s="235"/>
      <c r="L876" s="240"/>
      <c r="M876" s="241"/>
      <c r="N876" s="242"/>
      <c r="O876" s="242"/>
      <c r="P876" s="242"/>
      <c r="Q876" s="242"/>
      <c r="R876" s="242"/>
      <c r="S876" s="242"/>
      <c r="T876" s="243"/>
      <c r="U876" s="13"/>
      <c r="V876" s="13"/>
      <c r="W876" s="13"/>
      <c r="X876" s="13"/>
      <c r="Y876" s="13"/>
      <c r="Z876" s="13"/>
      <c r="AA876" s="13"/>
      <c r="AB876" s="13"/>
      <c r="AC876" s="13"/>
      <c r="AD876" s="13"/>
      <c r="AE876" s="13"/>
      <c r="AT876" s="244" t="s">
        <v>258</v>
      </c>
      <c r="AU876" s="244" t="s">
        <v>89</v>
      </c>
      <c r="AV876" s="13" t="s">
        <v>89</v>
      </c>
      <c r="AW876" s="13" t="s">
        <v>39</v>
      </c>
      <c r="AX876" s="13" t="s">
        <v>78</v>
      </c>
      <c r="AY876" s="244" t="s">
        <v>133</v>
      </c>
    </row>
    <row r="877" s="13" customFormat="1">
      <c r="A877" s="13"/>
      <c r="B877" s="234"/>
      <c r="C877" s="235"/>
      <c r="D877" s="213" t="s">
        <v>258</v>
      </c>
      <c r="E877" s="236" t="s">
        <v>32</v>
      </c>
      <c r="F877" s="237" t="s">
        <v>1050</v>
      </c>
      <c r="G877" s="235"/>
      <c r="H877" s="238">
        <v>195.12600000000001</v>
      </c>
      <c r="I877" s="239"/>
      <c r="J877" s="235"/>
      <c r="K877" s="235"/>
      <c r="L877" s="240"/>
      <c r="M877" s="241"/>
      <c r="N877" s="242"/>
      <c r="O877" s="242"/>
      <c r="P877" s="242"/>
      <c r="Q877" s="242"/>
      <c r="R877" s="242"/>
      <c r="S877" s="242"/>
      <c r="T877" s="243"/>
      <c r="U877" s="13"/>
      <c r="V877" s="13"/>
      <c r="W877" s="13"/>
      <c r="X877" s="13"/>
      <c r="Y877" s="13"/>
      <c r="Z877" s="13"/>
      <c r="AA877" s="13"/>
      <c r="AB877" s="13"/>
      <c r="AC877" s="13"/>
      <c r="AD877" s="13"/>
      <c r="AE877" s="13"/>
      <c r="AT877" s="244" t="s">
        <v>258</v>
      </c>
      <c r="AU877" s="244" t="s">
        <v>89</v>
      </c>
      <c r="AV877" s="13" t="s">
        <v>89</v>
      </c>
      <c r="AW877" s="13" t="s">
        <v>39</v>
      </c>
      <c r="AX877" s="13" t="s">
        <v>78</v>
      </c>
      <c r="AY877" s="244" t="s">
        <v>133</v>
      </c>
    </row>
    <row r="878" s="14" customFormat="1">
      <c r="A878" s="14"/>
      <c r="B878" s="245"/>
      <c r="C878" s="246"/>
      <c r="D878" s="213" t="s">
        <v>258</v>
      </c>
      <c r="E878" s="247" t="s">
        <v>32</v>
      </c>
      <c r="F878" s="248" t="s">
        <v>265</v>
      </c>
      <c r="G878" s="246"/>
      <c r="H878" s="249">
        <v>424.58299999999997</v>
      </c>
      <c r="I878" s="250"/>
      <c r="J878" s="246"/>
      <c r="K878" s="246"/>
      <c r="L878" s="251"/>
      <c r="M878" s="252"/>
      <c r="N878" s="253"/>
      <c r="O878" s="253"/>
      <c r="P878" s="253"/>
      <c r="Q878" s="253"/>
      <c r="R878" s="253"/>
      <c r="S878" s="253"/>
      <c r="T878" s="254"/>
      <c r="U878" s="14"/>
      <c r="V878" s="14"/>
      <c r="W878" s="14"/>
      <c r="X878" s="14"/>
      <c r="Y878" s="14"/>
      <c r="Z878" s="14"/>
      <c r="AA878" s="14"/>
      <c r="AB878" s="14"/>
      <c r="AC878" s="14"/>
      <c r="AD878" s="14"/>
      <c r="AE878" s="14"/>
      <c r="AT878" s="255" t="s">
        <v>258</v>
      </c>
      <c r="AU878" s="255" t="s">
        <v>89</v>
      </c>
      <c r="AV878" s="14" t="s">
        <v>132</v>
      </c>
      <c r="AW878" s="14" t="s">
        <v>39</v>
      </c>
      <c r="AX878" s="14" t="s">
        <v>86</v>
      </c>
      <c r="AY878" s="255" t="s">
        <v>133</v>
      </c>
    </row>
    <row r="879" s="11" customFormat="1" ht="25.92" customHeight="1">
      <c r="A879" s="11"/>
      <c r="B879" s="186"/>
      <c r="C879" s="187"/>
      <c r="D879" s="188" t="s">
        <v>77</v>
      </c>
      <c r="E879" s="189" t="s">
        <v>1057</v>
      </c>
      <c r="F879" s="189" t="s">
        <v>1058</v>
      </c>
      <c r="G879" s="187"/>
      <c r="H879" s="187"/>
      <c r="I879" s="190"/>
      <c r="J879" s="191">
        <f>BK879</f>
        <v>0</v>
      </c>
      <c r="K879" s="187"/>
      <c r="L879" s="192"/>
      <c r="M879" s="193"/>
      <c r="N879" s="194"/>
      <c r="O879" s="194"/>
      <c r="P879" s="195">
        <f>SUM(P880:P884)</f>
        <v>0</v>
      </c>
      <c r="Q879" s="194"/>
      <c r="R879" s="195">
        <f>SUM(R880:R884)</f>
        <v>0</v>
      </c>
      <c r="S879" s="194"/>
      <c r="T879" s="196">
        <f>SUM(T880:T884)</f>
        <v>0</v>
      </c>
      <c r="U879" s="11"/>
      <c r="V879" s="11"/>
      <c r="W879" s="11"/>
      <c r="X879" s="11"/>
      <c r="Y879" s="11"/>
      <c r="Z879" s="11"/>
      <c r="AA879" s="11"/>
      <c r="AB879" s="11"/>
      <c r="AC879" s="11"/>
      <c r="AD879" s="11"/>
      <c r="AE879" s="11"/>
      <c r="AR879" s="197" t="s">
        <v>132</v>
      </c>
      <c r="AT879" s="198" t="s">
        <v>77</v>
      </c>
      <c r="AU879" s="198" t="s">
        <v>78</v>
      </c>
      <c r="AY879" s="197" t="s">
        <v>133</v>
      </c>
      <c r="BK879" s="199">
        <f>SUM(BK880:BK884)</f>
        <v>0</v>
      </c>
    </row>
    <row r="880" s="2" customFormat="1" ht="21.75" customHeight="1">
      <c r="A880" s="42"/>
      <c r="B880" s="43"/>
      <c r="C880" s="200" t="s">
        <v>1059</v>
      </c>
      <c r="D880" s="200" t="s">
        <v>134</v>
      </c>
      <c r="E880" s="201" t="s">
        <v>1060</v>
      </c>
      <c r="F880" s="202" t="s">
        <v>1061</v>
      </c>
      <c r="G880" s="203" t="s">
        <v>1062</v>
      </c>
      <c r="H880" s="204">
        <v>119</v>
      </c>
      <c r="I880" s="205"/>
      <c r="J880" s="206">
        <f>ROUND(I880*H880,2)</f>
        <v>0</v>
      </c>
      <c r="K880" s="202" t="s">
        <v>235</v>
      </c>
      <c r="L880" s="48"/>
      <c r="M880" s="207" t="s">
        <v>32</v>
      </c>
      <c r="N880" s="208" t="s">
        <v>49</v>
      </c>
      <c r="O880" s="88"/>
      <c r="P880" s="209">
        <f>O880*H880</f>
        <v>0</v>
      </c>
      <c r="Q880" s="209">
        <v>0</v>
      </c>
      <c r="R880" s="209">
        <f>Q880*H880</f>
        <v>0</v>
      </c>
      <c r="S880" s="209">
        <v>0</v>
      </c>
      <c r="T880" s="210">
        <f>S880*H880</f>
        <v>0</v>
      </c>
      <c r="U880" s="42"/>
      <c r="V880" s="42"/>
      <c r="W880" s="42"/>
      <c r="X880" s="42"/>
      <c r="Y880" s="42"/>
      <c r="Z880" s="42"/>
      <c r="AA880" s="42"/>
      <c r="AB880" s="42"/>
      <c r="AC880" s="42"/>
      <c r="AD880" s="42"/>
      <c r="AE880" s="42"/>
      <c r="AR880" s="211" t="s">
        <v>137</v>
      </c>
      <c r="AT880" s="211" t="s">
        <v>134</v>
      </c>
      <c r="AU880" s="211" t="s">
        <v>86</v>
      </c>
      <c r="AY880" s="20" t="s">
        <v>133</v>
      </c>
      <c r="BE880" s="212">
        <f>IF(N880="základní",J880,0)</f>
        <v>0</v>
      </c>
      <c r="BF880" s="212">
        <f>IF(N880="snížená",J880,0)</f>
        <v>0</v>
      </c>
      <c r="BG880" s="212">
        <f>IF(N880="zákl. přenesená",J880,0)</f>
        <v>0</v>
      </c>
      <c r="BH880" s="212">
        <f>IF(N880="sníž. přenesená",J880,0)</f>
        <v>0</v>
      </c>
      <c r="BI880" s="212">
        <f>IF(N880="nulová",J880,0)</f>
        <v>0</v>
      </c>
      <c r="BJ880" s="20" t="s">
        <v>86</v>
      </c>
      <c r="BK880" s="212">
        <f>ROUND(I880*H880,2)</f>
        <v>0</v>
      </c>
      <c r="BL880" s="20" t="s">
        <v>137</v>
      </c>
      <c r="BM880" s="211" t="s">
        <v>1063</v>
      </c>
    </row>
    <row r="881" s="2" customFormat="1">
      <c r="A881" s="42"/>
      <c r="B881" s="43"/>
      <c r="C881" s="44"/>
      <c r="D881" s="213" t="s">
        <v>139</v>
      </c>
      <c r="E881" s="44"/>
      <c r="F881" s="214" t="s">
        <v>1064</v>
      </c>
      <c r="G881" s="44"/>
      <c r="H881" s="44"/>
      <c r="I881" s="215"/>
      <c r="J881" s="44"/>
      <c r="K881" s="44"/>
      <c r="L881" s="48"/>
      <c r="M881" s="216"/>
      <c r="N881" s="217"/>
      <c r="O881" s="88"/>
      <c r="P881" s="88"/>
      <c r="Q881" s="88"/>
      <c r="R881" s="88"/>
      <c r="S881" s="88"/>
      <c r="T881" s="89"/>
      <c r="U881" s="42"/>
      <c r="V881" s="42"/>
      <c r="W881" s="42"/>
      <c r="X881" s="42"/>
      <c r="Y881" s="42"/>
      <c r="Z881" s="42"/>
      <c r="AA881" s="42"/>
      <c r="AB881" s="42"/>
      <c r="AC881" s="42"/>
      <c r="AD881" s="42"/>
      <c r="AE881" s="42"/>
      <c r="AT881" s="20" t="s">
        <v>139</v>
      </c>
      <c r="AU881" s="20" t="s">
        <v>86</v>
      </c>
    </row>
    <row r="882" s="2" customFormat="1">
      <c r="A882" s="42"/>
      <c r="B882" s="43"/>
      <c r="C882" s="44"/>
      <c r="D882" s="231" t="s">
        <v>184</v>
      </c>
      <c r="E882" s="44"/>
      <c r="F882" s="232" t="s">
        <v>1065</v>
      </c>
      <c r="G882" s="44"/>
      <c r="H882" s="44"/>
      <c r="I882" s="215"/>
      <c r="J882" s="44"/>
      <c r="K882" s="44"/>
      <c r="L882" s="48"/>
      <c r="M882" s="216"/>
      <c r="N882" s="217"/>
      <c r="O882" s="88"/>
      <c r="P882" s="88"/>
      <c r="Q882" s="88"/>
      <c r="R882" s="88"/>
      <c r="S882" s="88"/>
      <c r="T882" s="89"/>
      <c r="U882" s="42"/>
      <c r="V882" s="42"/>
      <c r="W882" s="42"/>
      <c r="X882" s="42"/>
      <c r="Y882" s="42"/>
      <c r="Z882" s="42"/>
      <c r="AA882" s="42"/>
      <c r="AB882" s="42"/>
      <c r="AC882" s="42"/>
      <c r="AD882" s="42"/>
      <c r="AE882" s="42"/>
      <c r="AT882" s="20" t="s">
        <v>184</v>
      </c>
      <c r="AU882" s="20" t="s">
        <v>86</v>
      </c>
    </row>
    <row r="883" s="2" customFormat="1">
      <c r="A883" s="42"/>
      <c r="B883" s="43"/>
      <c r="C883" s="44"/>
      <c r="D883" s="213" t="s">
        <v>147</v>
      </c>
      <c r="E883" s="44"/>
      <c r="F883" s="218" t="s">
        <v>1066</v>
      </c>
      <c r="G883" s="44"/>
      <c r="H883" s="44"/>
      <c r="I883" s="215"/>
      <c r="J883" s="44"/>
      <c r="K883" s="44"/>
      <c r="L883" s="48"/>
      <c r="M883" s="216"/>
      <c r="N883" s="217"/>
      <c r="O883" s="88"/>
      <c r="P883" s="88"/>
      <c r="Q883" s="88"/>
      <c r="R883" s="88"/>
      <c r="S883" s="88"/>
      <c r="T883" s="89"/>
      <c r="U883" s="42"/>
      <c r="V883" s="42"/>
      <c r="W883" s="42"/>
      <c r="X883" s="42"/>
      <c r="Y883" s="42"/>
      <c r="Z883" s="42"/>
      <c r="AA883" s="42"/>
      <c r="AB883" s="42"/>
      <c r="AC883" s="42"/>
      <c r="AD883" s="42"/>
      <c r="AE883" s="42"/>
      <c r="AT883" s="20" t="s">
        <v>147</v>
      </c>
      <c r="AU883" s="20" t="s">
        <v>86</v>
      </c>
    </row>
    <row r="884" s="13" customFormat="1">
      <c r="A884" s="13"/>
      <c r="B884" s="234"/>
      <c r="C884" s="235"/>
      <c r="D884" s="213" t="s">
        <v>258</v>
      </c>
      <c r="E884" s="236" t="s">
        <v>32</v>
      </c>
      <c r="F884" s="237" t="s">
        <v>1067</v>
      </c>
      <c r="G884" s="235"/>
      <c r="H884" s="238">
        <v>119</v>
      </c>
      <c r="I884" s="239"/>
      <c r="J884" s="235"/>
      <c r="K884" s="235"/>
      <c r="L884" s="240"/>
      <c r="M884" s="276"/>
      <c r="N884" s="277"/>
      <c r="O884" s="277"/>
      <c r="P884" s="277"/>
      <c r="Q884" s="277"/>
      <c r="R884" s="277"/>
      <c r="S884" s="277"/>
      <c r="T884" s="278"/>
      <c r="U884" s="13"/>
      <c r="V884" s="13"/>
      <c r="W884" s="13"/>
      <c r="X884" s="13"/>
      <c r="Y884" s="13"/>
      <c r="Z884" s="13"/>
      <c r="AA884" s="13"/>
      <c r="AB884" s="13"/>
      <c r="AC884" s="13"/>
      <c r="AD884" s="13"/>
      <c r="AE884" s="13"/>
      <c r="AT884" s="244" t="s">
        <v>258</v>
      </c>
      <c r="AU884" s="244" t="s">
        <v>86</v>
      </c>
      <c r="AV884" s="13" t="s">
        <v>89</v>
      </c>
      <c r="AW884" s="13" t="s">
        <v>39</v>
      </c>
      <c r="AX884" s="13" t="s">
        <v>86</v>
      </c>
      <c r="AY884" s="244" t="s">
        <v>133</v>
      </c>
    </row>
    <row r="885" s="2" customFormat="1" ht="6.96" customHeight="1">
      <c r="A885" s="42"/>
      <c r="B885" s="63"/>
      <c r="C885" s="64"/>
      <c r="D885" s="64"/>
      <c r="E885" s="64"/>
      <c r="F885" s="64"/>
      <c r="G885" s="64"/>
      <c r="H885" s="64"/>
      <c r="I885" s="64"/>
      <c r="J885" s="64"/>
      <c r="K885" s="64"/>
      <c r="L885" s="48"/>
      <c r="M885" s="42"/>
      <c r="O885" s="42"/>
      <c r="P885" s="42"/>
      <c r="Q885" s="42"/>
      <c r="R885" s="42"/>
      <c r="S885" s="42"/>
      <c r="T885" s="42"/>
      <c r="U885" s="42"/>
      <c r="V885" s="42"/>
      <c r="W885" s="42"/>
      <c r="X885" s="42"/>
      <c r="Y885" s="42"/>
      <c r="Z885" s="42"/>
      <c r="AA885" s="42"/>
      <c r="AB885" s="42"/>
      <c r="AC885" s="42"/>
      <c r="AD885" s="42"/>
      <c r="AE885" s="42"/>
    </row>
  </sheetData>
  <sheetProtection sheet="1" autoFilter="0" formatColumns="0" formatRows="0" objects="1" scenarios="1" spinCount="100000" saltValue="UeS/U21mpD4l7bTFpfhwtPQTxMF4mTJpdi2I7Nu6j+rdMqUYleV/JSParTF2SvNEDmiOcX4cnmVKb09Tn+QNsg==" hashValue="lhBbg+WkUbIn+aV1nFxISUtoMtL7UozC2uz/WUzcqOYQJ0bfaZ2GXScjobLuW5eoEVYiGgvCvBmhYjJXii8img==" algorithmName="SHA-512" password="FC2B"/>
  <autoFilter ref="C97:K884"/>
  <mergeCells count="9">
    <mergeCell ref="E7:H7"/>
    <mergeCell ref="E9:H9"/>
    <mergeCell ref="E18:H18"/>
    <mergeCell ref="E27:H27"/>
    <mergeCell ref="E48:H48"/>
    <mergeCell ref="E50:H50"/>
    <mergeCell ref="E88:H88"/>
    <mergeCell ref="E90:H90"/>
    <mergeCell ref="L2:V2"/>
  </mergeCells>
  <hyperlinks>
    <hyperlink ref="F103" r:id="rId1" display="https://podminky.urs.cz/item/CS_URS_2025_01/317168011"/>
    <hyperlink ref="F107" r:id="rId2" display="https://podminky.urs.cz/item/CS_URS_2025_01/317168012"/>
    <hyperlink ref="F111" r:id="rId3" display="https://podminky.urs.cz/item/CS_URS_2025_01/317168018"/>
    <hyperlink ref="F115" r:id="rId4" display="https://podminky.urs.cz/item/CS_URS_2025_01/342244111"/>
    <hyperlink ref="F127" r:id="rId5" display="https://podminky.urs.cz/item/CS_URS_2025_01/430321414"/>
    <hyperlink ref="F138" r:id="rId6" display="https://podminky.urs.cz/item/CS_URS_2025_01/430361821"/>
    <hyperlink ref="F142" r:id="rId7" display="https://podminky.urs.cz/item/CS_URS_2025_01/430362021"/>
    <hyperlink ref="F148" r:id="rId8" display="https://podminky.urs.cz/item/CS_URS_2025_01/431351121"/>
    <hyperlink ref="F158" r:id="rId9" display="https://podminky.urs.cz/item/CS_URS_2025_01/431351122"/>
    <hyperlink ref="F162" r:id="rId10" display="https://podminky.urs.cz/item/CS_URS_2025_01/612131121"/>
    <hyperlink ref="F220" r:id="rId11" display="https://podminky.urs.cz/item/CS_URS_2025_01/612321111"/>
    <hyperlink ref="F234" r:id="rId12" display="https://podminky.urs.cz/item/CS_URS_2025_01/612321141"/>
    <hyperlink ref="F277" r:id="rId13" display="https://podminky.urs.cz/item/CS_URS_2025_01/612995103"/>
    <hyperlink ref="F283" r:id="rId14" display="https://podminky.urs.cz/item/CS_URS_2025_01/619995001"/>
    <hyperlink ref="F289" r:id="rId15" display="https://podminky.urs.cz/item/CS_URS_2025_01/632441217"/>
    <hyperlink ref="F300" r:id="rId16" display="https://podminky.urs.cz/item/CS_URS_2025_01/632481213"/>
    <hyperlink ref="F310" r:id="rId17" display="https://podminky.urs.cz/item/CS_URS_2025_01/634112113"/>
    <hyperlink ref="F314" r:id="rId18" display="https://podminky.urs.cz/item/CS_URS_2025_01/949101111"/>
    <hyperlink ref="F326" r:id="rId19" display="https://podminky.urs.cz/item/CS_URS_2025_01/949101112"/>
    <hyperlink ref="F332" r:id="rId20" display="https://podminky.urs.cz/item/CS_URS_2025_01/952901111"/>
    <hyperlink ref="F349" r:id="rId21" display="https://podminky.urs.cz/item/CS_URS_2025_01/953943211"/>
    <hyperlink ref="F362" r:id="rId22" display="https://podminky.urs.cz/item/CS_URS_2021_01/968062455"/>
    <hyperlink ref="F368" r:id="rId23" display="https://podminky.urs.cz/item/CS_URS_2025_01/974031167"/>
    <hyperlink ref="F374" r:id="rId24" display="https://podminky.urs.cz/item/CS_URS_2025_01/997013211"/>
    <hyperlink ref="F378" r:id="rId25" display="https://podminky.urs.cz/item/CS_URS_2025_01/997013501"/>
    <hyperlink ref="F382" r:id="rId26" display="https://podminky.urs.cz/item/CS_URS_2025_01/997013509"/>
    <hyperlink ref="F387" r:id="rId27" display="https://podminky.urs.cz/item/CS_URS_2025_01/997013631"/>
    <hyperlink ref="F392" r:id="rId28" display="https://podminky.urs.cz/item/CS_URS_2025_01/997013811"/>
    <hyperlink ref="F397" r:id="rId29" display="https://podminky.urs.cz/item/CS_URS_2025_01/997013814"/>
    <hyperlink ref="F402" r:id="rId30" display="https://podminky.urs.cz/item/CS_URS_2025_01/997221611"/>
    <hyperlink ref="F407" r:id="rId31" display="https://podminky.urs.cz/item/CS_URS_2025_01/998018001"/>
    <hyperlink ref="F413" r:id="rId32" display="https://podminky.urs.cz/item/CS_URS_2025_01/713120813"/>
    <hyperlink ref="F423" r:id="rId33" display="https://podminky.urs.cz/item/CS_URS_2025_01/713121111"/>
    <hyperlink ref="F437" r:id="rId34" display="https://podminky.urs.cz/item/CS_URS_2025_01/713151111"/>
    <hyperlink ref="F462" r:id="rId35" display="https://podminky.urs.cz/item/CS_URS_2025_01/998713101"/>
    <hyperlink ref="F467" r:id="rId36" display="https://podminky.urs.cz/item/CS_URS_2025_01/742210123"/>
    <hyperlink ref="F473" r:id="rId37" display="https://podminky.urs.cz/item/CS_URS_2025_01/762811811"/>
    <hyperlink ref="F480" r:id="rId38" display="https://podminky.urs.cz/item/CS_URS_2025_01/762822820"/>
    <hyperlink ref="F486" r:id="rId39" display="https://podminky.urs.cz/item/CS_URS_2025_01/763131751"/>
    <hyperlink ref="F502" r:id="rId40" display="https://podminky.urs.cz/item/CS_URS_2025_01/763161521"/>
    <hyperlink ref="F515" r:id="rId41" display="https://podminky.urs.cz/item/CS_URS_2025_01/763161541"/>
    <hyperlink ref="F523" r:id="rId42" display="https://podminky.urs.cz/item/CS_URS_2025_01/998763301"/>
    <hyperlink ref="F528" r:id="rId43" display="https://podminky.urs.cz/item/CS_URS_2025_01/766231113"/>
    <hyperlink ref="F534" r:id="rId44" display="https://podminky.urs.cz/item/CS_URS_2025_01/766231814"/>
    <hyperlink ref="F537" r:id="rId45" display="https://podminky.urs.cz/item/CS_URS_2025_01/766660171"/>
    <hyperlink ref="F551" r:id="rId46" display="https://podminky.urs.cz/item/CS_URS_2025_01/766660181"/>
    <hyperlink ref="F565" r:id="rId47" display="https://podminky.urs.cz/item/CS_URS_2025_01/766682111"/>
    <hyperlink ref="F575" r:id="rId48" display="https://podminky.urs.cz/item/CS_URS_2025_01/766682211"/>
    <hyperlink ref="F585" r:id="rId49" display="https://podminky.urs.cz/item/CS_URS_2025_01/766691914"/>
    <hyperlink ref="F591" r:id="rId50" display="https://podminky.urs.cz/item/CS_URS_2021_01/998766101"/>
    <hyperlink ref="F595" r:id="rId51" display="https://podminky.urs.cz/item/CS_URS_2021_01/767165111"/>
    <hyperlink ref="F607" r:id="rId52" display="https://podminky.urs.cz/item/CS_URS_2021_01/998767101"/>
    <hyperlink ref="F611" r:id="rId53" display="https://podminky.urs.cz/item/CS_URS_2025_01/771121011"/>
    <hyperlink ref="F619" r:id="rId54" display="https://podminky.urs.cz/item/CS_URS_2025_01/771161022"/>
    <hyperlink ref="F629" r:id="rId55" display="https://podminky.urs.cz/item/CS_URS_2025_01/771274123"/>
    <hyperlink ref="F645" r:id="rId56" display="https://podminky.urs.cz/item/CS_URS_2025_01/771274232"/>
    <hyperlink ref="F656" r:id="rId57" display="https://podminky.urs.cz/item/CS_URS_2025_01/771474132"/>
    <hyperlink ref="F668" r:id="rId58" display="https://podminky.urs.cz/item/CS_URS_2021_01/771574263"/>
    <hyperlink ref="F679" r:id="rId59" display="https://podminky.urs.cz/item/CS_URS_2025_01/771577111"/>
    <hyperlink ref="F687" r:id="rId60" display="https://podminky.urs.cz/item/CS_URS_2025_01/771591112"/>
    <hyperlink ref="F695" r:id="rId61" display="https://podminky.urs.cz/item/CS_URS_2025_01/771591115"/>
    <hyperlink ref="F705" r:id="rId62" display="https://podminky.urs.cz/item/CS_URS_2025_01/771591122"/>
    <hyperlink ref="F715" r:id="rId63" display="https://podminky.urs.cz/item/CS_URS_2025_01/771592011"/>
    <hyperlink ref="F719" r:id="rId64" display="https://podminky.urs.cz/item/CS_URS_2025_01/998771101"/>
    <hyperlink ref="F724" r:id="rId65" display="https://podminky.urs.cz/item/CS_URS_2025_01/776111111"/>
    <hyperlink ref="F732" r:id="rId66" display="https://podminky.urs.cz/item/CS_URS_2021_01/776111311"/>
    <hyperlink ref="F739" r:id="rId67" display="https://podminky.urs.cz/item/CS_URS_2021_01/776121321"/>
    <hyperlink ref="F746" r:id="rId68" display="https://podminky.urs.cz/item/CS_URS_2021_01/776141111"/>
    <hyperlink ref="F753" r:id="rId69" display="https://podminky.urs.cz/item/CS_URS_2025_01/776251111"/>
    <hyperlink ref="F763" r:id="rId70" display="https://podminky.urs.cz/item/CS_URS_2025_01/776421111"/>
    <hyperlink ref="F773" r:id="rId71" display="https://podminky.urs.cz/item/CS_URS_2025_01/998776101"/>
    <hyperlink ref="F778" r:id="rId72" display="https://podminky.urs.cz/item/CS_URS_2025_01/781121011"/>
    <hyperlink ref="F792" r:id="rId73" display="https://podminky.urs.cz/item/CS_URS_2025_01/781131112"/>
    <hyperlink ref="F801" r:id="rId74" display="https://podminky.urs.cz/item/CS_URS_2025_01/781474112"/>
    <hyperlink ref="F818" r:id="rId75" display="https://podminky.urs.cz/item/CS_URS_2021_01/781477111"/>
    <hyperlink ref="F822" r:id="rId76" display="https://podminky.urs.cz/item/CS_URS_2021_01/781494111"/>
    <hyperlink ref="F827" r:id="rId77" display="https://podminky.urs.cz/item/CS_URS_2025_01/781495115"/>
    <hyperlink ref="F832" r:id="rId78" display="https://podminky.urs.cz/item/CS_URS_2025_01/781495123"/>
    <hyperlink ref="F837" r:id="rId79" display="https://podminky.urs.cz/item/CS_URS_2025_01/781495211"/>
    <hyperlink ref="F850" r:id="rId80" display="https://podminky.urs.cz/item/CS_URS_2025_01/998781101"/>
    <hyperlink ref="F855" r:id="rId81" display="https://podminky.urs.cz/item/CS_URS_2025_01/784171111"/>
    <hyperlink ref="F869" r:id="rId82" display="https://podminky.urs.cz/item/CS_URS_2025_01/784181121"/>
    <hyperlink ref="F875" r:id="rId83" display="https://podminky.urs.cz/item/CS_URS_2025_01/784211101"/>
    <hyperlink ref="F882" r:id="rId84" display="https://podminky.urs.cz/item/CS_URS_2025_01/HZS2491"/>
  </hyperlinks>
  <pageMargins left="0.39375" right="0.39375" top="0.39375" bottom="0.39375" header="0" footer="0"/>
  <pageSetup paperSize="9" orientation="portrait" blackAndWhite="1" fitToHeight="100"/>
  <headerFooter>
    <oddFooter>&amp;CStrana &amp;P z &amp;N</oddFooter>
  </headerFooter>
  <drawing r:id="rId85"/>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99</v>
      </c>
    </row>
    <row r="3" s="1" customFormat="1" ht="6.96" customHeight="1">
      <c r="B3" s="132"/>
      <c r="C3" s="133"/>
      <c r="D3" s="133"/>
      <c r="E3" s="133"/>
      <c r="F3" s="133"/>
      <c r="G3" s="133"/>
      <c r="H3" s="133"/>
      <c r="I3" s="133"/>
      <c r="J3" s="133"/>
      <c r="K3" s="133"/>
      <c r="L3" s="23"/>
      <c r="AT3" s="20" t="s">
        <v>89</v>
      </c>
    </row>
    <row r="4" s="1" customFormat="1" ht="24.96" customHeight="1">
      <c r="B4" s="23"/>
      <c r="D4" s="134" t="s">
        <v>109</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Vestavba podkrová Modrava 35 - VZ ZZS PK Modrava</v>
      </c>
      <c r="F7" s="136"/>
      <c r="G7" s="136"/>
      <c r="H7" s="136"/>
      <c r="L7" s="23"/>
    </row>
    <row r="8" s="2" customFormat="1" ht="12" customHeight="1">
      <c r="A8" s="42"/>
      <c r="B8" s="48"/>
      <c r="C8" s="42"/>
      <c r="D8" s="136" t="s">
        <v>110</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1068</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32</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27. 1. 2025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32</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38</v>
      </c>
      <c r="F21" s="42"/>
      <c r="G21" s="42"/>
      <c r="H21" s="42"/>
      <c r="I21" s="136" t="s">
        <v>34</v>
      </c>
      <c r="J21" s="140" t="s">
        <v>32</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40</v>
      </c>
      <c r="E23" s="42"/>
      <c r="F23" s="42"/>
      <c r="G23" s="42"/>
      <c r="H23" s="42"/>
      <c r="I23" s="136" t="s">
        <v>31</v>
      </c>
      <c r="J23" s="140" t="str">
        <f>IF('Rekapitulace stavby'!AN19="","",'Rekapitulace stavby'!AN19)</f>
        <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tr">
        <f>IF('Rekapitulace stavby'!E20="","",'Rekapitulace stavby'!E20)</f>
        <v>Jakub Vilingr</v>
      </c>
      <c r="F24" s="42"/>
      <c r="G24" s="42"/>
      <c r="H24" s="42"/>
      <c r="I24" s="136" t="s">
        <v>34</v>
      </c>
      <c r="J24" s="140" t="str">
        <f>IF('Rekapitulace stavby'!AN20="","",'Rekapitulace stavby'!AN20)</f>
        <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42</v>
      </c>
      <c r="E26" s="42"/>
      <c r="F26" s="42"/>
      <c r="G26" s="42"/>
      <c r="H26" s="42"/>
      <c r="I26" s="42"/>
      <c r="J26" s="42"/>
      <c r="K26" s="42"/>
      <c r="L26" s="138"/>
      <c r="S26" s="42"/>
      <c r="T26" s="42"/>
      <c r="U26" s="42"/>
      <c r="V26" s="42"/>
      <c r="W26" s="42"/>
      <c r="X26" s="42"/>
      <c r="Y26" s="42"/>
      <c r="Z26" s="42"/>
      <c r="AA26" s="42"/>
      <c r="AB26" s="42"/>
      <c r="AC26" s="42"/>
      <c r="AD26" s="42"/>
      <c r="AE26" s="42"/>
    </row>
    <row r="27" s="8" customFormat="1" ht="71.25" customHeight="1">
      <c r="A27" s="142"/>
      <c r="B27" s="143"/>
      <c r="C27" s="142"/>
      <c r="D27" s="142"/>
      <c r="E27" s="144" t="s">
        <v>43</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44</v>
      </c>
      <c r="E30" s="42"/>
      <c r="F30" s="42"/>
      <c r="G30" s="42"/>
      <c r="H30" s="42"/>
      <c r="I30" s="42"/>
      <c r="J30" s="148">
        <f>ROUND(J84,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46</v>
      </c>
      <c r="G32" s="42"/>
      <c r="H32" s="42"/>
      <c r="I32" s="149" t="s">
        <v>45</v>
      </c>
      <c r="J32" s="149" t="s">
        <v>47</v>
      </c>
      <c r="K32" s="42"/>
      <c r="L32" s="138"/>
      <c r="S32" s="42"/>
      <c r="T32" s="42"/>
      <c r="U32" s="42"/>
      <c r="V32" s="42"/>
      <c r="W32" s="42"/>
      <c r="X32" s="42"/>
      <c r="Y32" s="42"/>
      <c r="Z32" s="42"/>
      <c r="AA32" s="42"/>
      <c r="AB32" s="42"/>
      <c r="AC32" s="42"/>
      <c r="AD32" s="42"/>
      <c r="AE32" s="42"/>
    </row>
    <row r="33" s="2" customFormat="1" ht="14.4" customHeight="1">
      <c r="A33" s="42"/>
      <c r="B33" s="48"/>
      <c r="C33" s="42"/>
      <c r="D33" s="150" t="s">
        <v>48</v>
      </c>
      <c r="E33" s="136" t="s">
        <v>49</v>
      </c>
      <c r="F33" s="151">
        <f>ROUND((SUM(BE84:BE218)),  2)</f>
        <v>0</v>
      </c>
      <c r="G33" s="42"/>
      <c r="H33" s="42"/>
      <c r="I33" s="152">
        <v>0.20999999999999999</v>
      </c>
      <c r="J33" s="151">
        <f>ROUND(((SUM(BE84:BE218))*I33),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50</v>
      </c>
      <c r="F34" s="151">
        <f>ROUND((SUM(BF84:BF218)),  2)</f>
        <v>0</v>
      </c>
      <c r="G34" s="42"/>
      <c r="H34" s="42"/>
      <c r="I34" s="152">
        <v>0.12</v>
      </c>
      <c r="J34" s="151">
        <f>ROUND(((SUM(BF84:BF218))*I34),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51</v>
      </c>
      <c r="F35" s="151">
        <f>ROUND((SUM(BG84:BG218)),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52</v>
      </c>
      <c r="F36" s="151">
        <f>ROUND((SUM(BH84:BH218)),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53</v>
      </c>
      <c r="F37" s="151">
        <f>ROUND((SUM(BI84:BI218)),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54</v>
      </c>
      <c r="E39" s="155"/>
      <c r="F39" s="155"/>
      <c r="G39" s="156" t="s">
        <v>55</v>
      </c>
      <c r="H39" s="157" t="s">
        <v>56</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112</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Vestavba podkrová Modrava 35 - VZ ZZS PK Modrava</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110</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03 - D.1.4.1 - Zdravotně technické instalace</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Modrava</v>
      </c>
      <c r="G52" s="44"/>
      <c r="H52" s="44"/>
      <c r="I52" s="35" t="s">
        <v>24</v>
      </c>
      <c r="J52" s="76" t="str">
        <f>IF(J12="","",J12)</f>
        <v>27. 1. 2025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40.05" customHeight="1">
      <c r="A54" s="42"/>
      <c r="B54" s="43"/>
      <c r="C54" s="35" t="s">
        <v>30</v>
      </c>
      <c r="D54" s="44"/>
      <c r="E54" s="44"/>
      <c r="F54" s="30" t="str">
        <f>E15</f>
        <v>Obec Modrava, Modrava 63, 341 92 Kašperské Hory</v>
      </c>
      <c r="G54" s="44"/>
      <c r="H54" s="44"/>
      <c r="I54" s="35" t="s">
        <v>37</v>
      </c>
      <c r="J54" s="40" t="str">
        <f>E21</f>
        <v>MPtechnik s.r.o., Francouzská 149, 345 62 Holýšov</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40</v>
      </c>
      <c r="J55" s="40" t="str">
        <f>E24</f>
        <v>Jakub Vilingr</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113</v>
      </c>
      <c r="D57" s="166"/>
      <c r="E57" s="166"/>
      <c r="F57" s="166"/>
      <c r="G57" s="166"/>
      <c r="H57" s="166"/>
      <c r="I57" s="166"/>
      <c r="J57" s="167" t="s">
        <v>114</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76</v>
      </c>
      <c r="D59" s="44"/>
      <c r="E59" s="44"/>
      <c r="F59" s="44"/>
      <c r="G59" s="44"/>
      <c r="H59" s="44"/>
      <c r="I59" s="44"/>
      <c r="J59" s="106">
        <f>J84</f>
        <v>0</v>
      </c>
      <c r="K59" s="44"/>
      <c r="L59" s="138"/>
      <c r="S59" s="42"/>
      <c r="T59" s="42"/>
      <c r="U59" s="42"/>
      <c r="V59" s="42"/>
      <c r="W59" s="42"/>
      <c r="X59" s="42"/>
      <c r="Y59" s="42"/>
      <c r="Z59" s="42"/>
      <c r="AA59" s="42"/>
      <c r="AB59" s="42"/>
      <c r="AC59" s="42"/>
      <c r="AD59" s="42"/>
      <c r="AE59" s="42"/>
      <c r="AU59" s="20" t="s">
        <v>115</v>
      </c>
    </row>
    <row r="60" s="9" customFormat="1" ht="24.96" customHeight="1">
      <c r="A60" s="9"/>
      <c r="B60" s="169"/>
      <c r="C60" s="170"/>
      <c r="D60" s="171" t="s">
        <v>217</v>
      </c>
      <c r="E60" s="172"/>
      <c r="F60" s="172"/>
      <c r="G60" s="172"/>
      <c r="H60" s="172"/>
      <c r="I60" s="172"/>
      <c r="J60" s="173">
        <f>J85</f>
        <v>0</v>
      </c>
      <c r="K60" s="170"/>
      <c r="L60" s="174"/>
      <c r="S60" s="9"/>
      <c r="T60" s="9"/>
      <c r="U60" s="9"/>
      <c r="V60" s="9"/>
      <c r="W60" s="9"/>
      <c r="X60" s="9"/>
      <c r="Y60" s="9"/>
      <c r="Z60" s="9"/>
      <c r="AA60" s="9"/>
      <c r="AB60" s="9"/>
      <c r="AC60" s="9"/>
      <c r="AD60" s="9"/>
      <c r="AE60" s="9"/>
    </row>
    <row r="61" s="12" customFormat="1" ht="19.92" customHeight="1">
      <c r="A61" s="12"/>
      <c r="B61" s="223"/>
      <c r="C61" s="224"/>
      <c r="D61" s="225" t="s">
        <v>1069</v>
      </c>
      <c r="E61" s="226"/>
      <c r="F61" s="226"/>
      <c r="G61" s="226"/>
      <c r="H61" s="226"/>
      <c r="I61" s="226"/>
      <c r="J61" s="227">
        <f>J86</f>
        <v>0</v>
      </c>
      <c r="K61" s="224"/>
      <c r="L61" s="228"/>
      <c r="S61" s="12"/>
      <c r="T61" s="12"/>
      <c r="U61" s="12"/>
      <c r="V61" s="12"/>
      <c r="W61" s="12"/>
      <c r="X61" s="12"/>
      <c r="Y61" s="12"/>
      <c r="Z61" s="12"/>
      <c r="AA61" s="12"/>
      <c r="AB61" s="12"/>
      <c r="AC61" s="12"/>
      <c r="AD61" s="12"/>
      <c r="AE61" s="12"/>
    </row>
    <row r="62" s="12" customFormat="1" ht="19.92" customHeight="1">
      <c r="A62" s="12"/>
      <c r="B62" s="223"/>
      <c r="C62" s="224"/>
      <c r="D62" s="225" t="s">
        <v>1070</v>
      </c>
      <c r="E62" s="226"/>
      <c r="F62" s="226"/>
      <c r="G62" s="226"/>
      <c r="H62" s="226"/>
      <c r="I62" s="226"/>
      <c r="J62" s="227">
        <f>J140</f>
        <v>0</v>
      </c>
      <c r="K62" s="224"/>
      <c r="L62" s="228"/>
      <c r="S62" s="12"/>
      <c r="T62" s="12"/>
      <c r="U62" s="12"/>
      <c r="V62" s="12"/>
      <c r="W62" s="12"/>
      <c r="X62" s="12"/>
      <c r="Y62" s="12"/>
      <c r="Z62" s="12"/>
      <c r="AA62" s="12"/>
      <c r="AB62" s="12"/>
      <c r="AC62" s="12"/>
      <c r="AD62" s="12"/>
      <c r="AE62" s="12"/>
    </row>
    <row r="63" s="12" customFormat="1" ht="19.92" customHeight="1">
      <c r="A63" s="12"/>
      <c r="B63" s="223"/>
      <c r="C63" s="224"/>
      <c r="D63" s="225" t="s">
        <v>1071</v>
      </c>
      <c r="E63" s="226"/>
      <c r="F63" s="226"/>
      <c r="G63" s="226"/>
      <c r="H63" s="226"/>
      <c r="I63" s="226"/>
      <c r="J63" s="227">
        <f>J180</f>
        <v>0</v>
      </c>
      <c r="K63" s="224"/>
      <c r="L63" s="228"/>
      <c r="S63" s="12"/>
      <c r="T63" s="12"/>
      <c r="U63" s="12"/>
      <c r="V63" s="12"/>
      <c r="W63" s="12"/>
      <c r="X63" s="12"/>
      <c r="Y63" s="12"/>
      <c r="Z63" s="12"/>
      <c r="AA63" s="12"/>
      <c r="AB63" s="12"/>
      <c r="AC63" s="12"/>
      <c r="AD63" s="12"/>
      <c r="AE63" s="12"/>
    </row>
    <row r="64" s="9" customFormat="1" ht="24.96" customHeight="1">
      <c r="A64" s="9"/>
      <c r="B64" s="169"/>
      <c r="C64" s="170"/>
      <c r="D64" s="171" t="s">
        <v>228</v>
      </c>
      <c r="E64" s="172"/>
      <c r="F64" s="172"/>
      <c r="G64" s="172"/>
      <c r="H64" s="172"/>
      <c r="I64" s="172"/>
      <c r="J64" s="173">
        <f>J213</f>
        <v>0</v>
      </c>
      <c r="K64" s="170"/>
      <c r="L64" s="174"/>
      <c r="S64" s="9"/>
      <c r="T64" s="9"/>
      <c r="U64" s="9"/>
      <c r="V64" s="9"/>
      <c r="W64" s="9"/>
      <c r="X64" s="9"/>
      <c r="Y64" s="9"/>
      <c r="Z64" s="9"/>
      <c r="AA64" s="9"/>
      <c r="AB64" s="9"/>
      <c r="AC64" s="9"/>
      <c r="AD64" s="9"/>
      <c r="AE64" s="9"/>
    </row>
    <row r="65" s="2" customFormat="1" ht="21.84" customHeight="1">
      <c r="A65" s="42"/>
      <c r="B65" s="43"/>
      <c r="C65" s="44"/>
      <c r="D65" s="44"/>
      <c r="E65" s="44"/>
      <c r="F65" s="44"/>
      <c r="G65" s="44"/>
      <c r="H65" s="44"/>
      <c r="I65" s="44"/>
      <c r="J65" s="44"/>
      <c r="K65" s="44"/>
      <c r="L65" s="138"/>
      <c r="S65" s="42"/>
      <c r="T65" s="42"/>
      <c r="U65" s="42"/>
      <c r="V65" s="42"/>
      <c r="W65" s="42"/>
      <c r="X65" s="42"/>
      <c r="Y65" s="42"/>
      <c r="Z65" s="42"/>
      <c r="AA65" s="42"/>
      <c r="AB65" s="42"/>
      <c r="AC65" s="42"/>
      <c r="AD65" s="42"/>
      <c r="AE65" s="42"/>
    </row>
    <row r="66" s="2" customFormat="1" ht="6.96" customHeight="1">
      <c r="A66" s="42"/>
      <c r="B66" s="63"/>
      <c r="C66" s="64"/>
      <c r="D66" s="64"/>
      <c r="E66" s="64"/>
      <c r="F66" s="64"/>
      <c r="G66" s="64"/>
      <c r="H66" s="64"/>
      <c r="I66" s="64"/>
      <c r="J66" s="64"/>
      <c r="K66" s="64"/>
      <c r="L66" s="138"/>
      <c r="S66" s="42"/>
      <c r="T66" s="42"/>
      <c r="U66" s="42"/>
      <c r="V66" s="42"/>
      <c r="W66" s="42"/>
      <c r="X66" s="42"/>
      <c r="Y66" s="42"/>
      <c r="Z66" s="42"/>
      <c r="AA66" s="42"/>
      <c r="AB66" s="42"/>
      <c r="AC66" s="42"/>
      <c r="AD66" s="42"/>
      <c r="AE66" s="42"/>
    </row>
    <row r="70" s="2" customFormat="1" ht="6.96" customHeight="1">
      <c r="A70" s="42"/>
      <c r="B70" s="65"/>
      <c r="C70" s="66"/>
      <c r="D70" s="66"/>
      <c r="E70" s="66"/>
      <c r="F70" s="66"/>
      <c r="G70" s="66"/>
      <c r="H70" s="66"/>
      <c r="I70" s="66"/>
      <c r="J70" s="66"/>
      <c r="K70" s="66"/>
      <c r="L70" s="138"/>
      <c r="S70" s="42"/>
      <c r="T70" s="42"/>
      <c r="U70" s="42"/>
      <c r="V70" s="42"/>
      <c r="W70" s="42"/>
      <c r="X70" s="42"/>
      <c r="Y70" s="42"/>
      <c r="Z70" s="42"/>
      <c r="AA70" s="42"/>
      <c r="AB70" s="42"/>
      <c r="AC70" s="42"/>
      <c r="AD70" s="42"/>
      <c r="AE70" s="42"/>
    </row>
    <row r="71" s="2" customFormat="1" ht="24.96" customHeight="1">
      <c r="A71" s="42"/>
      <c r="B71" s="43"/>
      <c r="C71" s="26" t="s">
        <v>117</v>
      </c>
      <c r="D71" s="44"/>
      <c r="E71" s="44"/>
      <c r="F71" s="44"/>
      <c r="G71" s="44"/>
      <c r="H71" s="44"/>
      <c r="I71" s="44"/>
      <c r="J71" s="44"/>
      <c r="K71" s="44"/>
      <c r="L71" s="138"/>
      <c r="S71" s="42"/>
      <c r="T71" s="42"/>
      <c r="U71" s="42"/>
      <c r="V71" s="42"/>
      <c r="W71" s="42"/>
      <c r="X71" s="42"/>
      <c r="Y71" s="42"/>
      <c r="Z71" s="42"/>
      <c r="AA71" s="42"/>
      <c r="AB71" s="42"/>
      <c r="AC71" s="42"/>
      <c r="AD71" s="42"/>
      <c r="AE71" s="42"/>
    </row>
    <row r="72" s="2" customFormat="1" ht="6.96" customHeight="1">
      <c r="A72" s="42"/>
      <c r="B72" s="43"/>
      <c r="C72" s="44"/>
      <c r="D72" s="44"/>
      <c r="E72" s="44"/>
      <c r="F72" s="44"/>
      <c r="G72" s="44"/>
      <c r="H72" s="44"/>
      <c r="I72" s="44"/>
      <c r="J72" s="44"/>
      <c r="K72" s="44"/>
      <c r="L72" s="138"/>
      <c r="S72" s="42"/>
      <c r="T72" s="42"/>
      <c r="U72" s="42"/>
      <c r="V72" s="42"/>
      <c r="W72" s="42"/>
      <c r="X72" s="42"/>
      <c r="Y72" s="42"/>
      <c r="Z72" s="42"/>
      <c r="AA72" s="42"/>
      <c r="AB72" s="42"/>
      <c r="AC72" s="42"/>
      <c r="AD72" s="42"/>
      <c r="AE72" s="42"/>
    </row>
    <row r="73" s="2" customFormat="1" ht="12" customHeight="1">
      <c r="A73" s="42"/>
      <c r="B73" s="43"/>
      <c r="C73" s="35" t="s">
        <v>16</v>
      </c>
      <c r="D73" s="44"/>
      <c r="E73" s="44"/>
      <c r="F73" s="44"/>
      <c r="G73" s="44"/>
      <c r="H73" s="44"/>
      <c r="I73" s="44"/>
      <c r="J73" s="44"/>
      <c r="K73" s="44"/>
      <c r="L73" s="138"/>
      <c r="S73" s="42"/>
      <c r="T73" s="42"/>
      <c r="U73" s="42"/>
      <c r="V73" s="42"/>
      <c r="W73" s="42"/>
      <c r="X73" s="42"/>
      <c r="Y73" s="42"/>
      <c r="Z73" s="42"/>
      <c r="AA73" s="42"/>
      <c r="AB73" s="42"/>
      <c r="AC73" s="42"/>
      <c r="AD73" s="42"/>
      <c r="AE73" s="42"/>
    </row>
    <row r="74" s="2" customFormat="1" ht="16.5" customHeight="1">
      <c r="A74" s="42"/>
      <c r="B74" s="43"/>
      <c r="C74" s="44"/>
      <c r="D74" s="44"/>
      <c r="E74" s="164" t="str">
        <f>E7</f>
        <v>Vestavba podkrová Modrava 35 - VZ ZZS PK Modrava</v>
      </c>
      <c r="F74" s="35"/>
      <c r="G74" s="35"/>
      <c r="H74" s="35"/>
      <c r="I74" s="44"/>
      <c r="J74" s="44"/>
      <c r="K74" s="44"/>
      <c r="L74" s="138"/>
      <c r="S74" s="42"/>
      <c r="T74" s="42"/>
      <c r="U74" s="42"/>
      <c r="V74" s="42"/>
      <c r="W74" s="42"/>
      <c r="X74" s="42"/>
      <c r="Y74" s="42"/>
      <c r="Z74" s="42"/>
      <c r="AA74" s="42"/>
      <c r="AB74" s="42"/>
      <c r="AC74" s="42"/>
      <c r="AD74" s="42"/>
      <c r="AE74" s="42"/>
    </row>
    <row r="75" s="2" customFormat="1" ht="12" customHeight="1">
      <c r="A75" s="42"/>
      <c r="B75" s="43"/>
      <c r="C75" s="35" t="s">
        <v>110</v>
      </c>
      <c r="D75" s="44"/>
      <c r="E75" s="44"/>
      <c r="F75" s="44"/>
      <c r="G75" s="44"/>
      <c r="H75" s="44"/>
      <c r="I75" s="44"/>
      <c r="J75" s="44"/>
      <c r="K75" s="44"/>
      <c r="L75" s="138"/>
      <c r="S75" s="42"/>
      <c r="T75" s="42"/>
      <c r="U75" s="42"/>
      <c r="V75" s="42"/>
      <c r="W75" s="42"/>
      <c r="X75" s="42"/>
      <c r="Y75" s="42"/>
      <c r="Z75" s="42"/>
      <c r="AA75" s="42"/>
      <c r="AB75" s="42"/>
      <c r="AC75" s="42"/>
      <c r="AD75" s="42"/>
      <c r="AE75" s="42"/>
    </row>
    <row r="76" s="2" customFormat="1" ht="16.5" customHeight="1">
      <c r="A76" s="42"/>
      <c r="B76" s="43"/>
      <c r="C76" s="44"/>
      <c r="D76" s="44"/>
      <c r="E76" s="73" t="str">
        <f>E9</f>
        <v>03 - D.1.4.1 - Zdravotně technické instalace</v>
      </c>
      <c r="F76" s="44"/>
      <c r="G76" s="44"/>
      <c r="H76" s="44"/>
      <c r="I76" s="44"/>
      <c r="J76" s="44"/>
      <c r="K76" s="44"/>
      <c r="L76" s="138"/>
      <c r="S76" s="42"/>
      <c r="T76" s="42"/>
      <c r="U76" s="42"/>
      <c r="V76" s="42"/>
      <c r="W76" s="42"/>
      <c r="X76" s="42"/>
      <c r="Y76" s="42"/>
      <c r="Z76" s="42"/>
      <c r="AA76" s="42"/>
      <c r="AB76" s="42"/>
      <c r="AC76" s="42"/>
      <c r="AD76" s="42"/>
      <c r="AE76" s="42"/>
    </row>
    <row r="77" s="2" customFormat="1" ht="6.96" customHeight="1">
      <c r="A77" s="42"/>
      <c r="B77" s="43"/>
      <c r="C77" s="44"/>
      <c r="D77" s="44"/>
      <c r="E77" s="44"/>
      <c r="F77" s="44"/>
      <c r="G77" s="44"/>
      <c r="H77" s="44"/>
      <c r="I77" s="44"/>
      <c r="J77" s="44"/>
      <c r="K77" s="44"/>
      <c r="L77" s="138"/>
      <c r="S77" s="42"/>
      <c r="T77" s="42"/>
      <c r="U77" s="42"/>
      <c r="V77" s="42"/>
      <c r="W77" s="42"/>
      <c r="X77" s="42"/>
      <c r="Y77" s="42"/>
      <c r="Z77" s="42"/>
      <c r="AA77" s="42"/>
      <c r="AB77" s="42"/>
      <c r="AC77" s="42"/>
      <c r="AD77" s="42"/>
      <c r="AE77" s="42"/>
    </row>
    <row r="78" s="2" customFormat="1" ht="12" customHeight="1">
      <c r="A78" s="42"/>
      <c r="B78" s="43"/>
      <c r="C78" s="35" t="s">
        <v>22</v>
      </c>
      <c r="D78" s="44"/>
      <c r="E78" s="44"/>
      <c r="F78" s="30" t="str">
        <f>F12</f>
        <v>Modrava</v>
      </c>
      <c r="G78" s="44"/>
      <c r="H78" s="44"/>
      <c r="I78" s="35" t="s">
        <v>24</v>
      </c>
      <c r="J78" s="76" t="str">
        <f>IF(J12="","",J12)</f>
        <v>27. 1. 2025</v>
      </c>
      <c r="K78" s="44"/>
      <c r="L78" s="138"/>
      <c r="S78" s="42"/>
      <c r="T78" s="42"/>
      <c r="U78" s="42"/>
      <c r="V78" s="42"/>
      <c r="W78" s="42"/>
      <c r="X78" s="42"/>
      <c r="Y78" s="42"/>
      <c r="Z78" s="42"/>
      <c r="AA78" s="42"/>
      <c r="AB78" s="42"/>
      <c r="AC78" s="42"/>
      <c r="AD78" s="42"/>
      <c r="AE78" s="42"/>
    </row>
    <row r="79" s="2" customFormat="1" ht="6.96" customHeight="1">
      <c r="A79" s="42"/>
      <c r="B79" s="43"/>
      <c r="C79" s="44"/>
      <c r="D79" s="44"/>
      <c r="E79" s="44"/>
      <c r="F79" s="44"/>
      <c r="G79" s="44"/>
      <c r="H79" s="44"/>
      <c r="I79" s="44"/>
      <c r="J79" s="44"/>
      <c r="K79" s="44"/>
      <c r="L79" s="138"/>
      <c r="S79" s="42"/>
      <c r="T79" s="42"/>
      <c r="U79" s="42"/>
      <c r="V79" s="42"/>
      <c r="W79" s="42"/>
      <c r="X79" s="42"/>
      <c r="Y79" s="42"/>
      <c r="Z79" s="42"/>
      <c r="AA79" s="42"/>
      <c r="AB79" s="42"/>
      <c r="AC79" s="42"/>
      <c r="AD79" s="42"/>
      <c r="AE79" s="42"/>
    </row>
    <row r="80" s="2" customFormat="1" ht="40.05" customHeight="1">
      <c r="A80" s="42"/>
      <c r="B80" s="43"/>
      <c r="C80" s="35" t="s">
        <v>30</v>
      </c>
      <c r="D80" s="44"/>
      <c r="E80" s="44"/>
      <c r="F80" s="30" t="str">
        <f>E15</f>
        <v>Obec Modrava, Modrava 63, 341 92 Kašperské Hory</v>
      </c>
      <c r="G80" s="44"/>
      <c r="H80" s="44"/>
      <c r="I80" s="35" t="s">
        <v>37</v>
      </c>
      <c r="J80" s="40" t="str">
        <f>E21</f>
        <v>MPtechnik s.r.o., Francouzská 149, 345 62 Holýšov</v>
      </c>
      <c r="K80" s="44"/>
      <c r="L80" s="138"/>
      <c r="S80" s="42"/>
      <c r="T80" s="42"/>
      <c r="U80" s="42"/>
      <c r="V80" s="42"/>
      <c r="W80" s="42"/>
      <c r="X80" s="42"/>
      <c r="Y80" s="42"/>
      <c r="Z80" s="42"/>
      <c r="AA80" s="42"/>
      <c r="AB80" s="42"/>
      <c r="AC80" s="42"/>
      <c r="AD80" s="42"/>
      <c r="AE80" s="42"/>
    </row>
    <row r="81" s="2" customFormat="1" ht="15.15" customHeight="1">
      <c r="A81" s="42"/>
      <c r="B81" s="43"/>
      <c r="C81" s="35" t="s">
        <v>35</v>
      </c>
      <c r="D81" s="44"/>
      <c r="E81" s="44"/>
      <c r="F81" s="30" t="str">
        <f>IF(E18="","",E18)</f>
        <v>Vyplň údaj</v>
      </c>
      <c r="G81" s="44"/>
      <c r="H81" s="44"/>
      <c r="I81" s="35" t="s">
        <v>40</v>
      </c>
      <c r="J81" s="40" t="str">
        <f>E24</f>
        <v>Jakub Vilingr</v>
      </c>
      <c r="K81" s="44"/>
      <c r="L81" s="138"/>
      <c r="S81" s="42"/>
      <c r="T81" s="42"/>
      <c r="U81" s="42"/>
      <c r="V81" s="42"/>
      <c r="W81" s="42"/>
      <c r="X81" s="42"/>
      <c r="Y81" s="42"/>
      <c r="Z81" s="42"/>
      <c r="AA81" s="42"/>
      <c r="AB81" s="42"/>
      <c r="AC81" s="42"/>
      <c r="AD81" s="42"/>
      <c r="AE81" s="42"/>
    </row>
    <row r="82" s="2" customFormat="1" ht="10.32" customHeight="1">
      <c r="A82" s="42"/>
      <c r="B82" s="43"/>
      <c r="C82" s="44"/>
      <c r="D82" s="44"/>
      <c r="E82" s="44"/>
      <c r="F82" s="44"/>
      <c r="G82" s="44"/>
      <c r="H82" s="44"/>
      <c r="I82" s="44"/>
      <c r="J82" s="44"/>
      <c r="K82" s="44"/>
      <c r="L82" s="138"/>
      <c r="S82" s="42"/>
      <c r="T82" s="42"/>
      <c r="U82" s="42"/>
      <c r="V82" s="42"/>
      <c r="W82" s="42"/>
      <c r="X82" s="42"/>
      <c r="Y82" s="42"/>
      <c r="Z82" s="42"/>
      <c r="AA82" s="42"/>
      <c r="AB82" s="42"/>
      <c r="AC82" s="42"/>
      <c r="AD82" s="42"/>
      <c r="AE82" s="42"/>
    </row>
    <row r="83" s="10" customFormat="1" ht="29.28" customHeight="1">
      <c r="A83" s="175"/>
      <c r="B83" s="176"/>
      <c r="C83" s="177" t="s">
        <v>118</v>
      </c>
      <c r="D83" s="178" t="s">
        <v>63</v>
      </c>
      <c r="E83" s="178" t="s">
        <v>59</v>
      </c>
      <c r="F83" s="178" t="s">
        <v>60</v>
      </c>
      <c r="G83" s="178" t="s">
        <v>119</v>
      </c>
      <c r="H83" s="178" t="s">
        <v>120</v>
      </c>
      <c r="I83" s="178" t="s">
        <v>121</v>
      </c>
      <c r="J83" s="178" t="s">
        <v>114</v>
      </c>
      <c r="K83" s="179" t="s">
        <v>122</v>
      </c>
      <c r="L83" s="180"/>
      <c r="M83" s="96" t="s">
        <v>32</v>
      </c>
      <c r="N83" s="97" t="s">
        <v>48</v>
      </c>
      <c r="O83" s="97" t="s">
        <v>123</v>
      </c>
      <c r="P83" s="97" t="s">
        <v>124</v>
      </c>
      <c r="Q83" s="97" t="s">
        <v>125</v>
      </c>
      <c r="R83" s="97" t="s">
        <v>126</v>
      </c>
      <c r="S83" s="97" t="s">
        <v>127</v>
      </c>
      <c r="T83" s="98" t="s">
        <v>128</v>
      </c>
      <c r="U83" s="175"/>
      <c r="V83" s="175"/>
      <c r="W83" s="175"/>
      <c r="X83" s="175"/>
      <c r="Y83" s="175"/>
      <c r="Z83" s="175"/>
      <c r="AA83" s="175"/>
      <c r="AB83" s="175"/>
      <c r="AC83" s="175"/>
      <c r="AD83" s="175"/>
      <c r="AE83" s="175"/>
    </row>
    <row r="84" s="2" customFormat="1" ht="22.8" customHeight="1">
      <c r="A84" s="42"/>
      <c r="B84" s="43"/>
      <c r="C84" s="103" t="s">
        <v>129</v>
      </c>
      <c r="D84" s="44"/>
      <c r="E84" s="44"/>
      <c r="F84" s="44"/>
      <c r="G84" s="44"/>
      <c r="H84" s="44"/>
      <c r="I84" s="44"/>
      <c r="J84" s="181">
        <f>BK84</f>
        <v>0</v>
      </c>
      <c r="K84" s="44"/>
      <c r="L84" s="48"/>
      <c r="M84" s="99"/>
      <c r="N84" s="182"/>
      <c r="O84" s="100"/>
      <c r="P84" s="183">
        <f>P85+P213</f>
        <v>0</v>
      </c>
      <c r="Q84" s="100"/>
      <c r="R84" s="183">
        <f>R85+R213</f>
        <v>0.17937095</v>
      </c>
      <c r="S84" s="100"/>
      <c r="T84" s="184">
        <f>T85+T213</f>
        <v>0</v>
      </c>
      <c r="U84" s="42"/>
      <c r="V84" s="42"/>
      <c r="W84" s="42"/>
      <c r="X84" s="42"/>
      <c r="Y84" s="42"/>
      <c r="Z84" s="42"/>
      <c r="AA84" s="42"/>
      <c r="AB84" s="42"/>
      <c r="AC84" s="42"/>
      <c r="AD84" s="42"/>
      <c r="AE84" s="42"/>
      <c r="AT84" s="20" t="s">
        <v>77</v>
      </c>
      <c r="AU84" s="20" t="s">
        <v>115</v>
      </c>
      <c r="BK84" s="185">
        <f>BK85+BK213</f>
        <v>0</v>
      </c>
    </row>
    <row r="85" s="11" customFormat="1" ht="25.92" customHeight="1">
      <c r="A85" s="11"/>
      <c r="B85" s="186"/>
      <c r="C85" s="187"/>
      <c r="D85" s="188" t="s">
        <v>77</v>
      </c>
      <c r="E85" s="189" t="s">
        <v>535</v>
      </c>
      <c r="F85" s="189" t="s">
        <v>536</v>
      </c>
      <c r="G85" s="187"/>
      <c r="H85" s="187"/>
      <c r="I85" s="190"/>
      <c r="J85" s="191">
        <f>BK85</f>
        <v>0</v>
      </c>
      <c r="K85" s="187"/>
      <c r="L85" s="192"/>
      <c r="M85" s="193"/>
      <c r="N85" s="194"/>
      <c r="O85" s="194"/>
      <c r="P85" s="195">
        <f>P86+P140+P180</f>
        <v>0</v>
      </c>
      <c r="Q85" s="194"/>
      <c r="R85" s="195">
        <f>R86+R140+R180</f>
        <v>0.17937095</v>
      </c>
      <c r="S85" s="194"/>
      <c r="T85" s="196">
        <f>T86+T140+T180</f>
        <v>0</v>
      </c>
      <c r="U85" s="11"/>
      <c r="V85" s="11"/>
      <c r="W85" s="11"/>
      <c r="X85" s="11"/>
      <c r="Y85" s="11"/>
      <c r="Z85" s="11"/>
      <c r="AA85" s="11"/>
      <c r="AB85" s="11"/>
      <c r="AC85" s="11"/>
      <c r="AD85" s="11"/>
      <c r="AE85" s="11"/>
      <c r="AR85" s="197" t="s">
        <v>89</v>
      </c>
      <c r="AT85" s="198" t="s">
        <v>77</v>
      </c>
      <c r="AU85" s="198" t="s">
        <v>78</v>
      </c>
      <c r="AY85" s="197" t="s">
        <v>133</v>
      </c>
      <c r="BK85" s="199">
        <f>BK86+BK140+BK180</f>
        <v>0</v>
      </c>
    </row>
    <row r="86" s="11" customFormat="1" ht="22.8" customHeight="1">
      <c r="A86" s="11"/>
      <c r="B86" s="186"/>
      <c r="C86" s="187"/>
      <c r="D86" s="188" t="s">
        <v>77</v>
      </c>
      <c r="E86" s="229" t="s">
        <v>1072</v>
      </c>
      <c r="F86" s="229" t="s">
        <v>1073</v>
      </c>
      <c r="G86" s="187"/>
      <c r="H86" s="187"/>
      <c r="I86" s="190"/>
      <c r="J86" s="230">
        <f>BK86</f>
        <v>0</v>
      </c>
      <c r="K86" s="187"/>
      <c r="L86" s="192"/>
      <c r="M86" s="193"/>
      <c r="N86" s="194"/>
      <c r="O86" s="194"/>
      <c r="P86" s="195">
        <f>SUM(P87:P139)</f>
        <v>0</v>
      </c>
      <c r="Q86" s="194"/>
      <c r="R86" s="195">
        <f>SUM(R87:R139)</f>
        <v>0.023830949999999997</v>
      </c>
      <c r="S86" s="194"/>
      <c r="T86" s="196">
        <f>SUM(T87:T139)</f>
        <v>0</v>
      </c>
      <c r="U86" s="11"/>
      <c r="V86" s="11"/>
      <c r="W86" s="11"/>
      <c r="X86" s="11"/>
      <c r="Y86" s="11"/>
      <c r="Z86" s="11"/>
      <c r="AA86" s="11"/>
      <c r="AB86" s="11"/>
      <c r="AC86" s="11"/>
      <c r="AD86" s="11"/>
      <c r="AE86" s="11"/>
      <c r="AR86" s="197" t="s">
        <v>89</v>
      </c>
      <c r="AT86" s="198" t="s">
        <v>77</v>
      </c>
      <c r="AU86" s="198" t="s">
        <v>86</v>
      </c>
      <c r="AY86" s="197" t="s">
        <v>133</v>
      </c>
      <c r="BK86" s="199">
        <f>SUM(BK87:BK139)</f>
        <v>0</v>
      </c>
    </row>
    <row r="87" s="2" customFormat="1" ht="16.5" customHeight="1">
      <c r="A87" s="42"/>
      <c r="B87" s="43"/>
      <c r="C87" s="200" t="s">
        <v>86</v>
      </c>
      <c r="D87" s="200" t="s">
        <v>134</v>
      </c>
      <c r="E87" s="201" t="s">
        <v>1074</v>
      </c>
      <c r="F87" s="202" t="s">
        <v>1075</v>
      </c>
      <c r="G87" s="203" t="s">
        <v>234</v>
      </c>
      <c r="H87" s="204">
        <v>2</v>
      </c>
      <c r="I87" s="205"/>
      <c r="J87" s="206">
        <f>ROUND(I87*H87,2)</f>
        <v>0</v>
      </c>
      <c r="K87" s="202" t="s">
        <v>235</v>
      </c>
      <c r="L87" s="48"/>
      <c r="M87" s="207" t="s">
        <v>32</v>
      </c>
      <c r="N87" s="208" t="s">
        <v>49</v>
      </c>
      <c r="O87" s="88"/>
      <c r="P87" s="209">
        <f>O87*H87</f>
        <v>0</v>
      </c>
      <c r="Q87" s="209">
        <v>0.0020200000000000001</v>
      </c>
      <c r="R87" s="209">
        <f>Q87*H87</f>
        <v>0.0040400000000000002</v>
      </c>
      <c r="S87" s="209">
        <v>0</v>
      </c>
      <c r="T87" s="210">
        <f>S87*H87</f>
        <v>0</v>
      </c>
      <c r="U87" s="42"/>
      <c r="V87" s="42"/>
      <c r="W87" s="42"/>
      <c r="X87" s="42"/>
      <c r="Y87" s="42"/>
      <c r="Z87" s="42"/>
      <c r="AA87" s="42"/>
      <c r="AB87" s="42"/>
      <c r="AC87" s="42"/>
      <c r="AD87" s="42"/>
      <c r="AE87" s="42"/>
      <c r="AR87" s="211" t="s">
        <v>400</v>
      </c>
      <c r="AT87" s="211" t="s">
        <v>134</v>
      </c>
      <c r="AU87" s="211" t="s">
        <v>89</v>
      </c>
      <c r="AY87" s="20" t="s">
        <v>133</v>
      </c>
      <c r="BE87" s="212">
        <f>IF(N87="základní",J87,0)</f>
        <v>0</v>
      </c>
      <c r="BF87" s="212">
        <f>IF(N87="snížená",J87,0)</f>
        <v>0</v>
      </c>
      <c r="BG87" s="212">
        <f>IF(N87="zákl. přenesená",J87,0)</f>
        <v>0</v>
      </c>
      <c r="BH87" s="212">
        <f>IF(N87="sníž. přenesená",J87,0)</f>
        <v>0</v>
      </c>
      <c r="BI87" s="212">
        <f>IF(N87="nulová",J87,0)</f>
        <v>0</v>
      </c>
      <c r="BJ87" s="20" t="s">
        <v>86</v>
      </c>
      <c r="BK87" s="212">
        <f>ROUND(I87*H87,2)</f>
        <v>0</v>
      </c>
      <c r="BL87" s="20" t="s">
        <v>400</v>
      </c>
      <c r="BM87" s="211" t="s">
        <v>1076</v>
      </c>
    </row>
    <row r="88" s="2" customFormat="1">
      <c r="A88" s="42"/>
      <c r="B88" s="43"/>
      <c r="C88" s="44"/>
      <c r="D88" s="213" t="s">
        <v>139</v>
      </c>
      <c r="E88" s="44"/>
      <c r="F88" s="214" t="s">
        <v>1077</v>
      </c>
      <c r="G88" s="44"/>
      <c r="H88" s="44"/>
      <c r="I88" s="215"/>
      <c r="J88" s="44"/>
      <c r="K88" s="44"/>
      <c r="L88" s="48"/>
      <c r="M88" s="216"/>
      <c r="N88" s="217"/>
      <c r="O88" s="88"/>
      <c r="P88" s="88"/>
      <c r="Q88" s="88"/>
      <c r="R88" s="88"/>
      <c r="S88" s="88"/>
      <c r="T88" s="89"/>
      <c r="U88" s="42"/>
      <c r="V88" s="42"/>
      <c r="W88" s="42"/>
      <c r="X88" s="42"/>
      <c r="Y88" s="42"/>
      <c r="Z88" s="42"/>
      <c r="AA88" s="42"/>
      <c r="AB88" s="42"/>
      <c r="AC88" s="42"/>
      <c r="AD88" s="42"/>
      <c r="AE88" s="42"/>
      <c r="AT88" s="20" t="s">
        <v>139</v>
      </c>
      <c r="AU88" s="20" t="s">
        <v>89</v>
      </c>
    </row>
    <row r="89" s="2" customFormat="1">
      <c r="A89" s="42"/>
      <c r="B89" s="43"/>
      <c r="C89" s="44"/>
      <c r="D89" s="231" t="s">
        <v>184</v>
      </c>
      <c r="E89" s="44"/>
      <c r="F89" s="232" t="s">
        <v>1078</v>
      </c>
      <c r="G89" s="44"/>
      <c r="H89" s="44"/>
      <c r="I89" s="215"/>
      <c r="J89" s="44"/>
      <c r="K89" s="44"/>
      <c r="L89" s="48"/>
      <c r="M89" s="216"/>
      <c r="N89" s="217"/>
      <c r="O89" s="88"/>
      <c r="P89" s="88"/>
      <c r="Q89" s="88"/>
      <c r="R89" s="88"/>
      <c r="S89" s="88"/>
      <c r="T89" s="89"/>
      <c r="U89" s="42"/>
      <c r="V89" s="42"/>
      <c r="W89" s="42"/>
      <c r="X89" s="42"/>
      <c r="Y89" s="42"/>
      <c r="Z89" s="42"/>
      <c r="AA89" s="42"/>
      <c r="AB89" s="42"/>
      <c r="AC89" s="42"/>
      <c r="AD89" s="42"/>
      <c r="AE89" s="42"/>
      <c r="AT89" s="20" t="s">
        <v>184</v>
      </c>
      <c r="AU89" s="20" t="s">
        <v>89</v>
      </c>
    </row>
    <row r="90" s="2" customFormat="1" ht="16.5" customHeight="1">
      <c r="A90" s="42"/>
      <c r="B90" s="43"/>
      <c r="C90" s="200" t="s">
        <v>89</v>
      </c>
      <c r="D90" s="200" t="s">
        <v>134</v>
      </c>
      <c r="E90" s="201" t="s">
        <v>1079</v>
      </c>
      <c r="F90" s="202" t="s">
        <v>1080</v>
      </c>
      <c r="G90" s="203" t="s">
        <v>380</v>
      </c>
      <c r="H90" s="204">
        <v>9.9000000000000004</v>
      </c>
      <c r="I90" s="205"/>
      <c r="J90" s="206">
        <f>ROUND(I90*H90,2)</f>
        <v>0</v>
      </c>
      <c r="K90" s="202" t="s">
        <v>235</v>
      </c>
      <c r="L90" s="48"/>
      <c r="M90" s="207" t="s">
        <v>32</v>
      </c>
      <c r="N90" s="208" t="s">
        <v>49</v>
      </c>
      <c r="O90" s="88"/>
      <c r="P90" s="209">
        <f>O90*H90</f>
        <v>0</v>
      </c>
      <c r="Q90" s="209">
        <v>0.0012999999999999999</v>
      </c>
      <c r="R90" s="209">
        <f>Q90*H90</f>
        <v>0.01287</v>
      </c>
      <c r="S90" s="209">
        <v>0</v>
      </c>
      <c r="T90" s="210">
        <f>S90*H90</f>
        <v>0</v>
      </c>
      <c r="U90" s="42"/>
      <c r="V90" s="42"/>
      <c r="W90" s="42"/>
      <c r="X90" s="42"/>
      <c r="Y90" s="42"/>
      <c r="Z90" s="42"/>
      <c r="AA90" s="42"/>
      <c r="AB90" s="42"/>
      <c r="AC90" s="42"/>
      <c r="AD90" s="42"/>
      <c r="AE90" s="42"/>
      <c r="AR90" s="211" t="s">
        <v>400</v>
      </c>
      <c r="AT90" s="211" t="s">
        <v>134</v>
      </c>
      <c r="AU90" s="211" t="s">
        <v>89</v>
      </c>
      <c r="AY90" s="20" t="s">
        <v>133</v>
      </c>
      <c r="BE90" s="212">
        <f>IF(N90="základní",J90,0)</f>
        <v>0</v>
      </c>
      <c r="BF90" s="212">
        <f>IF(N90="snížená",J90,0)</f>
        <v>0</v>
      </c>
      <c r="BG90" s="212">
        <f>IF(N90="zákl. přenesená",J90,0)</f>
        <v>0</v>
      </c>
      <c r="BH90" s="212">
        <f>IF(N90="sníž. přenesená",J90,0)</f>
        <v>0</v>
      </c>
      <c r="BI90" s="212">
        <f>IF(N90="nulová",J90,0)</f>
        <v>0</v>
      </c>
      <c r="BJ90" s="20" t="s">
        <v>86</v>
      </c>
      <c r="BK90" s="212">
        <f>ROUND(I90*H90,2)</f>
        <v>0</v>
      </c>
      <c r="BL90" s="20" t="s">
        <v>400</v>
      </c>
      <c r="BM90" s="211" t="s">
        <v>1081</v>
      </c>
    </row>
    <row r="91" s="2" customFormat="1">
      <c r="A91" s="42"/>
      <c r="B91" s="43"/>
      <c r="C91" s="44"/>
      <c r="D91" s="213" t="s">
        <v>139</v>
      </c>
      <c r="E91" s="44"/>
      <c r="F91" s="214" t="s">
        <v>1082</v>
      </c>
      <c r="G91" s="44"/>
      <c r="H91" s="44"/>
      <c r="I91" s="215"/>
      <c r="J91" s="44"/>
      <c r="K91" s="44"/>
      <c r="L91" s="48"/>
      <c r="M91" s="216"/>
      <c r="N91" s="217"/>
      <c r="O91" s="88"/>
      <c r="P91" s="88"/>
      <c r="Q91" s="88"/>
      <c r="R91" s="88"/>
      <c r="S91" s="88"/>
      <c r="T91" s="89"/>
      <c r="U91" s="42"/>
      <c r="V91" s="42"/>
      <c r="W91" s="42"/>
      <c r="X91" s="42"/>
      <c r="Y91" s="42"/>
      <c r="Z91" s="42"/>
      <c r="AA91" s="42"/>
      <c r="AB91" s="42"/>
      <c r="AC91" s="42"/>
      <c r="AD91" s="42"/>
      <c r="AE91" s="42"/>
      <c r="AT91" s="20" t="s">
        <v>139</v>
      </c>
      <c r="AU91" s="20" t="s">
        <v>89</v>
      </c>
    </row>
    <row r="92" s="2" customFormat="1">
      <c r="A92" s="42"/>
      <c r="B92" s="43"/>
      <c r="C92" s="44"/>
      <c r="D92" s="231" t="s">
        <v>184</v>
      </c>
      <c r="E92" s="44"/>
      <c r="F92" s="232" t="s">
        <v>1083</v>
      </c>
      <c r="G92" s="44"/>
      <c r="H92" s="44"/>
      <c r="I92" s="215"/>
      <c r="J92" s="44"/>
      <c r="K92" s="44"/>
      <c r="L92" s="48"/>
      <c r="M92" s="216"/>
      <c r="N92" s="217"/>
      <c r="O92" s="88"/>
      <c r="P92" s="88"/>
      <c r="Q92" s="88"/>
      <c r="R92" s="88"/>
      <c r="S92" s="88"/>
      <c r="T92" s="89"/>
      <c r="U92" s="42"/>
      <c r="V92" s="42"/>
      <c r="W92" s="42"/>
      <c r="X92" s="42"/>
      <c r="Y92" s="42"/>
      <c r="Z92" s="42"/>
      <c r="AA92" s="42"/>
      <c r="AB92" s="42"/>
      <c r="AC92" s="42"/>
      <c r="AD92" s="42"/>
      <c r="AE92" s="42"/>
      <c r="AT92" s="20" t="s">
        <v>184</v>
      </c>
      <c r="AU92" s="20" t="s">
        <v>89</v>
      </c>
    </row>
    <row r="93" s="2" customFormat="1">
      <c r="A93" s="42"/>
      <c r="B93" s="43"/>
      <c r="C93" s="44"/>
      <c r="D93" s="213" t="s">
        <v>239</v>
      </c>
      <c r="E93" s="44"/>
      <c r="F93" s="218" t="s">
        <v>1084</v>
      </c>
      <c r="G93" s="44"/>
      <c r="H93" s="44"/>
      <c r="I93" s="215"/>
      <c r="J93" s="44"/>
      <c r="K93" s="44"/>
      <c r="L93" s="48"/>
      <c r="M93" s="216"/>
      <c r="N93" s="217"/>
      <c r="O93" s="88"/>
      <c r="P93" s="88"/>
      <c r="Q93" s="88"/>
      <c r="R93" s="88"/>
      <c r="S93" s="88"/>
      <c r="T93" s="89"/>
      <c r="U93" s="42"/>
      <c r="V93" s="42"/>
      <c r="W93" s="42"/>
      <c r="X93" s="42"/>
      <c r="Y93" s="42"/>
      <c r="Z93" s="42"/>
      <c r="AA93" s="42"/>
      <c r="AB93" s="42"/>
      <c r="AC93" s="42"/>
      <c r="AD93" s="42"/>
      <c r="AE93" s="42"/>
      <c r="AT93" s="20" t="s">
        <v>239</v>
      </c>
      <c r="AU93" s="20" t="s">
        <v>89</v>
      </c>
    </row>
    <row r="94" s="15" customFormat="1">
      <c r="A94" s="15"/>
      <c r="B94" s="256"/>
      <c r="C94" s="257"/>
      <c r="D94" s="213" t="s">
        <v>258</v>
      </c>
      <c r="E94" s="258" t="s">
        <v>32</v>
      </c>
      <c r="F94" s="259" t="s">
        <v>1085</v>
      </c>
      <c r="G94" s="257"/>
      <c r="H94" s="258" t="s">
        <v>32</v>
      </c>
      <c r="I94" s="260"/>
      <c r="J94" s="257"/>
      <c r="K94" s="257"/>
      <c r="L94" s="261"/>
      <c r="M94" s="262"/>
      <c r="N94" s="263"/>
      <c r="O94" s="263"/>
      <c r="P94" s="263"/>
      <c r="Q94" s="263"/>
      <c r="R94" s="263"/>
      <c r="S94" s="263"/>
      <c r="T94" s="264"/>
      <c r="U94" s="15"/>
      <c r="V94" s="15"/>
      <c r="W94" s="15"/>
      <c r="X94" s="15"/>
      <c r="Y94" s="15"/>
      <c r="Z94" s="15"/>
      <c r="AA94" s="15"/>
      <c r="AB94" s="15"/>
      <c r="AC94" s="15"/>
      <c r="AD94" s="15"/>
      <c r="AE94" s="15"/>
      <c r="AT94" s="265" t="s">
        <v>258</v>
      </c>
      <c r="AU94" s="265" t="s">
        <v>89</v>
      </c>
      <c r="AV94" s="15" t="s">
        <v>86</v>
      </c>
      <c r="AW94" s="15" t="s">
        <v>39</v>
      </c>
      <c r="AX94" s="15" t="s">
        <v>78</v>
      </c>
      <c r="AY94" s="265" t="s">
        <v>133</v>
      </c>
    </row>
    <row r="95" s="13" customFormat="1">
      <c r="A95" s="13"/>
      <c r="B95" s="234"/>
      <c r="C95" s="235"/>
      <c r="D95" s="213" t="s">
        <v>258</v>
      </c>
      <c r="E95" s="236" t="s">
        <v>32</v>
      </c>
      <c r="F95" s="237" t="s">
        <v>1086</v>
      </c>
      <c r="G95" s="235"/>
      <c r="H95" s="238">
        <v>9</v>
      </c>
      <c r="I95" s="239"/>
      <c r="J95" s="235"/>
      <c r="K95" s="235"/>
      <c r="L95" s="240"/>
      <c r="M95" s="241"/>
      <c r="N95" s="242"/>
      <c r="O95" s="242"/>
      <c r="P95" s="242"/>
      <c r="Q95" s="242"/>
      <c r="R95" s="242"/>
      <c r="S95" s="242"/>
      <c r="T95" s="243"/>
      <c r="U95" s="13"/>
      <c r="V95" s="13"/>
      <c r="W95" s="13"/>
      <c r="X95" s="13"/>
      <c r="Y95" s="13"/>
      <c r="Z95" s="13"/>
      <c r="AA95" s="13"/>
      <c r="AB95" s="13"/>
      <c r="AC95" s="13"/>
      <c r="AD95" s="13"/>
      <c r="AE95" s="13"/>
      <c r="AT95" s="244" t="s">
        <v>258</v>
      </c>
      <c r="AU95" s="244" t="s">
        <v>89</v>
      </c>
      <c r="AV95" s="13" t="s">
        <v>89</v>
      </c>
      <c r="AW95" s="13" t="s">
        <v>39</v>
      </c>
      <c r="AX95" s="13" t="s">
        <v>78</v>
      </c>
      <c r="AY95" s="244" t="s">
        <v>133</v>
      </c>
    </row>
    <row r="96" s="15" customFormat="1">
      <c r="A96" s="15"/>
      <c r="B96" s="256"/>
      <c r="C96" s="257"/>
      <c r="D96" s="213" t="s">
        <v>258</v>
      </c>
      <c r="E96" s="258" t="s">
        <v>32</v>
      </c>
      <c r="F96" s="259" t="s">
        <v>1087</v>
      </c>
      <c r="G96" s="257"/>
      <c r="H96" s="258" t="s">
        <v>32</v>
      </c>
      <c r="I96" s="260"/>
      <c r="J96" s="257"/>
      <c r="K96" s="257"/>
      <c r="L96" s="261"/>
      <c r="M96" s="262"/>
      <c r="N96" s="263"/>
      <c r="O96" s="263"/>
      <c r="P96" s="263"/>
      <c r="Q96" s="263"/>
      <c r="R96" s="263"/>
      <c r="S96" s="263"/>
      <c r="T96" s="264"/>
      <c r="U96" s="15"/>
      <c r="V96" s="15"/>
      <c r="W96" s="15"/>
      <c r="X96" s="15"/>
      <c r="Y96" s="15"/>
      <c r="Z96" s="15"/>
      <c r="AA96" s="15"/>
      <c r="AB96" s="15"/>
      <c r="AC96" s="15"/>
      <c r="AD96" s="15"/>
      <c r="AE96" s="15"/>
      <c r="AT96" s="265" t="s">
        <v>258</v>
      </c>
      <c r="AU96" s="265" t="s">
        <v>89</v>
      </c>
      <c r="AV96" s="15" t="s">
        <v>86</v>
      </c>
      <c r="AW96" s="15" t="s">
        <v>39</v>
      </c>
      <c r="AX96" s="15" t="s">
        <v>78</v>
      </c>
      <c r="AY96" s="265" t="s">
        <v>133</v>
      </c>
    </row>
    <row r="97" s="13" customFormat="1">
      <c r="A97" s="13"/>
      <c r="B97" s="234"/>
      <c r="C97" s="235"/>
      <c r="D97" s="213" t="s">
        <v>258</v>
      </c>
      <c r="E97" s="236" t="s">
        <v>32</v>
      </c>
      <c r="F97" s="237" t="s">
        <v>1088</v>
      </c>
      <c r="G97" s="235"/>
      <c r="H97" s="238">
        <v>0.90000000000000002</v>
      </c>
      <c r="I97" s="239"/>
      <c r="J97" s="235"/>
      <c r="K97" s="235"/>
      <c r="L97" s="240"/>
      <c r="M97" s="241"/>
      <c r="N97" s="242"/>
      <c r="O97" s="242"/>
      <c r="P97" s="242"/>
      <c r="Q97" s="242"/>
      <c r="R97" s="242"/>
      <c r="S97" s="242"/>
      <c r="T97" s="243"/>
      <c r="U97" s="13"/>
      <c r="V97" s="13"/>
      <c r="W97" s="13"/>
      <c r="X97" s="13"/>
      <c r="Y97" s="13"/>
      <c r="Z97" s="13"/>
      <c r="AA97" s="13"/>
      <c r="AB97" s="13"/>
      <c r="AC97" s="13"/>
      <c r="AD97" s="13"/>
      <c r="AE97" s="13"/>
      <c r="AT97" s="244" t="s">
        <v>258</v>
      </c>
      <c r="AU97" s="244" t="s">
        <v>89</v>
      </c>
      <c r="AV97" s="13" t="s">
        <v>89</v>
      </c>
      <c r="AW97" s="13" t="s">
        <v>39</v>
      </c>
      <c r="AX97" s="13" t="s">
        <v>78</v>
      </c>
      <c r="AY97" s="244" t="s">
        <v>133</v>
      </c>
    </row>
    <row r="98" s="14" customFormat="1">
      <c r="A98" s="14"/>
      <c r="B98" s="245"/>
      <c r="C98" s="246"/>
      <c r="D98" s="213" t="s">
        <v>258</v>
      </c>
      <c r="E98" s="247" t="s">
        <v>32</v>
      </c>
      <c r="F98" s="248" t="s">
        <v>265</v>
      </c>
      <c r="G98" s="246"/>
      <c r="H98" s="249">
        <v>9.9000000000000004</v>
      </c>
      <c r="I98" s="250"/>
      <c r="J98" s="246"/>
      <c r="K98" s="246"/>
      <c r="L98" s="251"/>
      <c r="M98" s="252"/>
      <c r="N98" s="253"/>
      <c r="O98" s="253"/>
      <c r="P98" s="253"/>
      <c r="Q98" s="253"/>
      <c r="R98" s="253"/>
      <c r="S98" s="253"/>
      <c r="T98" s="254"/>
      <c r="U98" s="14"/>
      <c r="V98" s="14"/>
      <c r="W98" s="14"/>
      <c r="X98" s="14"/>
      <c r="Y98" s="14"/>
      <c r="Z98" s="14"/>
      <c r="AA98" s="14"/>
      <c r="AB98" s="14"/>
      <c r="AC98" s="14"/>
      <c r="AD98" s="14"/>
      <c r="AE98" s="14"/>
      <c r="AT98" s="255" t="s">
        <v>258</v>
      </c>
      <c r="AU98" s="255" t="s">
        <v>89</v>
      </c>
      <c r="AV98" s="14" t="s">
        <v>132</v>
      </c>
      <c r="AW98" s="14" t="s">
        <v>39</v>
      </c>
      <c r="AX98" s="14" t="s">
        <v>86</v>
      </c>
      <c r="AY98" s="255" t="s">
        <v>133</v>
      </c>
    </row>
    <row r="99" s="2" customFormat="1" ht="16.5" customHeight="1">
      <c r="A99" s="42"/>
      <c r="B99" s="43"/>
      <c r="C99" s="200" t="s">
        <v>143</v>
      </c>
      <c r="D99" s="200" t="s">
        <v>134</v>
      </c>
      <c r="E99" s="201" t="s">
        <v>1089</v>
      </c>
      <c r="F99" s="202" t="s">
        <v>1090</v>
      </c>
      <c r="G99" s="203" t="s">
        <v>380</v>
      </c>
      <c r="H99" s="204">
        <v>5.7750000000000004</v>
      </c>
      <c r="I99" s="205"/>
      <c r="J99" s="206">
        <f>ROUND(I99*H99,2)</f>
        <v>0</v>
      </c>
      <c r="K99" s="202" t="s">
        <v>235</v>
      </c>
      <c r="L99" s="48"/>
      <c r="M99" s="207" t="s">
        <v>32</v>
      </c>
      <c r="N99" s="208" t="s">
        <v>49</v>
      </c>
      <c r="O99" s="88"/>
      <c r="P99" s="209">
        <f>O99*H99</f>
        <v>0</v>
      </c>
      <c r="Q99" s="209">
        <v>0.00042999999999999999</v>
      </c>
      <c r="R99" s="209">
        <f>Q99*H99</f>
        <v>0.0024832500000000002</v>
      </c>
      <c r="S99" s="209">
        <v>0</v>
      </c>
      <c r="T99" s="210">
        <f>S99*H99</f>
        <v>0</v>
      </c>
      <c r="U99" s="42"/>
      <c r="V99" s="42"/>
      <c r="W99" s="42"/>
      <c r="X99" s="42"/>
      <c r="Y99" s="42"/>
      <c r="Z99" s="42"/>
      <c r="AA99" s="42"/>
      <c r="AB99" s="42"/>
      <c r="AC99" s="42"/>
      <c r="AD99" s="42"/>
      <c r="AE99" s="42"/>
      <c r="AR99" s="211" t="s">
        <v>400</v>
      </c>
      <c r="AT99" s="211" t="s">
        <v>134</v>
      </c>
      <c r="AU99" s="211" t="s">
        <v>89</v>
      </c>
      <c r="AY99" s="20" t="s">
        <v>133</v>
      </c>
      <c r="BE99" s="212">
        <f>IF(N99="základní",J99,0)</f>
        <v>0</v>
      </c>
      <c r="BF99" s="212">
        <f>IF(N99="snížená",J99,0)</f>
        <v>0</v>
      </c>
      <c r="BG99" s="212">
        <f>IF(N99="zákl. přenesená",J99,0)</f>
        <v>0</v>
      </c>
      <c r="BH99" s="212">
        <f>IF(N99="sníž. přenesená",J99,0)</f>
        <v>0</v>
      </c>
      <c r="BI99" s="212">
        <f>IF(N99="nulová",J99,0)</f>
        <v>0</v>
      </c>
      <c r="BJ99" s="20" t="s">
        <v>86</v>
      </c>
      <c r="BK99" s="212">
        <f>ROUND(I99*H99,2)</f>
        <v>0</v>
      </c>
      <c r="BL99" s="20" t="s">
        <v>400</v>
      </c>
      <c r="BM99" s="211" t="s">
        <v>1091</v>
      </c>
    </row>
    <row r="100" s="2" customFormat="1">
      <c r="A100" s="42"/>
      <c r="B100" s="43"/>
      <c r="C100" s="44"/>
      <c r="D100" s="213" t="s">
        <v>139</v>
      </c>
      <c r="E100" s="44"/>
      <c r="F100" s="214" t="s">
        <v>1092</v>
      </c>
      <c r="G100" s="44"/>
      <c r="H100" s="44"/>
      <c r="I100" s="215"/>
      <c r="J100" s="44"/>
      <c r="K100" s="44"/>
      <c r="L100" s="48"/>
      <c r="M100" s="216"/>
      <c r="N100" s="217"/>
      <c r="O100" s="88"/>
      <c r="P100" s="88"/>
      <c r="Q100" s="88"/>
      <c r="R100" s="88"/>
      <c r="S100" s="88"/>
      <c r="T100" s="89"/>
      <c r="U100" s="42"/>
      <c r="V100" s="42"/>
      <c r="W100" s="42"/>
      <c r="X100" s="42"/>
      <c r="Y100" s="42"/>
      <c r="Z100" s="42"/>
      <c r="AA100" s="42"/>
      <c r="AB100" s="42"/>
      <c r="AC100" s="42"/>
      <c r="AD100" s="42"/>
      <c r="AE100" s="42"/>
      <c r="AT100" s="20" t="s">
        <v>139</v>
      </c>
      <c r="AU100" s="20" t="s">
        <v>89</v>
      </c>
    </row>
    <row r="101" s="2" customFormat="1">
      <c r="A101" s="42"/>
      <c r="B101" s="43"/>
      <c r="C101" s="44"/>
      <c r="D101" s="231" t="s">
        <v>184</v>
      </c>
      <c r="E101" s="44"/>
      <c r="F101" s="232" t="s">
        <v>1093</v>
      </c>
      <c r="G101" s="44"/>
      <c r="H101" s="44"/>
      <c r="I101" s="215"/>
      <c r="J101" s="44"/>
      <c r="K101" s="44"/>
      <c r="L101" s="48"/>
      <c r="M101" s="216"/>
      <c r="N101" s="217"/>
      <c r="O101" s="88"/>
      <c r="P101" s="88"/>
      <c r="Q101" s="88"/>
      <c r="R101" s="88"/>
      <c r="S101" s="88"/>
      <c r="T101" s="89"/>
      <c r="U101" s="42"/>
      <c r="V101" s="42"/>
      <c r="W101" s="42"/>
      <c r="X101" s="42"/>
      <c r="Y101" s="42"/>
      <c r="Z101" s="42"/>
      <c r="AA101" s="42"/>
      <c r="AB101" s="42"/>
      <c r="AC101" s="42"/>
      <c r="AD101" s="42"/>
      <c r="AE101" s="42"/>
      <c r="AT101" s="20" t="s">
        <v>184</v>
      </c>
      <c r="AU101" s="20" t="s">
        <v>89</v>
      </c>
    </row>
    <row r="102" s="2" customFormat="1">
      <c r="A102" s="42"/>
      <c r="B102" s="43"/>
      <c r="C102" s="44"/>
      <c r="D102" s="213" t="s">
        <v>239</v>
      </c>
      <c r="E102" s="44"/>
      <c r="F102" s="218" t="s">
        <v>1084</v>
      </c>
      <c r="G102" s="44"/>
      <c r="H102" s="44"/>
      <c r="I102" s="215"/>
      <c r="J102" s="44"/>
      <c r="K102" s="44"/>
      <c r="L102" s="48"/>
      <c r="M102" s="216"/>
      <c r="N102" s="217"/>
      <c r="O102" s="88"/>
      <c r="P102" s="88"/>
      <c r="Q102" s="88"/>
      <c r="R102" s="88"/>
      <c r="S102" s="88"/>
      <c r="T102" s="89"/>
      <c r="U102" s="42"/>
      <c r="V102" s="42"/>
      <c r="W102" s="42"/>
      <c r="X102" s="42"/>
      <c r="Y102" s="42"/>
      <c r="Z102" s="42"/>
      <c r="AA102" s="42"/>
      <c r="AB102" s="42"/>
      <c r="AC102" s="42"/>
      <c r="AD102" s="42"/>
      <c r="AE102" s="42"/>
      <c r="AT102" s="20" t="s">
        <v>239</v>
      </c>
      <c r="AU102" s="20" t="s">
        <v>89</v>
      </c>
    </row>
    <row r="103" s="15" customFormat="1">
      <c r="A103" s="15"/>
      <c r="B103" s="256"/>
      <c r="C103" s="257"/>
      <c r="D103" s="213" t="s">
        <v>258</v>
      </c>
      <c r="E103" s="258" t="s">
        <v>32</v>
      </c>
      <c r="F103" s="259" t="s">
        <v>1094</v>
      </c>
      <c r="G103" s="257"/>
      <c r="H103" s="258" t="s">
        <v>32</v>
      </c>
      <c r="I103" s="260"/>
      <c r="J103" s="257"/>
      <c r="K103" s="257"/>
      <c r="L103" s="261"/>
      <c r="M103" s="262"/>
      <c r="N103" s="263"/>
      <c r="O103" s="263"/>
      <c r="P103" s="263"/>
      <c r="Q103" s="263"/>
      <c r="R103" s="263"/>
      <c r="S103" s="263"/>
      <c r="T103" s="264"/>
      <c r="U103" s="15"/>
      <c r="V103" s="15"/>
      <c r="W103" s="15"/>
      <c r="X103" s="15"/>
      <c r="Y103" s="15"/>
      <c r="Z103" s="15"/>
      <c r="AA103" s="15"/>
      <c r="AB103" s="15"/>
      <c r="AC103" s="15"/>
      <c r="AD103" s="15"/>
      <c r="AE103" s="15"/>
      <c r="AT103" s="265" t="s">
        <v>258</v>
      </c>
      <c r="AU103" s="265" t="s">
        <v>89</v>
      </c>
      <c r="AV103" s="15" t="s">
        <v>86</v>
      </c>
      <c r="AW103" s="15" t="s">
        <v>39</v>
      </c>
      <c r="AX103" s="15" t="s">
        <v>78</v>
      </c>
      <c r="AY103" s="265" t="s">
        <v>133</v>
      </c>
    </row>
    <row r="104" s="13" customFormat="1">
      <c r="A104" s="13"/>
      <c r="B104" s="234"/>
      <c r="C104" s="235"/>
      <c r="D104" s="213" t="s">
        <v>258</v>
      </c>
      <c r="E104" s="236" t="s">
        <v>32</v>
      </c>
      <c r="F104" s="237" t="s">
        <v>1095</v>
      </c>
      <c r="G104" s="235"/>
      <c r="H104" s="238">
        <v>4.25</v>
      </c>
      <c r="I104" s="239"/>
      <c r="J104" s="235"/>
      <c r="K104" s="235"/>
      <c r="L104" s="240"/>
      <c r="M104" s="241"/>
      <c r="N104" s="242"/>
      <c r="O104" s="242"/>
      <c r="P104" s="242"/>
      <c r="Q104" s="242"/>
      <c r="R104" s="242"/>
      <c r="S104" s="242"/>
      <c r="T104" s="243"/>
      <c r="U104" s="13"/>
      <c r="V104" s="13"/>
      <c r="W104" s="13"/>
      <c r="X104" s="13"/>
      <c r="Y104" s="13"/>
      <c r="Z104" s="13"/>
      <c r="AA104" s="13"/>
      <c r="AB104" s="13"/>
      <c r="AC104" s="13"/>
      <c r="AD104" s="13"/>
      <c r="AE104" s="13"/>
      <c r="AT104" s="244" t="s">
        <v>258</v>
      </c>
      <c r="AU104" s="244" t="s">
        <v>89</v>
      </c>
      <c r="AV104" s="13" t="s">
        <v>89</v>
      </c>
      <c r="AW104" s="13" t="s">
        <v>39</v>
      </c>
      <c r="AX104" s="13" t="s">
        <v>78</v>
      </c>
      <c r="AY104" s="244" t="s">
        <v>133</v>
      </c>
    </row>
    <row r="105" s="13" customFormat="1">
      <c r="A105" s="13"/>
      <c r="B105" s="234"/>
      <c r="C105" s="235"/>
      <c r="D105" s="213" t="s">
        <v>258</v>
      </c>
      <c r="E105" s="236" t="s">
        <v>32</v>
      </c>
      <c r="F105" s="237" t="s">
        <v>1096</v>
      </c>
      <c r="G105" s="235"/>
      <c r="H105" s="238">
        <v>1</v>
      </c>
      <c r="I105" s="239"/>
      <c r="J105" s="235"/>
      <c r="K105" s="235"/>
      <c r="L105" s="240"/>
      <c r="M105" s="241"/>
      <c r="N105" s="242"/>
      <c r="O105" s="242"/>
      <c r="P105" s="242"/>
      <c r="Q105" s="242"/>
      <c r="R105" s="242"/>
      <c r="S105" s="242"/>
      <c r="T105" s="243"/>
      <c r="U105" s="13"/>
      <c r="V105" s="13"/>
      <c r="W105" s="13"/>
      <c r="X105" s="13"/>
      <c r="Y105" s="13"/>
      <c r="Z105" s="13"/>
      <c r="AA105" s="13"/>
      <c r="AB105" s="13"/>
      <c r="AC105" s="13"/>
      <c r="AD105" s="13"/>
      <c r="AE105" s="13"/>
      <c r="AT105" s="244" t="s">
        <v>258</v>
      </c>
      <c r="AU105" s="244" t="s">
        <v>89</v>
      </c>
      <c r="AV105" s="13" t="s">
        <v>89</v>
      </c>
      <c r="AW105" s="13" t="s">
        <v>39</v>
      </c>
      <c r="AX105" s="13" t="s">
        <v>78</v>
      </c>
      <c r="AY105" s="244" t="s">
        <v>133</v>
      </c>
    </row>
    <row r="106" s="16" customFormat="1">
      <c r="A106" s="16"/>
      <c r="B106" s="279"/>
      <c r="C106" s="280"/>
      <c r="D106" s="213" t="s">
        <v>258</v>
      </c>
      <c r="E106" s="281" t="s">
        <v>32</v>
      </c>
      <c r="F106" s="282" t="s">
        <v>1097</v>
      </c>
      <c r="G106" s="280"/>
      <c r="H106" s="283">
        <v>5.25</v>
      </c>
      <c r="I106" s="284"/>
      <c r="J106" s="280"/>
      <c r="K106" s="280"/>
      <c r="L106" s="285"/>
      <c r="M106" s="286"/>
      <c r="N106" s="287"/>
      <c r="O106" s="287"/>
      <c r="P106" s="287"/>
      <c r="Q106" s="287"/>
      <c r="R106" s="287"/>
      <c r="S106" s="287"/>
      <c r="T106" s="288"/>
      <c r="U106" s="16"/>
      <c r="V106" s="16"/>
      <c r="W106" s="16"/>
      <c r="X106" s="16"/>
      <c r="Y106" s="16"/>
      <c r="Z106" s="16"/>
      <c r="AA106" s="16"/>
      <c r="AB106" s="16"/>
      <c r="AC106" s="16"/>
      <c r="AD106" s="16"/>
      <c r="AE106" s="16"/>
      <c r="AT106" s="289" t="s">
        <v>258</v>
      </c>
      <c r="AU106" s="289" t="s">
        <v>89</v>
      </c>
      <c r="AV106" s="16" t="s">
        <v>143</v>
      </c>
      <c r="AW106" s="16" t="s">
        <v>39</v>
      </c>
      <c r="AX106" s="16" t="s">
        <v>78</v>
      </c>
      <c r="AY106" s="289" t="s">
        <v>133</v>
      </c>
    </row>
    <row r="107" s="15" customFormat="1">
      <c r="A107" s="15"/>
      <c r="B107" s="256"/>
      <c r="C107" s="257"/>
      <c r="D107" s="213" t="s">
        <v>258</v>
      </c>
      <c r="E107" s="258" t="s">
        <v>32</v>
      </c>
      <c r="F107" s="259" t="s">
        <v>1087</v>
      </c>
      <c r="G107" s="257"/>
      <c r="H107" s="258" t="s">
        <v>32</v>
      </c>
      <c r="I107" s="260"/>
      <c r="J107" s="257"/>
      <c r="K107" s="257"/>
      <c r="L107" s="261"/>
      <c r="M107" s="262"/>
      <c r="N107" s="263"/>
      <c r="O107" s="263"/>
      <c r="P107" s="263"/>
      <c r="Q107" s="263"/>
      <c r="R107" s="263"/>
      <c r="S107" s="263"/>
      <c r="T107" s="264"/>
      <c r="U107" s="15"/>
      <c r="V107" s="15"/>
      <c r="W107" s="15"/>
      <c r="X107" s="15"/>
      <c r="Y107" s="15"/>
      <c r="Z107" s="15"/>
      <c r="AA107" s="15"/>
      <c r="AB107" s="15"/>
      <c r="AC107" s="15"/>
      <c r="AD107" s="15"/>
      <c r="AE107" s="15"/>
      <c r="AT107" s="265" t="s">
        <v>258</v>
      </c>
      <c r="AU107" s="265" t="s">
        <v>89</v>
      </c>
      <c r="AV107" s="15" t="s">
        <v>86</v>
      </c>
      <c r="AW107" s="15" t="s">
        <v>39</v>
      </c>
      <c r="AX107" s="15" t="s">
        <v>78</v>
      </c>
      <c r="AY107" s="265" t="s">
        <v>133</v>
      </c>
    </row>
    <row r="108" s="13" customFormat="1">
      <c r="A108" s="13"/>
      <c r="B108" s="234"/>
      <c r="C108" s="235"/>
      <c r="D108" s="213" t="s">
        <v>258</v>
      </c>
      <c r="E108" s="236" t="s">
        <v>32</v>
      </c>
      <c r="F108" s="237" t="s">
        <v>1098</v>
      </c>
      <c r="G108" s="235"/>
      <c r="H108" s="238">
        <v>0.52500000000000002</v>
      </c>
      <c r="I108" s="239"/>
      <c r="J108" s="235"/>
      <c r="K108" s="235"/>
      <c r="L108" s="240"/>
      <c r="M108" s="241"/>
      <c r="N108" s="242"/>
      <c r="O108" s="242"/>
      <c r="P108" s="242"/>
      <c r="Q108" s="242"/>
      <c r="R108" s="242"/>
      <c r="S108" s="242"/>
      <c r="T108" s="243"/>
      <c r="U108" s="13"/>
      <c r="V108" s="13"/>
      <c r="W108" s="13"/>
      <c r="X108" s="13"/>
      <c r="Y108" s="13"/>
      <c r="Z108" s="13"/>
      <c r="AA108" s="13"/>
      <c r="AB108" s="13"/>
      <c r="AC108" s="13"/>
      <c r="AD108" s="13"/>
      <c r="AE108" s="13"/>
      <c r="AT108" s="244" t="s">
        <v>258</v>
      </c>
      <c r="AU108" s="244" t="s">
        <v>89</v>
      </c>
      <c r="AV108" s="13" t="s">
        <v>89</v>
      </c>
      <c r="AW108" s="13" t="s">
        <v>39</v>
      </c>
      <c r="AX108" s="13" t="s">
        <v>78</v>
      </c>
      <c r="AY108" s="244" t="s">
        <v>133</v>
      </c>
    </row>
    <row r="109" s="14" customFormat="1">
      <c r="A109" s="14"/>
      <c r="B109" s="245"/>
      <c r="C109" s="246"/>
      <c r="D109" s="213" t="s">
        <v>258</v>
      </c>
      <c r="E109" s="247" t="s">
        <v>32</v>
      </c>
      <c r="F109" s="248" t="s">
        <v>265</v>
      </c>
      <c r="G109" s="246"/>
      <c r="H109" s="249">
        <v>5.7750000000000004</v>
      </c>
      <c r="I109" s="250"/>
      <c r="J109" s="246"/>
      <c r="K109" s="246"/>
      <c r="L109" s="251"/>
      <c r="M109" s="252"/>
      <c r="N109" s="253"/>
      <c r="O109" s="253"/>
      <c r="P109" s="253"/>
      <c r="Q109" s="253"/>
      <c r="R109" s="253"/>
      <c r="S109" s="253"/>
      <c r="T109" s="254"/>
      <c r="U109" s="14"/>
      <c r="V109" s="14"/>
      <c r="W109" s="14"/>
      <c r="X109" s="14"/>
      <c r="Y109" s="14"/>
      <c r="Z109" s="14"/>
      <c r="AA109" s="14"/>
      <c r="AB109" s="14"/>
      <c r="AC109" s="14"/>
      <c r="AD109" s="14"/>
      <c r="AE109" s="14"/>
      <c r="AT109" s="255" t="s">
        <v>258</v>
      </c>
      <c r="AU109" s="255" t="s">
        <v>89</v>
      </c>
      <c r="AV109" s="14" t="s">
        <v>132</v>
      </c>
      <c r="AW109" s="14" t="s">
        <v>39</v>
      </c>
      <c r="AX109" s="14" t="s">
        <v>86</v>
      </c>
      <c r="AY109" s="255" t="s">
        <v>133</v>
      </c>
    </row>
    <row r="110" s="2" customFormat="1" ht="16.5" customHeight="1">
      <c r="A110" s="42"/>
      <c r="B110" s="43"/>
      <c r="C110" s="200" t="s">
        <v>132</v>
      </c>
      <c r="D110" s="200" t="s">
        <v>134</v>
      </c>
      <c r="E110" s="201" t="s">
        <v>1099</v>
      </c>
      <c r="F110" s="202" t="s">
        <v>1100</v>
      </c>
      <c r="G110" s="203" t="s">
        <v>380</v>
      </c>
      <c r="H110" s="204">
        <v>1.3200000000000001</v>
      </c>
      <c r="I110" s="205"/>
      <c r="J110" s="206">
        <f>ROUND(I110*H110,2)</f>
        <v>0</v>
      </c>
      <c r="K110" s="202" t="s">
        <v>235</v>
      </c>
      <c r="L110" s="48"/>
      <c r="M110" s="207" t="s">
        <v>32</v>
      </c>
      <c r="N110" s="208" t="s">
        <v>49</v>
      </c>
      <c r="O110" s="88"/>
      <c r="P110" s="209">
        <f>O110*H110</f>
        <v>0</v>
      </c>
      <c r="Q110" s="209">
        <v>0.00050000000000000001</v>
      </c>
      <c r="R110" s="209">
        <f>Q110*H110</f>
        <v>0.00066</v>
      </c>
      <c r="S110" s="209">
        <v>0</v>
      </c>
      <c r="T110" s="210">
        <f>S110*H110</f>
        <v>0</v>
      </c>
      <c r="U110" s="42"/>
      <c r="V110" s="42"/>
      <c r="W110" s="42"/>
      <c r="X110" s="42"/>
      <c r="Y110" s="42"/>
      <c r="Z110" s="42"/>
      <c r="AA110" s="42"/>
      <c r="AB110" s="42"/>
      <c r="AC110" s="42"/>
      <c r="AD110" s="42"/>
      <c r="AE110" s="42"/>
      <c r="AR110" s="211" t="s">
        <v>400</v>
      </c>
      <c r="AT110" s="211" t="s">
        <v>134</v>
      </c>
      <c r="AU110" s="211" t="s">
        <v>89</v>
      </c>
      <c r="AY110" s="20" t="s">
        <v>133</v>
      </c>
      <c r="BE110" s="212">
        <f>IF(N110="základní",J110,0)</f>
        <v>0</v>
      </c>
      <c r="BF110" s="212">
        <f>IF(N110="snížená",J110,0)</f>
        <v>0</v>
      </c>
      <c r="BG110" s="212">
        <f>IF(N110="zákl. přenesená",J110,0)</f>
        <v>0</v>
      </c>
      <c r="BH110" s="212">
        <f>IF(N110="sníž. přenesená",J110,0)</f>
        <v>0</v>
      </c>
      <c r="BI110" s="212">
        <f>IF(N110="nulová",J110,0)</f>
        <v>0</v>
      </c>
      <c r="BJ110" s="20" t="s">
        <v>86</v>
      </c>
      <c r="BK110" s="212">
        <f>ROUND(I110*H110,2)</f>
        <v>0</v>
      </c>
      <c r="BL110" s="20" t="s">
        <v>400</v>
      </c>
      <c r="BM110" s="211" t="s">
        <v>1101</v>
      </c>
    </row>
    <row r="111" s="2" customFormat="1">
      <c r="A111" s="42"/>
      <c r="B111" s="43"/>
      <c r="C111" s="44"/>
      <c r="D111" s="213" t="s">
        <v>139</v>
      </c>
      <c r="E111" s="44"/>
      <c r="F111" s="214" t="s">
        <v>1102</v>
      </c>
      <c r="G111" s="44"/>
      <c r="H111" s="44"/>
      <c r="I111" s="215"/>
      <c r="J111" s="44"/>
      <c r="K111" s="44"/>
      <c r="L111" s="48"/>
      <c r="M111" s="216"/>
      <c r="N111" s="217"/>
      <c r="O111" s="88"/>
      <c r="P111" s="88"/>
      <c r="Q111" s="88"/>
      <c r="R111" s="88"/>
      <c r="S111" s="88"/>
      <c r="T111" s="89"/>
      <c r="U111" s="42"/>
      <c r="V111" s="42"/>
      <c r="W111" s="42"/>
      <c r="X111" s="42"/>
      <c r="Y111" s="42"/>
      <c r="Z111" s="42"/>
      <c r="AA111" s="42"/>
      <c r="AB111" s="42"/>
      <c r="AC111" s="42"/>
      <c r="AD111" s="42"/>
      <c r="AE111" s="42"/>
      <c r="AT111" s="20" t="s">
        <v>139</v>
      </c>
      <c r="AU111" s="20" t="s">
        <v>89</v>
      </c>
    </row>
    <row r="112" s="2" customFormat="1">
      <c r="A112" s="42"/>
      <c r="B112" s="43"/>
      <c r="C112" s="44"/>
      <c r="D112" s="231" t="s">
        <v>184</v>
      </c>
      <c r="E112" s="44"/>
      <c r="F112" s="232" t="s">
        <v>1103</v>
      </c>
      <c r="G112" s="44"/>
      <c r="H112" s="44"/>
      <c r="I112" s="215"/>
      <c r="J112" s="44"/>
      <c r="K112" s="44"/>
      <c r="L112" s="48"/>
      <c r="M112" s="216"/>
      <c r="N112" s="217"/>
      <c r="O112" s="88"/>
      <c r="P112" s="88"/>
      <c r="Q112" s="88"/>
      <c r="R112" s="88"/>
      <c r="S112" s="88"/>
      <c r="T112" s="89"/>
      <c r="U112" s="42"/>
      <c r="V112" s="42"/>
      <c r="W112" s="42"/>
      <c r="X112" s="42"/>
      <c r="Y112" s="42"/>
      <c r="Z112" s="42"/>
      <c r="AA112" s="42"/>
      <c r="AB112" s="42"/>
      <c r="AC112" s="42"/>
      <c r="AD112" s="42"/>
      <c r="AE112" s="42"/>
      <c r="AT112" s="20" t="s">
        <v>184</v>
      </c>
      <c r="AU112" s="20" t="s">
        <v>89</v>
      </c>
    </row>
    <row r="113" s="2" customFormat="1">
      <c r="A113" s="42"/>
      <c r="B113" s="43"/>
      <c r="C113" s="44"/>
      <c r="D113" s="213" t="s">
        <v>239</v>
      </c>
      <c r="E113" s="44"/>
      <c r="F113" s="218" t="s">
        <v>1084</v>
      </c>
      <c r="G113" s="44"/>
      <c r="H113" s="44"/>
      <c r="I113" s="215"/>
      <c r="J113" s="44"/>
      <c r="K113" s="44"/>
      <c r="L113" s="48"/>
      <c r="M113" s="216"/>
      <c r="N113" s="217"/>
      <c r="O113" s="88"/>
      <c r="P113" s="88"/>
      <c r="Q113" s="88"/>
      <c r="R113" s="88"/>
      <c r="S113" s="88"/>
      <c r="T113" s="89"/>
      <c r="U113" s="42"/>
      <c r="V113" s="42"/>
      <c r="W113" s="42"/>
      <c r="X113" s="42"/>
      <c r="Y113" s="42"/>
      <c r="Z113" s="42"/>
      <c r="AA113" s="42"/>
      <c r="AB113" s="42"/>
      <c r="AC113" s="42"/>
      <c r="AD113" s="42"/>
      <c r="AE113" s="42"/>
      <c r="AT113" s="20" t="s">
        <v>239</v>
      </c>
      <c r="AU113" s="20" t="s">
        <v>89</v>
      </c>
    </row>
    <row r="114" s="15" customFormat="1">
      <c r="A114" s="15"/>
      <c r="B114" s="256"/>
      <c r="C114" s="257"/>
      <c r="D114" s="213" t="s">
        <v>258</v>
      </c>
      <c r="E114" s="258" t="s">
        <v>32</v>
      </c>
      <c r="F114" s="259" t="s">
        <v>1104</v>
      </c>
      <c r="G114" s="257"/>
      <c r="H114" s="258" t="s">
        <v>32</v>
      </c>
      <c r="I114" s="260"/>
      <c r="J114" s="257"/>
      <c r="K114" s="257"/>
      <c r="L114" s="261"/>
      <c r="M114" s="262"/>
      <c r="N114" s="263"/>
      <c r="O114" s="263"/>
      <c r="P114" s="263"/>
      <c r="Q114" s="263"/>
      <c r="R114" s="263"/>
      <c r="S114" s="263"/>
      <c r="T114" s="264"/>
      <c r="U114" s="15"/>
      <c r="V114" s="15"/>
      <c r="W114" s="15"/>
      <c r="X114" s="15"/>
      <c r="Y114" s="15"/>
      <c r="Z114" s="15"/>
      <c r="AA114" s="15"/>
      <c r="AB114" s="15"/>
      <c r="AC114" s="15"/>
      <c r="AD114" s="15"/>
      <c r="AE114" s="15"/>
      <c r="AT114" s="265" t="s">
        <v>258</v>
      </c>
      <c r="AU114" s="265" t="s">
        <v>89</v>
      </c>
      <c r="AV114" s="15" t="s">
        <v>86</v>
      </c>
      <c r="AW114" s="15" t="s">
        <v>39</v>
      </c>
      <c r="AX114" s="15" t="s">
        <v>78</v>
      </c>
      <c r="AY114" s="265" t="s">
        <v>133</v>
      </c>
    </row>
    <row r="115" s="13" customFormat="1">
      <c r="A115" s="13"/>
      <c r="B115" s="234"/>
      <c r="C115" s="235"/>
      <c r="D115" s="213" t="s">
        <v>258</v>
      </c>
      <c r="E115" s="236" t="s">
        <v>32</v>
      </c>
      <c r="F115" s="237" t="s">
        <v>1105</v>
      </c>
      <c r="G115" s="235"/>
      <c r="H115" s="238">
        <v>1.2</v>
      </c>
      <c r="I115" s="239"/>
      <c r="J115" s="235"/>
      <c r="K115" s="235"/>
      <c r="L115" s="240"/>
      <c r="M115" s="241"/>
      <c r="N115" s="242"/>
      <c r="O115" s="242"/>
      <c r="P115" s="242"/>
      <c r="Q115" s="242"/>
      <c r="R115" s="242"/>
      <c r="S115" s="242"/>
      <c r="T115" s="243"/>
      <c r="U115" s="13"/>
      <c r="V115" s="13"/>
      <c r="W115" s="13"/>
      <c r="X115" s="13"/>
      <c r="Y115" s="13"/>
      <c r="Z115" s="13"/>
      <c r="AA115" s="13"/>
      <c r="AB115" s="13"/>
      <c r="AC115" s="13"/>
      <c r="AD115" s="13"/>
      <c r="AE115" s="13"/>
      <c r="AT115" s="244" t="s">
        <v>258</v>
      </c>
      <c r="AU115" s="244" t="s">
        <v>89</v>
      </c>
      <c r="AV115" s="13" t="s">
        <v>89</v>
      </c>
      <c r="AW115" s="13" t="s">
        <v>39</v>
      </c>
      <c r="AX115" s="13" t="s">
        <v>78</v>
      </c>
      <c r="AY115" s="244" t="s">
        <v>133</v>
      </c>
    </row>
    <row r="116" s="15" customFormat="1">
      <c r="A116" s="15"/>
      <c r="B116" s="256"/>
      <c r="C116" s="257"/>
      <c r="D116" s="213" t="s">
        <v>258</v>
      </c>
      <c r="E116" s="258" t="s">
        <v>32</v>
      </c>
      <c r="F116" s="259" t="s">
        <v>1087</v>
      </c>
      <c r="G116" s="257"/>
      <c r="H116" s="258" t="s">
        <v>32</v>
      </c>
      <c r="I116" s="260"/>
      <c r="J116" s="257"/>
      <c r="K116" s="257"/>
      <c r="L116" s="261"/>
      <c r="M116" s="262"/>
      <c r="N116" s="263"/>
      <c r="O116" s="263"/>
      <c r="P116" s="263"/>
      <c r="Q116" s="263"/>
      <c r="R116" s="263"/>
      <c r="S116" s="263"/>
      <c r="T116" s="264"/>
      <c r="U116" s="15"/>
      <c r="V116" s="15"/>
      <c r="W116" s="15"/>
      <c r="X116" s="15"/>
      <c r="Y116" s="15"/>
      <c r="Z116" s="15"/>
      <c r="AA116" s="15"/>
      <c r="AB116" s="15"/>
      <c r="AC116" s="15"/>
      <c r="AD116" s="15"/>
      <c r="AE116" s="15"/>
      <c r="AT116" s="265" t="s">
        <v>258</v>
      </c>
      <c r="AU116" s="265" t="s">
        <v>89</v>
      </c>
      <c r="AV116" s="15" t="s">
        <v>86</v>
      </c>
      <c r="AW116" s="15" t="s">
        <v>39</v>
      </c>
      <c r="AX116" s="15" t="s">
        <v>78</v>
      </c>
      <c r="AY116" s="265" t="s">
        <v>133</v>
      </c>
    </row>
    <row r="117" s="13" customFormat="1">
      <c r="A117" s="13"/>
      <c r="B117" s="234"/>
      <c r="C117" s="235"/>
      <c r="D117" s="213" t="s">
        <v>258</v>
      </c>
      <c r="E117" s="236" t="s">
        <v>32</v>
      </c>
      <c r="F117" s="237" t="s">
        <v>1106</v>
      </c>
      <c r="G117" s="235"/>
      <c r="H117" s="238">
        <v>0.12</v>
      </c>
      <c r="I117" s="239"/>
      <c r="J117" s="235"/>
      <c r="K117" s="235"/>
      <c r="L117" s="240"/>
      <c r="M117" s="241"/>
      <c r="N117" s="242"/>
      <c r="O117" s="242"/>
      <c r="P117" s="242"/>
      <c r="Q117" s="242"/>
      <c r="R117" s="242"/>
      <c r="S117" s="242"/>
      <c r="T117" s="243"/>
      <c r="U117" s="13"/>
      <c r="V117" s="13"/>
      <c r="W117" s="13"/>
      <c r="X117" s="13"/>
      <c r="Y117" s="13"/>
      <c r="Z117" s="13"/>
      <c r="AA117" s="13"/>
      <c r="AB117" s="13"/>
      <c r="AC117" s="13"/>
      <c r="AD117" s="13"/>
      <c r="AE117" s="13"/>
      <c r="AT117" s="244" t="s">
        <v>258</v>
      </c>
      <c r="AU117" s="244" t="s">
        <v>89</v>
      </c>
      <c r="AV117" s="13" t="s">
        <v>89</v>
      </c>
      <c r="AW117" s="13" t="s">
        <v>39</v>
      </c>
      <c r="AX117" s="13" t="s">
        <v>78</v>
      </c>
      <c r="AY117" s="244" t="s">
        <v>133</v>
      </c>
    </row>
    <row r="118" s="14" customFormat="1">
      <c r="A118" s="14"/>
      <c r="B118" s="245"/>
      <c r="C118" s="246"/>
      <c r="D118" s="213" t="s">
        <v>258</v>
      </c>
      <c r="E118" s="247" t="s">
        <v>32</v>
      </c>
      <c r="F118" s="248" t="s">
        <v>265</v>
      </c>
      <c r="G118" s="246"/>
      <c r="H118" s="249">
        <v>1.3199999999999998</v>
      </c>
      <c r="I118" s="250"/>
      <c r="J118" s="246"/>
      <c r="K118" s="246"/>
      <c r="L118" s="251"/>
      <c r="M118" s="252"/>
      <c r="N118" s="253"/>
      <c r="O118" s="253"/>
      <c r="P118" s="253"/>
      <c r="Q118" s="253"/>
      <c r="R118" s="253"/>
      <c r="S118" s="253"/>
      <c r="T118" s="254"/>
      <c r="U118" s="14"/>
      <c r="V118" s="14"/>
      <c r="W118" s="14"/>
      <c r="X118" s="14"/>
      <c r="Y118" s="14"/>
      <c r="Z118" s="14"/>
      <c r="AA118" s="14"/>
      <c r="AB118" s="14"/>
      <c r="AC118" s="14"/>
      <c r="AD118" s="14"/>
      <c r="AE118" s="14"/>
      <c r="AT118" s="255" t="s">
        <v>258</v>
      </c>
      <c r="AU118" s="255" t="s">
        <v>89</v>
      </c>
      <c r="AV118" s="14" t="s">
        <v>132</v>
      </c>
      <c r="AW118" s="14" t="s">
        <v>39</v>
      </c>
      <c r="AX118" s="14" t="s">
        <v>86</v>
      </c>
      <c r="AY118" s="255" t="s">
        <v>133</v>
      </c>
    </row>
    <row r="119" s="2" customFormat="1" ht="16.5" customHeight="1">
      <c r="A119" s="42"/>
      <c r="B119" s="43"/>
      <c r="C119" s="200" t="s">
        <v>153</v>
      </c>
      <c r="D119" s="200" t="s">
        <v>134</v>
      </c>
      <c r="E119" s="201" t="s">
        <v>1107</v>
      </c>
      <c r="F119" s="202" t="s">
        <v>1108</v>
      </c>
      <c r="G119" s="203" t="s">
        <v>380</v>
      </c>
      <c r="H119" s="204">
        <v>2.0899999999999999</v>
      </c>
      <c r="I119" s="205"/>
      <c r="J119" s="206">
        <f>ROUND(I119*H119,2)</f>
        <v>0</v>
      </c>
      <c r="K119" s="202" t="s">
        <v>235</v>
      </c>
      <c r="L119" s="48"/>
      <c r="M119" s="207" t="s">
        <v>32</v>
      </c>
      <c r="N119" s="208" t="s">
        <v>49</v>
      </c>
      <c r="O119" s="88"/>
      <c r="P119" s="209">
        <f>O119*H119</f>
        <v>0</v>
      </c>
      <c r="Q119" s="209">
        <v>0.0015299999999999999</v>
      </c>
      <c r="R119" s="209">
        <f>Q119*H119</f>
        <v>0.0031976999999999995</v>
      </c>
      <c r="S119" s="209">
        <v>0</v>
      </c>
      <c r="T119" s="210">
        <f>S119*H119</f>
        <v>0</v>
      </c>
      <c r="U119" s="42"/>
      <c r="V119" s="42"/>
      <c r="W119" s="42"/>
      <c r="X119" s="42"/>
      <c r="Y119" s="42"/>
      <c r="Z119" s="42"/>
      <c r="AA119" s="42"/>
      <c r="AB119" s="42"/>
      <c r="AC119" s="42"/>
      <c r="AD119" s="42"/>
      <c r="AE119" s="42"/>
      <c r="AR119" s="211" t="s">
        <v>400</v>
      </c>
      <c r="AT119" s="211" t="s">
        <v>134</v>
      </c>
      <c r="AU119" s="211" t="s">
        <v>89</v>
      </c>
      <c r="AY119" s="20" t="s">
        <v>133</v>
      </c>
      <c r="BE119" s="212">
        <f>IF(N119="základní",J119,0)</f>
        <v>0</v>
      </c>
      <c r="BF119" s="212">
        <f>IF(N119="snížená",J119,0)</f>
        <v>0</v>
      </c>
      <c r="BG119" s="212">
        <f>IF(N119="zákl. přenesená",J119,0)</f>
        <v>0</v>
      </c>
      <c r="BH119" s="212">
        <f>IF(N119="sníž. přenesená",J119,0)</f>
        <v>0</v>
      </c>
      <c r="BI119" s="212">
        <f>IF(N119="nulová",J119,0)</f>
        <v>0</v>
      </c>
      <c r="BJ119" s="20" t="s">
        <v>86</v>
      </c>
      <c r="BK119" s="212">
        <f>ROUND(I119*H119,2)</f>
        <v>0</v>
      </c>
      <c r="BL119" s="20" t="s">
        <v>400</v>
      </c>
      <c r="BM119" s="211" t="s">
        <v>1109</v>
      </c>
    </row>
    <row r="120" s="2" customFormat="1">
      <c r="A120" s="42"/>
      <c r="B120" s="43"/>
      <c r="C120" s="44"/>
      <c r="D120" s="213" t="s">
        <v>139</v>
      </c>
      <c r="E120" s="44"/>
      <c r="F120" s="214" t="s">
        <v>1110</v>
      </c>
      <c r="G120" s="44"/>
      <c r="H120" s="44"/>
      <c r="I120" s="215"/>
      <c r="J120" s="44"/>
      <c r="K120" s="44"/>
      <c r="L120" s="48"/>
      <c r="M120" s="216"/>
      <c r="N120" s="217"/>
      <c r="O120" s="88"/>
      <c r="P120" s="88"/>
      <c r="Q120" s="88"/>
      <c r="R120" s="88"/>
      <c r="S120" s="88"/>
      <c r="T120" s="89"/>
      <c r="U120" s="42"/>
      <c r="V120" s="42"/>
      <c r="W120" s="42"/>
      <c r="X120" s="42"/>
      <c r="Y120" s="42"/>
      <c r="Z120" s="42"/>
      <c r="AA120" s="42"/>
      <c r="AB120" s="42"/>
      <c r="AC120" s="42"/>
      <c r="AD120" s="42"/>
      <c r="AE120" s="42"/>
      <c r="AT120" s="20" t="s">
        <v>139</v>
      </c>
      <c r="AU120" s="20" t="s">
        <v>89</v>
      </c>
    </row>
    <row r="121" s="2" customFormat="1">
      <c r="A121" s="42"/>
      <c r="B121" s="43"/>
      <c r="C121" s="44"/>
      <c r="D121" s="231" t="s">
        <v>184</v>
      </c>
      <c r="E121" s="44"/>
      <c r="F121" s="232" t="s">
        <v>1111</v>
      </c>
      <c r="G121" s="44"/>
      <c r="H121" s="44"/>
      <c r="I121" s="215"/>
      <c r="J121" s="44"/>
      <c r="K121" s="44"/>
      <c r="L121" s="48"/>
      <c r="M121" s="216"/>
      <c r="N121" s="217"/>
      <c r="O121" s="88"/>
      <c r="P121" s="88"/>
      <c r="Q121" s="88"/>
      <c r="R121" s="88"/>
      <c r="S121" s="88"/>
      <c r="T121" s="89"/>
      <c r="U121" s="42"/>
      <c r="V121" s="42"/>
      <c r="W121" s="42"/>
      <c r="X121" s="42"/>
      <c r="Y121" s="42"/>
      <c r="Z121" s="42"/>
      <c r="AA121" s="42"/>
      <c r="AB121" s="42"/>
      <c r="AC121" s="42"/>
      <c r="AD121" s="42"/>
      <c r="AE121" s="42"/>
      <c r="AT121" s="20" t="s">
        <v>184</v>
      </c>
      <c r="AU121" s="20" t="s">
        <v>89</v>
      </c>
    </row>
    <row r="122" s="2" customFormat="1">
      <c r="A122" s="42"/>
      <c r="B122" s="43"/>
      <c r="C122" s="44"/>
      <c r="D122" s="213" t="s">
        <v>239</v>
      </c>
      <c r="E122" s="44"/>
      <c r="F122" s="218" t="s">
        <v>1084</v>
      </c>
      <c r="G122" s="44"/>
      <c r="H122" s="44"/>
      <c r="I122" s="215"/>
      <c r="J122" s="44"/>
      <c r="K122" s="44"/>
      <c r="L122" s="48"/>
      <c r="M122" s="216"/>
      <c r="N122" s="217"/>
      <c r="O122" s="88"/>
      <c r="P122" s="88"/>
      <c r="Q122" s="88"/>
      <c r="R122" s="88"/>
      <c r="S122" s="88"/>
      <c r="T122" s="89"/>
      <c r="U122" s="42"/>
      <c r="V122" s="42"/>
      <c r="W122" s="42"/>
      <c r="X122" s="42"/>
      <c r="Y122" s="42"/>
      <c r="Z122" s="42"/>
      <c r="AA122" s="42"/>
      <c r="AB122" s="42"/>
      <c r="AC122" s="42"/>
      <c r="AD122" s="42"/>
      <c r="AE122" s="42"/>
      <c r="AT122" s="20" t="s">
        <v>239</v>
      </c>
      <c r="AU122" s="20" t="s">
        <v>89</v>
      </c>
    </row>
    <row r="123" s="15" customFormat="1">
      <c r="A123" s="15"/>
      <c r="B123" s="256"/>
      <c r="C123" s="257"/>
      <c r="D123" s="213" t="s">
        <v>258</v>
      </c>
      <c r="E123" s="258" t="s">
        <v>32</v>
      </c>
      <c r="F123" s="259" t="s">
        <v>1112</v>
      </c>
      <c r="G123" s="257"/>
      <c r="H123" s="258" t="s">
        <v>32</v>
      </c>
      <c r="I123" s="260"/>
      <c r="J123" s="257"/>
      <c r="K123" s="257"/>
      <c r="L123" s="261"/>
      <c r="M123" s="262"/>
      <c r="N123" s="263"/>
      <c r="O123" s="263"/>
      <c r="P123" s="263"/>
      <c r="Q123" s="263"/>
      <c r="R123" s="263"/>
      <c r="S123" s="263"/>
      <c r="T123" s="264"/>
      <c r="U123" s="15"/>
      <c r="V123" s="15"/>
      <c r="W123" s="15"/>
      <c r="X123" s="15"/>
      <c r="Y123" s="15"/>
      <c r="Z123" s="15"/>
      <c r="AA123" s="15"/>
      <c r="AB123" s="15"/>
      <c r="AC123" s="15"/>
      <c r="AD123" s="15"/>
      <c r="AE123" s="15"/>
      <c r="AT123" s="265" t="s">
        <v>258</v>
      </c>
      <c r="AU123" s="265" t="s">
        <v>89</v>
      </c>
      <c r="AV123" s="15" t="s">
        <v>86</v>
      </c>
      <c r="AW123" s="15" t="s">
        <v>39</v>
      </c>
      <c r="AX123" s="15" t="s">
        <v>78</v>
      </c>
      <c r="AY123" s="265" t="s">
        <v>133</v>
      </c>
    </row>
    <row r="124" s="13" customFormat="1">
      <c r="A124" s="13"/>
      <c r="B124" s="234"/>
      <c r="C124" s="235"/>
      <c r="D124" s="213" t="s">
        <v>258</v>
      </c>
      <c r="E124" s="236" t="s">
        <v>32</v>
      </c>
      <c r="F124" s="237" t="s">
        <v>1113</v>
      </c>
      <c r="G124" s="235"/>
      <c r="H124" s="238">
        <v>1.1000000000000001</v>
      </c>
      <c r="I124" s="239"/>
      <c r="J124" s="235"/>
      <c r="K124" s="235"/>
      <c r="L124" s="240"/>
      <c r="M124" s="241"/>
      <c r="N124" s="242"/>
      <c r="O124" s="242"/>
      <c r="P124" s="242"/>
      <c r="Q124" s="242"/>
      <c r="R124" s="242"/>
      <c r="S124" s="242"/>
      <c r="T124" s="243"/>
      <c r="U124" s="13"/>
      <c r="V124" s="13"/>
      <c r="W124" s="13"/>
      <c r="X124" s="13"/>
      <c r="Y124" s="13"/>
      <c r="Z124" s="13"/>
      <c r="AA124" s="13"/>
      <c r="AB124" s="13"/>
      <c r="AC124" s="13"/>
      <c r="AD124" s="13"/>
      <c r="AE124" s="13"/>
      <c r="AT124" s="244" t="s">
        <v>258</v>
      </c>
      <c r="AU124" s="244" t="s">
        <v>89</v>
      </c>
      <c r="AV124" s="13" t="s">
        <v>89</v>
      </c>
      <c r="AW124" s="13" t="s">
        <v>39</v>
      </c>
      <c r="AX124" s="13" t="s">
        <v>78</v>
      </c>
      <c r="AY124" s="244" t="s">
        <v>133</v>
      </c>
    </row>
    <row r="125" s="13" customFormat="1">
      <c r="A125" s="13"/>
      <c r="B125" s="234"/>
      <c r="C125" s="235"/>
      <c r="D125" s="213" t="s">
        <v>258</v>
      </c>
      <c r="E125" s="236" t="s">
        <v>32</v>
      </c>
      <c r="F125" s="237" t="s">
        <v>1114</v>
      </c>
      <c r="G125" s="235"/>
      <c r="H125" s="238">
        <v>0.80000000000000004</v>
      </c>
      <c r="I125" s="239"/>
      <c r="J125" s="235"/>
      <c r="K125" s="235"/>
      <c r="L125" s="240"/>
      <c r="M125" s="241"/>
      <c r="N125" s="242"/>
      <c r="O125" s="242"/>
      <c r="P125" s="242"/>
      <c r="Q125" s="242"/>
      <c r="R125" s="242"/>
      <c r="S125" s="242"/>
      <c r="T125" s="243"/>
      <c r="U125" s="13"/>
      <c r="V125" s="13"/>
      <c r="W125" s="13"/>
      <c r="X125" s="13"/>
      <c r="Y125" s="13"/>
      <c r="Z125" s="13"/>
      <c r="AA125" s="13"/>
      <c r="AB125" s="13"/>
      <c r="AC125" s="13"/>
      <c r="AD125" s="13"/>
      <c r="AE125" s="13"/>
      <c r="AT125" s="244" t="s">
        <v>258</v>
      </c>
      <c r="AU125" s="244" t="s">
        <v>89</v>
      </c>
      <c r="AV125" s="13" t="s">
        <v>89</v>
      </c>
      <c r="AW125" s="13" t="s">
        <v>39</v>
      </c>
      <c r="AX125" s="13" t="s">
        <v>78</v>
      </c>
      <c r="AY125" s="244" t="s">
        <v>133</v>
      </c>
    </row>
    <row r="126" s="15" customFormat="1">
      <c r="A126" s="15"/>
      <c r="B126" s="256"/>
      <c r="C126" s="257"/>
      <c r="D126" s="213" t="s">
        <v>258</v>
      </c>
      <c r="E126" s="258" t="s">
        <v>32</v>
      </c>
      <c r="F126" s="259" t="s">
        <v>1087</v>
      </c>
      <c r="G126" s="257"/>
      <c r="H126" s="258" t="s">
        <v>32</v>
      </c>
      <c r="I126" s="260"/>
      <c r="J126" s="257"/>
      <c r="K126" s="257"/>
      <c r="L126" s="261"/>
      <c r="M126" s="262"/>
      <c r="N126" s="263"/>
      <c r="O126" s="263"/>
      <c r="P126" s="263"/>
      <c r="Q126" s="263"/>
      <c r="R126" s="263"/>
      <c r="S126" s="263"/>
      <c r="T126" s="264"/>
      <c r="U126" s="15"/>
      <c r="V126" s="15"/>
      <c r="W126" s="15"/>
      <c r="X126" s="15"/>
      <c r="Y126" s="15"/>
      <c r="Z126" s="15"/>
      <c r="AA126" s="15"/>
      <c r="AB126" s="15"/>
      <c r="AC126" s="15"/>
      <c r="AD126" s="15"/>
      <c r="AE126" s="15"/>
      <c r="AT126" s="265" t="s">
        <v>258</v>
      </c>
      <c r="AU126" s="265" t="s">
        <v>89</v>
      </c>
      <c r="AV126" s="15" t="s">
        <v>86</v>
      </c>
      <c r="AW126" s="15" t="s">
        <v>39</v>
      </c>
      <c r="AX126" s="15" t="s">
        <v>78</v>
      </c>
      <c r="AY126" s="265" t="s">
        <v>133</v>
      </c>
    </row>
    <row r="127" s="13" customFormat="1">
      <c r="A127" s="13"/>
      <c r="B127" s="234"/>
      <c r="C127" s="235"/>
      <c r="D127" s="213" t="s">
        <v>258</v>
      </c>
      <c r="E127" s="236" t="s">
        <v>32</v>
      </c>
      <c r="F127" s="237" t="s">
        <v>1115</v>
      </c>
      <c r="G127" s="235"/>
      <c r="H127" s="238">
        <v>0.19</v>
      </c>
      <c r="I127" s="239"/>
      <c r="J127" s="235"/>
      <c r="K127" s="235"/>
      <c r="L127" s="240"/>
      <c r="M127" s="241"/>
      <c r="N127" s="242"/>
      <c r="O127" s="242"/>
      <c r="P127" s="242"/>
      <c r="Q127" s="242"/>
      <c r="R127" s="242"/>
      <c r="S127" s="242"/>
      <c r="T127" s="243"/>
      <c r="U127" s="13"/>
      <c r="V127" s="13"/>
      <c r="W127" s="13"/>
      <c r="X127" s="13"/>
      <c r="Y127" s="13"/>
      <c r="Z127" s="13"/>
      <c r="AA127" s="13"/>
      <c r="AB127" s="13"/>
      <c r="AC127" s="13"/>
      <c r="AD127" s="13"/>
      <c r="AE127" s="13"/>
      <c r="AT127" s="244" t="s">
        <v>258</v>
      </c>
      <c r="AU127" s="244" t="s">
        <v>89</v>
      </c>
      <c r="AV127" s="13" t="s">
        <v>89</v>
      </c>
      <c r="AW127" s="13" t="s">
        <v>39</v>
      </c>
      <c r="AX127" s="13" t="s">
        <v>78</v>
      </c>
      <c r="AY127" s="244" t="s">
        <v>133</v>
      </c>
    </row>
    <row r="128" s="14" customFormat="1">
      <c r="A128" s="14"/>
      <c r="B128" s="245"/>
      <c r="C128" s="246"/>
      <c r="D128" s="213" t="s">
        <v>258</v>
      </c>
      <c r="E128" s="247" t="s">
        <v>32</v>
      </c>
      <c r="F128" s="248" t="s">
        <v>265</v>
      </c>
      <c r="G128" s="246"/>
      <c r="H128" s="249">
        <v>2.0900000000000003</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258</v>
      </c>
      <c r="AU128" s="255" t="s">
        <v>89</v>
      </c>
      <c r="AV128" s="14" t="s">
        <v>132</v>
      </c>
      <c r="AW128" s="14" t="s">
        <v>39</v>
      </c>
      <c r="AX128" s="14" t="s">
        <v>86</v>
      </c>
      <c r="AY128" s="255" t="s">
        <v>133</v>
      </c>
    </row>
    <row r="129" s="2" customFormat="1" ht="16.5" customHeight="1">
      <c r="A129" s="42"/>
      <c r="B129" s="43"/>
      <c r="C129" s="200" t="s">
        <v>158</v>
      </c>
      <c r="D129" s="200" t="s">
        <v>134</v>
      </c>
      <c r="E129" s="201" t="s">
        <v>1116</v>
      </c>
      <c r="F129" s="202" t="s">
        <v>1117</v>
      </c>
      <c r="G129" s="203" t="s">
        <v>234</v>
      </c>
      <c r="H129" s="204">
        <v>2</v>
      </c>
      <c r="I129" s="205"/>
      <c r="J129" s="206">
        <f>ROUND(I129*H129,2)</f>
        <v>0</v>
      </c>
      <c r="K129" s="202" t="s">
        <v>235</v>
      </c>
      <c r="L129" s="48"/>
      <c r="M129" s="207" t="s">
        <v>32</v>
      </c>
      <c r="N129" s="208" t="s">
        <v>49</v>
      </c>
      <c r="O129" s="88"/>
      <c r="P129" s="209">
        <f>O129*H129</f>
        <v>0</v>
      </c>
      <c r="Q129" s="209">
        <v>0.00029</v>
      </c>
      <c r="R129" s="209">
        <f>Q129*H129</f>
        <v>0.00058</v>
      </c>
      <c r="S129" s="209">
        <v>0</v>
      </c>
      <c r="T129" s="210">
        <f>S129*H129</f>
        <v>0</v>
      </c>
      <c r="U129" s="42"/>
      <c r="V129" s="42"/>
      <c r="W129" s="42"/>
      <c r="X129" s="42"/>
      <c r="Y129" s="42"/>
      <c r="Z129" s="42"/>
      <c r="AA129" s="42"/>
      <c r="AB129" s="42"/>
      <c r="AC129" s="42"/>
      <c r="AD129" s="42"/>
      <c r="AE129" s="42"/>
      <c r="AR129" s="211" t="s">
        <v>400</v>
      </c>
      <c r="AT129" s="211" t="s">
        <v>134</v>
      </c>
      <c r="AU129" s="211" t="s">
        <v>89</v>
      </c>
      <c r="AY129" s="20" t="s">
        <v>133</v>
      </c>
      <c r="BE129" s="212">
        <f>IF(N129="základní",J129,0)</f>
        <v>0</v>
      </c>
      <c r="BF129" s="212">
        <f>IF(N129="snížená",J129,0)</f>
        <v>0</v>
      </c>
      <c r="BG129" s="212">
        <f>IF(N129="zákl. přenesená",J129,0)</f>
        <v>0</v>
      </c>
      <c r="BH129" s="212">
        <f>IF(N129="sníž. přenesená",J129,0)</f>
        <v>0</v>
      </c>
      <c r="BI129" s="212">
        <f>IF(N129="nulová",J129,0)</f>
        <v>0</v>
      </c>
      <c r="BJ129" s="20" t="s">
        <v>86</v>
      </c>
      <c r="BK129" s="212">
        <f>ROUND(I129*H129,2)</f>
        <v>0</v>
      </c>
      <c r="BL129" s="20" t="s">
        <v>400</v>
      </c>
      <c r="BM129" s="211" t="s">
        <v>1118</v>
      </c>
    </row>
    <row r="130" s="2" customFormat="1">
      <c r="A130" s="42"/>
      <c r="B130" s="43"/>
      <c r="C130" s="44"/>
      <c r="D130" s="213" t="s">
        <v>139</v>
      </c>
      <c r="E130" s="44"/>
      <c r="F130" s="214" t="s">
        <v>1119</v>
      </c>
      <c r="G130" s="44"/>
      <c r="H130" s="44"/>
      <c r="I130" s="215"/>
      <c r="J130" s="44"/>
      <c r="K130" s="44"/>
      <c r="L130" s="48"/>
      <c r="M130" s="216"/>
      <c r="N130" s="217"/>
      <c r="O130" s="88"/>
      <c r="P130" s="88"/>
      <c r="Q130" s="88"/>
      <c r="R130" s="88"/>
      <c r="S130" s="88"/>
      <c r="T130" s="89"/>
      <c r="U130" s="42"/>
      <c r="V130" s="42"/>
      <c r="W130" s="42"/>
      <c r="X130" s="42"/>
      <c r="Y130" s="42"/>
      <c r="Z130" s="42"/>
      <c r="AA130" s="42"/>
      <c r="AB130" s="42"/>
      <c r="AC130" s="42"/>
      <c r="AD130" s="42"/>
      <c r="AE130" s="42"/>
      <c r="AT130" s="20" t="s">
        <v>139</v>
      </c>
      <c r="AU130" s="20" t="s">
        <v>89</v>
      </c>
    </row>
    <row r="131" s="2" customFormat="1">
      <c r="A131" s="42"/>
      <c r="B131" s="43"/>
      <c r="C131" s="44"/>
      <c r="D131" s="231" t="s">
        <v>184</v>
      </c>
      <c r="E131" s="44"/>
      <c r="F131" s="232" t="s">
        <v>1120</v>
      </c>
      <c r="G131" s="44"/>
      <c r="H131" s="44"/>
      <c r="I131" s="215"/>
      <c r="J131" s="44"/>
      <c r="K131" s="44"/>
      <c r="L131" s="48"/>
      <c r="M131" s="216"/>
      <c r="N131" s="217"/>
      <c r="O131" s="88"/>
      <c r="P131" s="88"/>
      <c r="Q131" s="88"/>
      <c r="R131" s="88"/>
      <c r="S131" s="88"/>
      <c r="T131" s="89"/>
      <c r="U131" s="42"/>
      <c r="V131" s="42"/>
      <c r="W131" s="42"/>
      <c r="X131" s="42"/>
      <c r="Y131" s="42"/>
      <c r="Z131" s="42"/>
      <c r="AA131" s="42"/>
      <c r="AB131" s="42"/>
      <c r="AC131" s="42"/>
      <c r="AD131" s="42"/>
      <c r="AE131" s="42"/>
      <c r="AT131" s="20" t="s">
        <v>184</v>
      </c>
      <c r="AU131" s="20" t="s">
        <v>89</v>
      </c>
    </row>
    <row r="132" s="2" customFormat="1" ht="21.75" customHeight="1">
      <c r="A132" s="42"/>
      <c r="B132" s="43"/>
      <c r="C132" s="200" t="s">
        <v>162</v>
      </c>
      <c r="D132" s="200" t="s">
        <v>134</v>
      </c>
      <c r="E132" s="201" t="s">
        <v>1121</v>
      </c>
      <c r="F132" s="202" t="s">
        <v>1122</v>
      </c>
      <c r="G132" s="203" t="s">
        <v>380</v>
      </c>
      <c r="H132" s="204">
        <v>19.085000000000001</v>
      </c>
      <c r="I132" s="205"/>
      <c r="J132" s="206">
        <f>ROUND(I132*H132,2)</f>
        <v>0</v>
      </c>
      <c r="K132" s="202" t="s">
        <v>235</v>
      </c>
      <c r="L132" s="48"/>
      <c r="M132" s="207" t="s">
        <v>32</v>
      </c>
      <c r="N132" s="208" t="s">
        <v>49</v>
      </c>
      <c r="O132" s="88"/>
      <c r="P132" s="209">
        <f>O132*H132</f>
        <v>0</v>
      </c>
      <c r="Q132" s="209">
        <v>0</v>
      </c>
      <c r="R132" s="209">
        <f>Q132*H132</f>
        <v>0</v>
      </c>
      <c r="S132" s="209">
        <v>0</v>
      </c>
      <c r="T132" s="210">
        <f>S132*H132</f>
        <v>0</v>
      </c>
      <c r="U132" s="42"/>
      <c r="V132" s="42"/>
      <c r="W132" s="42"/>
      <c r="X132" s="42"/>
      <c r="Y132" s="42"/>
      <c r="Z132" s="42"/>
      <c r="AA132" s="42"/>
      <c r="AB132" s="42"/>
      <c r="AC132" s="42"/>
      <c r="AD132" s="42"/>
      <c r="AE132" s="42"/>
      <c r="AR132" s="211" t="s">
        <v>400</v>
      </c>
      <c r="AT132" s="211" t="s">
        <v>134</v>
      </c>
      <c r="AU132" s="211" t="s">
        <v>89</v>
      </c>
      <c r="AY132" s="20" t="s">
        <v>133</v>
      </c>
      <c r="BE132" s="212">
        <f>IF(N132="základní",J132,0)</f>
        <v>0</v>
      </c>
      <c r="BF132" s="212">
        <f>IF(N132="snížená",J132,0)</f>
        <v>0</v>
      </c>
      <c r="BG132" s="212">
        <f>IF(N132="zákl. přenesená",J132,0)</f>
        <v>0</v>
      </c>
      <c r="BH132" s="212">
        <f>IF(N132="sníž. přenesená",J132,0)</f>
        <v>0</v>
      </c>
      <c r="BI132" s="212">
        <f>IF(N132="nulová",J132,0)</f>
        <v>0</v>
      </c>
      <c r="BJ132" s="20" t="s">
        <v>86</v>
      </c>
      <c r="BK132" s="212">
        <f>ROUND(I132*H132,2)</f>
        <v>0</v>
      </c>
      <c r="BL132" s="20" t="s">
        <v>400</v>
      </c>
      <c r="BM132" s="211" t="s">
        <v>1123</v>
      </c>
    </row>
    <row r="133" s="2" customFormat="1">
      <c r="A133" s="42"/>
      <c r="B133" s="43"/>
      <c r="C133" s="44"/>
      <c r="D133" s="213" t="s">
        <v>139</v>
      </c>
      <c r="E133" s="44"/>
      <c r="F133" s="214" t="s">
        <v>1124</v>
      </c>
      <c r="G133" s="44"/>
      <c r="H133" s="44"/>
      <c r="I133" s="215"/>
      <c r="J133" s="44"/>
      <c r="K133" s="44"/>
      <c r="L133" s="48"/>
      <c r="M133" s="216"/>
      <c r="N133" s="217"/>
      <c r="O133" s="88"/>
      <c r="P133" s="88"/>
      <c r="Q133" s="88"/>
      <c r="R133" s="88"/>
      <c r="S133" s="88"/>
      <c r="T133" s="89"/>
      <c r="U133" s="42"/>
      <c r="V133" s="42"/>
      <c r="W133" s="42"/>
      <c r="X133" s="42"/>
      <c r="Y133" s="42"/>
      <c r="Z133" s="42"/>
      <c r="AA133" s="42"/>
      <c r="AB133" s="42"/>
      <c r="AC133" s="42"/>
      <c r="AD133" s="42"/>
      <c r="AE133" s="42"/>
      <c r="AT133" s="20" t="s">
        <v>139</v>
      </c>
      <c r="AU133" s="20" t="s">
        <v>89</v>
      </c>
    </row>
    <row r="134" s="2" customFormat="1">
      <c r="A134" s="42"/>
      <c r="B134" s="43"/>
      <c r="C134" s="44"/>
      <c r="D134" s="231" t="s">
        <v>184</v>
      </c>
      <c r="E134" s="44"/>
      <c r="F134" s="232" t="s">
        <v>1125</v>
      </c>
      <c r="G134" s="44"/>
      <c r="H134" s="44"/>
      <c r="I134" s="215"/>
      <c r="J134" s="44"/>
      <c r="K134" s="44"/>
      <c r="L134" s="48"/>
      <c r="M134" s="216"/>
      <c r="N134" s="217"/>
      <c r="O134" s="88"/>
      <c r="P134" s="88"/>
      <c r="Q134" s="88"/>
      <c r="R134" s="88"/>
      <c r="S134" s="88"/>
      <c r="T134" s="89"/>
      <c r="U134" s="42"/>
      <c r="V134" s="42"/>
      <c r="W134" s="42"/>
      <c r="X134" s="42"/>
      <c r="Y134" s="42"/>
      <c r="Z134" s="42"/>
      <c r="AA134" s="42"/>
      <c r="AB134" s="42"/>
      <c r="AC134" s="42"/>
      <c r="AD134" s="42"/>
      <c r="AE134" s="42"/>
      <c r="AT134" s="20" t="s">
        <v>184</v>
      </c>
      <c r="AU134" s="20" t="s">
        <v>89</v>
      </c>
    </row>
    <row r="135" s="13" customFormat="1">
      <c r="A135" s="13"/>
      <c r="B135" s="234"/>
      <c r="C135" s="235"/>
      <c r="D135" s="213" t="s">
        <v>258</v>
      </c>
      <c r="E135" s="236" t="s">
        <v>32</v>
      </c>
      <c r="F135" s="237" t="s">
        <v>1126</v>
      </c>
      <c r="G135" s="235"/>
      <c r="H135" s="238">
        <v>19.085000000000001</v>
      </c>
      <c r="I135" s="239"/>
      <c r="J135" s="235"/>
      <c r="K135" s="235"/>
      <c r="L135" s="240"/>
      <c r="M135" s="241"/>
      <c r="N135" s="242"/>
      <c r="O135" s="242"/>
      <c r="P135" s="242"/>
      <c r="Q135" s="242"/>
      <c r="R135" s="242"/>
      <c r="S135" s="242"/>
      <c r="T135" s="243"/>
      <c r="U135" s="13"/>
      <c r="V135" s="13"/>
      <c r="W135" s="13"/>
      <c r="X135" s="13"/>
      <c r="Y135" s="13"/>
      <c r="Z135" s="13"/>
      <c r="AA135" s="13"/>
      <c r="AB135" s="13"/>
      <c r="AC135" s="13"/>
      <c r="AD135" s="13"/>
      <c r="AE135" s="13"/>
      <c r="AT135" s="244" t="s">
        <v>258</v>
      </c>
      <c r="AU135" s="244" t="s">
        <v>89</v>
      </c>
      <c r="AV135" s="13" t="s">
        <v>89</v>
      </c>
      <c r="AW135" s="13" t="s">
        <v>39</v>
      </c>
      <c r="AX135" s="13" t="s">
        <v>86</v>
      </c>
      <c r="AY135" s="244" t="s">
        <v>133</v>
      </c>
    </row>
    <row r="136" s="2" customFormat="1" ht="24.15" customHeight="1">
      <c r="A136" s="42"/>
      <c r="B136" s="43"/>
      <c r="C136" s="200" t="s">
        <v>166</v>
      </c>
      <c r="D136" s="200" t="s">
        <v>134</v>
      </c>
      <c r="E136" s="201" t="s">
        <v>1127</v>
      </c>
      <c r="F136" s="202" t="s">
        <v>1128</v>
      </c>
      <c r="G136" s="203" t="s">
        <v>282</v>
      </c>
      <c r="H136" s="204">
        <v>0.024</v>
      </c>
      <c r="I136" s="205"/>
      <c r="J136" s="206">
        <f>ROUND(I136*H136,2)</f>
        <v>0</v>
      </c>
      <c r="K136" s="202" t="s">
        <v>235</v>
      </c>
      <c r="L136" s="48"/>
      <c r="M136" s="207" t="s">
        <v>32</v>
      </c>
      <c r="N136" s="208" t="s">
        <v>49</v>
      </c>
      <c r="O136" s="88"/>
      <c r="P136" s="209">
        <f>O136*H136</f>
        <v>0</v>
      </c>
      <c r="Q136" s="209">
        <v>0</v>
      </c>
      <c r="R136" s="209">
        <f>Q136*H136</f>
        <v>0</v>
      </c>
      <c r="S136" s="209">
        <v>0</v>
      </c>
      <c r="T136" s="210">
        <f>S136*H136</f>
        <v>0</v>
      </c>
      <c r="U136" s="42"/>
      <c r="V136" s="42"/>
      <c r="W136" s="42"/>
      <c r="X136" s="42"/>
      <c r="Y136" s="42"/>
      <c r="Z136" s="42"/>
      <c r="AA136" s="42"/>
      <c r="AB136" s="42"/>
      <c r="AC136" s="42"/>
      <c r="AD136" s="42"/>
      <c r="AE136" s="42"/>
      <c r="AR136" s="211" t="s">
        <v>400</v>
      </c>
      <c r="AT136" s="211" t="s">
        <v>134</v>
      </c>
      <c r="AU136" s="211" t="s">
        <v>89</v>
      </c>
      <c r="AY136" s="20" t="s">
        <v>133</v>
      </c>
      <c r="BE136" s="212">
        <f>IF(N136="základní",J136,0)</f>
        <v>0</v>
      </c>
      <c r="BF136" s="212">
        <f>IF(N136="snížená",J136,0)</f>
        <v>0</v>
      </c>
      <c r="BG136" s="212">
        <f>IF(N136="zákl. přenesená",J136,0)</f>
        <v>0</v>
      </c>
      <c r="BH136" s="212">
        <f>IF(N136="sníž. přenesená",J136,0)</f>
        <v>0</v>
      </c>
      <c r="BI136" s="212">
        <f>IF(N136="nulová",J136,0)</f>
        <v>0</v>
      </c>
      <c r="BJ136" s="20" t="s">
        <v>86</v>
      </c>
      <c r="BK136" s="212">
        <f>ROUND(I136*H136,2)</f>
        <v>0</v>
      </c>
      <c r="BL136" s="20" t="s">
        <v>400</v>
      </c>
      <c r="BM136" s="211" t="s">
        <v>1129</v>
      </c>
    </row>
    <row r="137" s="2" customFormat="1">
      <c r="A137" s="42"/>
      <c r="B137" s="43"/>
      <c r="C137" s="44"/>
      <c r="D137" s="213" t="s">
        <v>139</v>
      </c>
      <c r="E137" s="44"/>
      <c r="F137" s="214" t="s">
        <v>1130</v>
      </c>
      <c r="G137" s="44"/>
      <c r="H137" s="44"/>
      <c r="I137" s="215"/>
      <c r="J137" s="44"/>
      <c r="K137" s="44"/>
      <c r="L137" s="48"/>
      <c r="M137" s="216"/>
      <c r="N137" s="217"/>
      <c r="O137" s="88"/>
      <c r="P137" s="88"/>
      <c r="Q137" s="88"/>
      <c r="R137" s="88"/>
      <c r="S137" s="88"/>
      <c r="T137" s="89"/>
      <c r="U137" s="42"/>
      <c r="V137" s="42"/>
      <c r="W137" s="42"/>
      <c r="X137" s="42"/>
      <c r="Y137" s="42"/>
      <c r="Z137" s="42"/>
      <c r="AA137" s="42"/>
      <c r="AB137" s="42"/>
      <c r="AC137" s="42"/>
      <c r="AD137" s="42"/>
      <c r="AE137" s="42"/>
      <c r="AT137" s="20" t="s">
        <v>139</v>
      </c>
      <c r="AU137" s="20" t="s">
        <v>89</v>
      </c>
    </row>
    <row r="138" s="2" customFormat="1">
      <c r="A138" s="42"/>
      <c r="B138" s="43"/>
      <c r="C138" s="44"/>
      <c r="D138" s="231" t="s">
        <v>184</v>
      </c>
      <c r="E138" s="44"/>
      <c r="F138" s="232" t="s">
        <v>1131</v>
      </c>
      <c r="G138" s="44"/>
      <c r="H138" s="44"/>
      <c r="I138" s="215"/>
      <c r="J138" s="44"/>
      <c r="K138" s="44"/>
      <c r="L138" s="48"/>
      <c r="M138" s="216"/>
      <c r="N138" s="217"/>
      <c r="O138" s="88"/>
      <c r="P138" s="88"/>
      <c r="Q138" s="88"/>
      <c r="R138" s="88"/>
      <c r="S138" s="88"/>
      <c r="T138" s="89"/>
      <c r="U138" s="42"/>
      <c r="V138" s="42"/>
      <c r="W138" s="42"/>
      <c r="X138" s="42"/>
      <c r="Y138" s="42"/>
      <c r="Z138" s="42"/>
      <c r="AA138" s="42"/>
      <c r="AB138" s="42"/>
      <c r="AC138" s="42"/>
      <c r="AD138" s="42"/>
      <c r="AE138" s="42"/>
      <c r="AT138" s="20" t="s">
        <v>184</v>
      </c>
      <c r="AU138" s="20" t="s">
        <v>89</v>
      </c>
    </row>
    <row r="139" s="2" customFormat="1">
      <c r="A139" s="42"/>
      <c r="B139" s="43"/>
      <c r="C139" s="44"/>
      <c r="D139" s="213" t="s">
        <v>239</v>
      </c>
      <c r="E139" s="44"/>
      <c r="F139" s="218" t="s">
        <v>896</v>
      </c>
      <c r="G139" s="44"/>
      <c r="H139" s="44"/>
      <c r="I139" s="215"/>
      <c r="J139" s="44"/>
      <c r="K139" s="44"/>
      <c r="L139" s="48"/>
      <c r="M139" s="216"/>
      <c r="N139" s="217"/>
      <c r="O139" s="88"/>
      <c r="P139" s="88"/>
      <c r="Q139" s="88"/>
      <c r="R139" s="88"/>
      <c r="S139" s="88"/>
      <c r="T139" s="89"/>
      <c r="U139" s="42"/>
      <c r="V139" s="42"/>
      <c r="W139" s="42"/>
      <c r="X139" s="42"/>
      <c r="Y139" s="42"/>
      <c r="Z139" s="42"/>
      <c r="AA139" s="42"/>
      <c r="AB139" s="42"/>
      <c r="AC139" s="42"/>
      <c r="AD139" s="42"/>
      <c r="AE139" s="42"/>
      <c r="AT139" s="20" t="s">
        <v>239</v>
      </c>
      <c r="AU139" s="20" t="s">
        <v>89</v>
      </c>
    </row>
    <row r="140" s="11" customFormat="1" ht="22.8" customHeight="1">
      <c r="A140" s="11"/>
      <c r="B140" s="186"/>
      <c r="C140" s="187"/>
      <c r="D140" s="188" t="s">
        <v>77</v>
      </c>
      <c r="E140" s="229" t="s">
        <v>1132</v>
      </c>
      <c r="F140" s="229" t="s">
        <v>1133</v>
      </c>
      <c r="G140" s="187"/>
      <c r="H140" s="187"/>
      <c r="I140" s="190"/>
      <c r="J140" s="230">
        <f>BK140</f>
        <v>0</v>
      </c>
      <c r="K140" s="187"/>
      <c r="L140" s="192"/>
      <c r="M140" s="193"/>
      <c r="N140" s="194"/>
      <c r="O140" s="194"/>
      <c r="P140" s="195">
        <f>SUM(P141:P179)</f>
        <v>0</v>
      </c>
      <c r="Q140" s="194"/>
      <c r="R140" s="195">
        <f>SUM(R141:R179)</f>
        <v>0.029590000000000005</v>
      </c>
      <c r="S140" s="194"/>
      <c r="T140" s="196">
        <f>SUM(T141:T179)</f>
        <v>0</v>
      </c>
      <c r="U140" s="11"/>
      <c r="V140" s="11"/>
      <c r="W140" s="11"/>
      <c r="X140" s="11"/>
      <c r="Y140" s="11"/>
      <c r="Z140" s="11"/>
      <c r="AA140" s="11"/>
      <c r="AB140" s="11"/>
      <c r="AC140" s="11"/>
      <c r="AD140" s="11"/>
      <c r="AE140" s="11"/>
      <c r="AR140" s="197" t="s">
        <v>89</v>
      </c>
      <c r="AT140" s="198" t="s">
        <v>77</v>
      </c>
      <c r="AU140" s="198" t="s">
        <v>86</v>
      </c>
      <c r="AY140" s="197" t="s">
        <v>133</v>
      </c>
      <c r="BK140" s="199">
        <f>SUM(BK141:BK179)</f>
        <v>0</v>
      </c>
    </row>
    <row r="141" s="2" customFormat="1" ht="24.15" customHeight="1">
      <c r="A141" s="42"/>
      <c r="B141" s="43"/>
      <c r="C141" s="200" t="s">
        <v>306</v>
      </c>
      <c r="D141" s="200" t="s">
        <v>134</v>
      </c>
      <c r="E141" s="201" t="s">
        <v>1134</v>
      </c>
      <c r="F141" s="202" t="s">
        <v>1135</v>
      </c>
      <c r="G141" s="203" t="s">
        <v>234</v>
      </c>
      <c r="H141" s="204">
        <v>2</v>
      </c>
      <c r="I141" s="205"/>
      <c r="J141" s="206">
        <f>ROUND(I141*H141,2)</f>
        <v>0</v>
      </c>
      <c r="K141" s="202" t="s">
        <v>235</v>
      </c>
      <c r="L141" s="48"/>
      <c r="M141" s="207" t="s">
        <v>32</v>
      </c>
      <c r="N141" s="208" t="s">
        <v>49</v>
      </c>
      <c r="O141" s="88"/>
      <c r="P141" s="209">
        <f>O141*H141</f>
        <v>0</v>
      </c>
      <c r="Q141" s="209">
        <v>0.00033</v>
      </c>
      <c r="R141" s="209">
        <f>Q141*H141</f>
        <v>0.00066</v>
      </c>
      <c r="S141" s="209">
        <v>0</v>
      </c>
      <c r="T141" s="210">
        <f>S141*H141</f>
        <v>0</v>
      </c>
      <c r="U141" s="42"/>
      <c r="V141" s="42"/>
      <c r="W141" s="42"/>
      <c r="X141" s="42"/>
      <c r="Y141" s="42"/>
      <c r="Z141" s="42"/>
      <c r="AA141" s="42"/>
      <c r="AB141" s="42"/>
      <c r="AC141" s="42"/>
      <c r="AD141" s="42"/>
      <c r="AE141" s="42"/>
      <c r="AR141" s="211" t="s">
        <v>400</v>
      </c>
      <c r="AT141" s="211" t="s">
        <v>134</v>
      </c>
      <c r="AU141" s="211" t="s">
        <v>89</v>
      </c>
      <c r="AY141" s="20" t="s">
        <v>133</v>
      </c>
      <c r="BE141" s="212">
        <f>IF(N141="základní",J141,0)</f>
        <v>0</v>
      </c>
      <c r="BF141" s="212">
        <f>IF(N141="snížená",J141,0)</f>
        <v>0</v>
      </c>
      <c r="BG141" s="212">
        <f>IF(N141="zákl. přenesená",J141,0)</f>
        <v>0</v>
      </c>
      <c r="BH141" s="212">
        <f>IF(N141="sníž. přenesená",J141,0)</f>
        <v>0</v>
      </c>
      <c r="BI141" s="212">
        <f>IF(N141="nulová",J141,0)</f>
        <v>0</v>
      </c>
      <c r="BJ141" s="20" t="s">
        <v>86</v>
      </c>
      <c r="BK141" s="212">
        <f>ROUND(I141*H141,2)</f>
        <v>0</v>
      </c>
      <c r="BL141" s="20" t="s">
        <v>400</v>
      </c>
      <c r="BM141" s="211" t="s">
        <v>1136</v>
      </c>
    </row>
    <row r="142" s="2" customFormat="1">
      <c r="A142" s="42"/>
      <c r="B142" s="43"/>
      <c r="C142" s="44"/>
      <c r="D142" s="213" t="s">
        <v>139</v>
      </c>
      <c r="E142" s="44"/>
      <c r="F142" s="214" t="s">
        <v>1137</v>
      </c>
      <c r="G142" s="44"/>
      <c r="H142" s="44"/>
      <c r="I142" s="215"/>
      <c r="J142" s="44"/>
      <c r="K142" s="44"/>
      <c r="L142" s="48"/>
      <c r="M142" s="216"/>
      <c r="N142" s="217"/>
      <c r="O142" s="88"/>
      <c r="P142" s="88"/>
      <c r="Q142" s="88"/>
      <c r="R142" s="88"/>
      <c r="S142" s="88"/>
      <c r="T142" s="89"/>
      <c r="U142" s="42"/>
      <c r="V142" s="42"/>
      <c r="W142" s="42"/>
      <c r="X142" s="42"/>
      <c r="Y142" s="42"/>
      <c r="Z142" s="42"/>
      <c r="AA142" s="42"/>
      <c r="AB142" s="42"/>
      <c r="AC142" s="42"/>
      <c r="AD142" s="42"/>
      <c r="AE142" s="42"/>
      <c r="AT142" s="20" t="s">
        <v>139</v>
      </c>
      <c r="AU142" s="20" t="s">
        <v>89</v>
      </c>
    </row>
    <row r="143" s="2" customFormat="1">
      <c r="A143" s="42"/>
      <c r="B143" s="43"/>
      <c r="C143" s="44"/>
      <c r="D143" s="231" t="s">
        <v>184</v>
      </c>
      <c r="E143" s="44"/>
      <c r="F143" s="232" t="s">
        <v>1138</v>
      </c>
      <c r="G143" s="44"/>
      <c r="H143" s="44"/>
      <c r="I143" s="215"/>
      <c r="J143" s="44"/>
      <c r="K143" s="44"/>
      <c r="L143" s="48"/>
      <c r="M143" s="216"/>
      <c r="N143" s="217"/>
      <c r="O143" s="88"/>
      <c r="P143" s="88"/>
      <c r="Q143" s="88"/>
      <c r="R143" s="88"/>
      <c r="S143" s="88"/>
      <c r="T143" s="89"/>
      <c r="U143" s="42"/>
      <c r="V143" s="42"/>
      <c r="W143" s="42"/>
      <c r="X143" s="42"/>
      <c r="Y143" s="42"/>
      <c r="Z143" s="42"/>
      <c r="AA143" s="42"/>
      <c r="AB143" s="42"/>
      <c r="AC143" s="42"/>
      <c r="AD143" s="42"/>
      <c r="AE143" s="42"/>
      <c r="AT143" s="20" t="s">
        <v>184</v>
      </c>
      <c r="AU143" s="20" t="s">
        <v>89</v>
      </c>
    </row>
    <row r="144" s="2" customFormat="1">
      <c r="A144" s="42"/>
      <c r="B144" s="43"/>
      <c r="C144" s="44"/>
      <c r="D144" s="213" t="s">
        <v>239</v>
      </c>
      <c r="E144" s="44"/>
      <c r="F144" s="218" t="s">
        <v>1139</v>
      </c>
      <c r="G144" s="44"/>
      <c r="H144" s="44"/>
      <c r="I144" s="215"/>
      <c r="J144" s="44"/>
      <c r="K144" s="44"/>
      <c r="L144" s="48"/>
      <c r="M144" s="216"/>
      <c r="N144" s="217"/>
      <c r="O144" s="88"/>
      <c r="P144" s="88"/>
      <c r="Q144" s="88"/>
      <c r="R144" s="88"/>
      <c r="S144" s="88"/>
      <c r="T144" s="89"/>
      <c r="U144" s="42"/>
      <c r="V144" s="42"/>
      <c r="W144" s="42"/>
      <c r="X144" s="42"/>
      <c r="Y144" s="42"/>
      <c r="Z144" s="42"/>
      <c r="AA144" s="42"/>
      <c r="AB144" s="42"/>
      <c r="AC144" s="42"/>
      <c r="AD144" s="42"/>
      <c r="AE144" s="42"/>
      <c r="AT144" s="20" t="s">
        <v>239</v>
      </c>
      <c r="AU144" s="20" t="s">
        <v>89</v>
      </c>
    </row>
    <row r="145" s="2" customFormat="1" ht="24.15" customHeight="1">
      <c r="A145" s="42"/>
      <c r="B145" s="43"/>
      <c r="C145" s="200" t="s">
        <v>313</v>
      </c>
      <c r="D145" s="200" t="s">
        <v>134</v>
      </c>
      <c r="E145" s="201" t="s">
        <v>1140</v>
      </c>
      <c r="F145" s="202" t="s">
        <v>1141</v>
      </c>
      <c r="G145" s="203" t="s">
        <v>380</v>
      </c>
      <c r="H145" s="204">
        <v>4</v>
      </c>
      <c r="I145" s="205"/>
      <c r="J145" s="206">
        <f>ROUND(I145*H145,2)</f>
        <v>0</v>
      </c>
      <c r="K145" s="202" t="s">
        <v>235</v>
      </c>
      <c r="L145" s="48"/>
      <c r="M145" s="207" t="s">
        <v>32</v>
      </c>
      <c r="N145" s="208" t="s">
        <v>49</v>
      </c>
      <c r="O145" s="88"/>
      <c r="P145" s="209">
        <f>O145*H145</f>
        <v>0</v>
      </c>
      <c r="Q145" s="209">
        <v>0.00075000000000000002</v>
      </c>
      <c r="R145" s="209">
        <f>Q145*H145</f>
        <v>0.0030000000000000001</v>
      </c>
      <c r="S145" s="209">
        <v>0</v>
      </c>
      <c r="T145" s="210">
        <f>S145*H145</f>
        <v>0</v>
      </c>
      <c r="U145" s="42"/>
      <c r="V145" s="42"/>
      <c r="W145" s="42"/>
      <c r="X145" s="42"/>
      <c r="Y145" s="42"/>
      <c r="Z145" s="42"/>
      <c r="AA145" s="42"/>
      <c r="AB145" s="42"/>
      <c r="AC145" s="42"/>
      <c r="AD145" s="42"/>
      <c r="AE145" s="42"/>
      <c r="AR145" s="211" t="s">
        <v>400</v>
      </c>
      <c r="AT145" s="211" t="s">
        <v>134</v>
      </c>
      <c r="AU145" s="211" t="s">
        <v>89</v>
      </c>
      <c r="AY145" s="20" t="s">
        <v>133</v>
      </c>
      <c r="BE145" s="212">
        <f>IF(N145="základní",J145,0)</f>
        <v>0</v>
      </c>
      <c r="BF145" s="212">
        <f>IF(N145="snížená",J145,0)</f>
        <v>0</v>
      </c>
      <c r="BG145" s="212">
        <f>IF(N145="zákl. přenesená",J145,0)</f>
        <v>0</v>
      </c>
      <c r="BH145" s="212">
        <f>IF(N145="sníž. přenesená",J145,0)</f>
        <v>0</v>
      </c>
      <c r="BI145" s="212">
        <f>IF(N145="nulová",J145,0)</f>
        <v>0</v>
      </c>
      <c r="BJ145" s="20" t="s">
        <v>86</v>
      </c>
      <c r="BK145" s="212">
        <f>ROUND(I145*H145,2)</f>
        <v>0</v>
      </c>
      <c r="BL145" s="20" t="s">
        <v>400</v>
      </c>
      <c r="BM145" s="211" t="s">
        <v>1142</v>
      </c>
    </row>
    <row r="146" s="2" customFormat="1">
      <c r="A146" s="42"/>
      <c r="B146" s="43"/>
      <c r="C146" s="44"/>
      <c r="D146" s="213" t="s">
        <v>139</v>
      </c>
      <c r="E146" s="44"/>
      <c r="F146" s="214" t="s">
        <v>1143</v>
      </c>
      <c r="G146" s="44"/>
      <c r="H146" s="44"/>
      <c r="I146" s="215"/>
      <c r="J146" s="44"/>
      <c r="K146" s="44"/>
      <c r="L146" s="48"/>
      <c r="M146" s="216"/>
      <c r="N146" s="217"/>
      <c r="O146" s="88"/>
      <c r="P146" s="88"/>
      <c r="Q146" s="88"/>
      <c r="R146" s="88"/>
      <c r="S146" s="88"/>
      <c r="T146" s="89"/>
      <c r="U146" s="42"/>
      <c r="V146" s="42"/>
      <c r="W146" s="42"/>
      <c r="X146" s="42"/>
      <c r="Y146" s="42"/>
      <c r="Z146" s="42"/>
      <c r="AA146" s="42"/>
      <c r="AB146" s="42"/>
      <c r="AC146" s="42"/>
      <c r="AD146" s="42"/>
      <c r="AE146" s="42"/>
      <c r="AT146" s="20" t="s">
        <v>139</v>
      </c>
      <c r="AU146" s="20" t="s">
        <v>89</v>
      </c>
    </row>
    <row r="147" s="2" customFormat="1">
      <c r="A147" s="42"/>
      <c r="B147" s="43"/>
      <c r="C147" s="44"/>
      <c r="D147" s="231" t="s">
        <v>184</v>
      </c>
      <c r="E147" s="44"/>
      <c r="F147" s="232" t="s">
        <v>1144</v>
      </c>
      <c r="G147" s="44"/>
      <c r="H147" s="44"/>
      <c r="I147" s="215"/>
      <c r="J147" s="44"/>
      <c r="K147" s="44"/>
      <c r="L147" s="48"/>
      <c r="M147" s="216"/>
      <c r="N147" s="217"/>
      <c r="O147" s="88"/>
      <c r="P147" s="88"/>
      <c r="Q147" s="88"/>
      <c r="R147" s="88"/>
      <c r="S147" s="88"/>
      <c r="T147" s="89"/>
      <c r="U147" s="42"/>
      <c r="V147" s="42"/>
      <c r="W147" s="42"/>
      <c r="X147" s="42"/>
      <c r="Y147" s="42"/>
      <c r="Z147" s="42"/>
      <c r="AA147" s="42"/>
      <c r="AB147" s="42"/>
      <c r="AC147" s="42"/>
      <c r="AD147" s="42"/>
      <c r="AE147" s="42"/>
      <c r="AT147" s="20" t="s">
        <v>184</v>
      </c>
      <c r="AU147" s="20" t="s">
        <v>89</v>
      </c>
    </row>
    <row r="148" s="13" customFormat="1">
      <c r="A148" s="13"/>
      <c r="B148" s="234"/>
      <c r="C148" s="235"/>
      <c r="D148" s="213" t="s">
        <v>258</v>
      </c>
      <c r="E148" s="236" t="s">
        <v>32</v>
      </c>
      <c r="F148" s="237" t="s">
        <v>132</v>
      </c>
      <c r="G148" s="235"/>
      <c r="H148" s="238">
        <v>4</v>
      </c>
      <c r="I148" s="239"/>
      <c r="J148" s="235"/>
      <c r="K148" s="235"/>
      <c r="L148" s="240"/>
      <c r="M148" s="241"/>
      <c r="N148" s="242"/>
      <c r="O148" s="242"/>
      <c r="P148" s="242"/>
      <c r="Q148" s="242"/>
      <c r="R148" s="242"/>
      <c r="S148" s="242"/>
      <c r="T148" s="243"/>
      <c r="U148" s="13"/>
      <c r="V148" s="13"/>
      <c r="W148" s="13"/>
      <c r="X148" s="13"/>
      <c r="Y148" s="13"/>
      <c r="Z148" s="13"/>
      <c r="AA148" s="13"/>
      <c r="AB148" s="13"/>
      <c r="AC148" s="13"/>
      <c r="AD148" s="13"/>
      <c r="AE148" s="13"/>
      <c r="AT148" s="244" t="s">
        <v>258</v>
      </c>
      <c r="AU148" s="244" t="s">
        <v>89</v>
      </c>
      <c r="AV148" s="13" t="s">
        <v>89</v>
      </c>
      <c r="AW148" s="13" t="s">
        <v>39</v>
      </c>
      <c r="AX148" s="13" t="s">
        <v>86</v>
      </c>
      <c r="AY148" s="244" t="s">
        <v>133</v>
      </c>
    </row>
    <row r="149" s="2" customFormat="1" ht="24.15" customHeight="1">
      <c r="A149" s="42"/>
      <c r="B149" s="43"/>
      <c r="C149" s="200" t="s">
        <v>354</v>
      </c>
      <c r="D149" s="200" t="s">
        <v>134</v>
      </c>
      <c r="E149" s="201" t="s">
        <v>1145</v>
      </c>
      <c r="F149" s="202" t="s">
        <v>1146</v>
      </c>
      <c r="G149" s="203" t="s">
        <v>380</v>
      </c>
      <c r="H149" s="204">
        <v>12.199999999999999</v>
      </c>
      <c r="I149" s="205"/>
      <c r="J149" s="206">
        <f>ROUND(I149*H149,2)</f>
        <v>0</v>
      </c>
      <c r="K149" s="202" t="s">
        <v>235</v>
      </c>
      <c r="L149" s="48"/>
      <c r="M149" s="207" t="s">
        <v>32</v>
      </c>
      <c r="N149" s="208" t="s">
        <v>49</v>
      </c>
      <c r="O149" s="88"/>
      <c r="P149" s="209">
        <f>O149*H149</f>
        <v>0</v>
      </c>
      <c r="Q149" s="209">
        <v>0.00080000000000000004</v>
      </c>
      <c r="R149" s="209">
        <f>Q149*H149</f>
        <v>0.0097599999999999996</v>
      </c>
      <c r="S149" s="209">
        <v>0</v>
      </c>
      <c r="T149" s="210">
        <f>S149*H149</f>
        <v>0</v>
      </c>
      <c r="U149" s="42"/>
      <c r="V149" s="42"/>
      <c r="W149" s="42"/>
      <c r="X149" s="42"/>
      <c r="Y149" s="42"/>
      <c r="Z149" s="42"/>
      <c r="AA149" s="42"/>
      <c r="AB149" s="42"/>
      <c r="AC149" s="42"/>
      <c r="AD149" s="42"/>
      <c r="AE149" s="42"/>
      <c r="AR149" s="211" t="s">
        <v>400</v>
      </c>
      <c r="AT149" s="211" t="s">
        <v>134</v>
      </c>
      <c r="AU149" s="211" t="s">
        <v>89</v>
      </c>
      <c r="AY149" s="20" t="s">
        <v>133</v>
      </c>
      <c r="BE149" s="212">
        <f>IF(N149="základní",J149,0)</f>
        <v>0</v>
      </c>
      <c r="BF149" s="212">
        <f>IF(N149="snížená",J149,0)</f>
        <v>0</v>
      </c>
      <c r="BG149" s="212">
        <f>IF(N149="zákl. přenesená",J149,0)</f>
        <v>0</v>
      </c>
      <c r="BH149" s="212">
        <f>IF(N149="sníž. přenesená",J149,0)</f>
        <v>0</v>
      </c>
      <c r="BI149" s="212">
        <f>IF(N149="nulová",J149,0)</f>
        <v>0</v>
      </c>
      <c r="BJ149" s="20" t="s">
        <v>86</v>
      </c>
      <c r="BK149" s="212">
        <f>ROUND(I149*H149,2)</f>
        <v>0</v>
      </c>
      <c r="BL149" s="20" t="s">
        <v>400</v>
      </c>
      <c r="BM149" s="211" t="s">
        <v>1147</v>
      </c>
    </row>
    <row r="150" s="2" customFormat="1">
      <c r="A150" s="42"/>
      <c r="B150" s="43"/>
      <c r="C150" s="44"/>
      <c r="D150" s="213" t="s">
        <v>139</v>
      </c>
      <c r="E150" s="44"/>
      <c r="F150" s="214" t="s">
        <v>1148</v>
      </c>
      <c r="G150" s="44"/>
      <c r="H150" s="44"/>
      <c r="I150" s="215"/>
      <c r="J150" s="44"/>
      <c r="K150" s="44"/>
      <c r="L150" s="48"/>
      <c r="M150" s="216"/>
      <c r="N150" s="217"/>
      <c r="O150" s="88"/>
      <c r="P150" s="88"/>
      <c r="Q150" s="88"/>
      <c r="R150" s="88"/>
      <c r="S150" s="88"/>
      <c r="T150" s="89"/>
      <c r="U150" s="42"/>
      <c r="V150" s="42"/>
      <c r="W150" s="42"/>
      <c r="X150" s="42"/>
      <c r="Y150" s="42"/>
      <c r="Z150" s="42"/>
      <c r="AA150" s="42"/>
      <c r="AB150" s="42"/>
      <c r="AC150" s="42"/>
      <c r="AD150" s="42"/>
      <c r="AE150" s="42"/>
      <c r="AT150" s="20" t="s">
        <v>139</v>
      </c>
      <c r="AU150" s="20" t="s">
        <v>89</v>
      </c>
    </row>
    <row r="151" s="2" customFormat="1">
      <c r="A151" s="42"/>
      <c r="B151" s="43"/>
      <c r="C151" s="44"/>
      <c r="D151" s="231" t="s">
        <v>184</v>
      </c>
      <c r="E151" s="44"/>
      <c r="F151" s="232" t="s">
        <v>1149</v>
      </c>
      <c r="G151" s="44"/>
      <c r="H151" s="44"/>
      <c r="I151" s="215"/>
      <c r="J151" s="44"/>
      <c r="K151" s="44"/>
      <c r="L151" s="48"/>
      <c r="M151" s="216"/>
      <c r="N151" s="217"/>
      <c r="O151" s="88"/>
      <c r="P151" s="88"/>
      <c r="Q151" s="88"/>
      <c r="R151" s="88"/>
      <c r="S151" s="88"/>
      <c r="T151" s="89"/>
      <c r="U151" s="42"/>
      <c r="V151" s="42"/>
      <c r="W151" s="42"/>
      <c r="X151" s="42"/>
      <c r="Y151" s="42"/>
      <c r="Z151" s="42"/>
      <c r="AA151" s="42"/>
      <c r="AB151" s="42"/>
      <c r="AC151" s="42"/>
      <c r="AD151" s="42"/>
      <c r="AE151" s="42"/>
      <c r="AT151" s="20" t="s">
        <v>184</v>
      </c>
      <c r="AU151" s="20" t="s">
        <v>89</v>
      </c>
    </row>
    <row r="152" s="13" customFormat="1">
      <c r="A152" s="13"/>
      <c r="B152" s="234"/>
      <c r="C152" s="235"/>
      <c r="D152" s="213" t="s">
        <v>258</v>
      </c>
      <c r="E152" s="236" t="s">
        <v>32</v>
      </c>
      <c r="F152" s="237" t="s">
        <v>1150</v>
      </c>
      <c r="G152" s="235"/>
      <c r="H152" s="238">
        <v>12.199999999999999</v>
      </c>
      <c r="I152" s="239"/>
      <c r="J152" s="235"/>
      <c r="K152" s="235"/>
      <c r="L152" s="240"/>
      <c r="M152" s="241"/>
      <c r="N152" s="242"/>
      <c r="O152" s="242"/>
      <c r="P152" s="242"/>
      <c r="Q152" s="242"/>
      <c r="R152" s="242"/>
      <c r="S152" s="242"/>
      <c r="T152" s="243"/>
      <c r="U152" s="13"/>
      <c r="V152" s="13"/>
      <c r="W152" s="13"/>
      <c r="X152" s="13"/>
      <c r="Y152" s="13"/>
      <c r="Z152" s="13"/>
      <c r="AA152" s="13"/>
      <c r="AB152" s="13"/>
      <c r="AC152" s="13"/>
      <c r="AD152" s="13"/>
      <c r="AE152" s="13"/>
      <c r="AT152" s="244" t="s">
        <v>258</v>
      </c>
      <c r="AU152" s="244" t="s">
        <v>89</v>
      </c>
      <c r="AV152" s="13" t="s">
        <v>89</v>
      </c>
      <c r="AW152" s="13" t="s">
        <v>39</v>
      </c>
      <c r="AX152" s="13" t="s">
        <v>86</v>
      </c>
      <c r="AY152" s="244" t="s">
        <v>133</v>
      </c>
    </row>
    <row r="153" s="2" customFormat="1" ht="24.15" customHeight="1">
      <c r="A153" s="42"/>
      <c r="B153" s="43"/>
      <c r="C153" s="200" t="s">
        <v>8</v>
      </c>
      <c r="D153" s="200" t="s">
        <v>134</v>
      </c>
      <c r="E153" s="201" t="s">
        <v>1151</v>
      </c>
      <c r="F153" s="202" t="s">
        <v>1152</v>
      </c>
      <c r="G153" s="203" t="s">
        <v>380</v>
      </c>
      <c r="H153" s="204">
        <v>2</v>
      </c>
      <c r="I153" s="205"/>
      <c r="J153" s="206">
        <f>ROUND(I153*H153,2)</f>
        <v>0</v>
      </c>
      <c r="K153" s="202" t="s">
        <v>235</v>
      </c>
      <c r="L153" s="48"/>
      <c r="M153" s="207" t="s">
        <v>32</v>
      </c>
      <c r="N153" s="208" t="s">
        <v>49</v>
      </c>
      <c r="O153" s="88"/>
      <c r="P153" s="209">
        <f>O153*H153</f>
        <v>0</v>
      </c>
      <c r="Q153" s="209">
        <v>0.0012600000000000001</v>
      </c>
      <c r="R153" s="209">
        <f>Q153*H153</f>
        <v>0.0025200000000000001</v>
      </c>
      <c r="S153" s="209">
        <v>0</v>
      </c>
      <c r="T153" s="210">
        <f>S153*H153</f>
        <v>0</v>
      </c>
      <c r="U153" s="42"/>
      <c r="V153" s="42"/>
      <c r="W153" s="42"/>
      <c r="X153" s="42"/>
      <c r="Y153" s="42"/>
      <c r="Z153" s="42"/>
      <c r="AA153" s="42"/>
      <c r="AB153" s="42"/>
      <c r="AC153" s="42"/>
      <c r="AD153" s="42"/>
      <c r="AE153" s="42"/>
      <c r="AR153" s="211" t="s">
        <v>400</v>
      </c>
      <c r="AT153" s="211" t="s">
        <v>134</v>
      </c>
      <c r="AU153" s="211" t="s">
        <v>89</v>
      </c>
      <c r="AY153" s="20" t="s">
        <v>133</v>
      </c>
      <c r="BE153" s="212">
        <f>IF(N153="základní",J153,0)</f>
        <v>0</v>
      </c>
      <c r="BF153" s="212">
        <f>IF(N153="snížená",J153,0)</f>
        <v>0</v>
      </c>
      <c r="BG153" s="212">
        <f>IF(N153="zákl. přenesená",J153,0)</f>
        <v>0</v>
      </c>
      <c r="BH153" s="212">
        <f>IF(N153="sníž. přenesená",J153,0)</f>
        <v>0</v>
      </c>
      <c r="BI153" s="212">
        <f>IF(N153="nulová",J153,0)</f>
        <v>0</v>
      </c>
      <c r="BJ153" s="20" t="s">
        <v>86</v>
      </c>
      <c r="BK153" s="212">
        <f>ROUND(I153*H153,2)</f>
        <v>0</v>
      </c>
      <c r="BL153" s="20" t="s">
        <v>400</v>
      </c>
      <c r="BM153" s="211" t="s">
        <v>1153</v>
      </c>
    </row>
    <row r="154" s="2" customFormat="1">
      <c r="A154" s="42"/>
      <c r="B154" s="43"/>
      <c r="C154" s="44"/>
      <c r="D154" s="213" t="s">
        <v>139</v>
      </c>
      <c r="E154" s="44"/>
      <c r="F154" s="214" t="s">
        <v>1154</v>
      </c>
      <c r="G154" s="44"/>
      <c r="H154" s="44"/>
      <c r="I154" s="215"/>
      <c r="J154" s="44"/>
      <c r="K154" s="44"/>
      <c r="L154" s="48"/>
      <c r="M154" s="216"/>
      <c r="N154" s="217"/>
      <c r="O154" s="88"/>
      <c r="P154" s="88"/>
      <c r="Q154" s="88"/>
      <c r="R154" s="88"/>
      <c r="S154" s="88"/>
      <c r="T154" s="89"/>
      <c r="U154" s="42"/>
      <c r="V154" s="42"/>
      <c r="W154" s="42"/>
      <c r="X154" s="42"/>
      <c r="Y154" s="42"/>
      <c r="Z154" s="42"/>
      <c r="AA154" s="42"/>
      <c r="AB154" s="42"/>
      <c r="AC154" s="42"/>
      <c r="AD154" s="42"/>
      <c r="AE154" s="42"/>
      <c r="AT154" s="20" t="s">
        <v>139</v>
      </c>
      <c r="AU154" s="20" t="s">
        <v>89</v>
      </c>
    </row>
    <row r="155" s="2" customFormat="1">
      <c r="A155" s="42"/>
      <c r="B155" s="43"/>
      <c r="C155" s="44"/>
      <c r="D155" s="231" t="s">
        <v>184</v>
      </c>
      <c r="E155" s="44"/>
      <c r="F155" s="232" t="s">
        <v>1155</v>
      </c>
      <c r="G155" s="44"/>
      <c r="H155" s="44"/>
      <c r="I155" s="215"/>
      <c r="J155" s="44"/>
      <c r="K155" s="44"/>
      <c r="L155" s="48"/>
      <c r="M155" s="216"/>
      <c r="N155" s="217"/>
      <c r="O155" s="88"/>
      <c r="P155" s="88"/>
      <c r="Q155" s="88"/>
      <c r="R155" s="88"/>
      <c r="S155" s="88"/>
      <c r="T155" s="89"/>
      <c r="U155" s="42"/>
      <c r="V155" s="42"/>
      <c r="W155" s="42"/>
      <c r="X155" s="42"/>
      <c r="Y155" s="42"/>
      <c r="Z155" s="42"/>
      <c r="AA155" s="42"/>
      <c r="AB155" s="42"/>
      <c r="AC155" s="42"/>
      <c r="AD155" s="42"/>
      <c r="AE155" s="42"/>
      <c r="AT155" s="20" t="s">
        <v>184</v>
      </c>
      <c r="AU155" s="20" t="s">
        <v>89</v>
      </c>
    </row>
    <row r="156" s="13" customFormat="1">
      <c r="A156" s="13"/>
      <c r="B156" s="234"/>
      <c r="C156" s="235"/>
      <c r="D156" s="213" t="s">
        <v>258</v>
      </c>
      <c r="E156" s="236" t="s">
        <v>32</v>
      </c>
      <c r="F156" s="237" t="s">
        <v>1156</v>
      </c>
      <c r="G156" s="235"/>
      <c r="H156" s="238">
        <v>2</v>
      </c>
      <c r="I156" s="239"/>
      <c r="J156" s="235"/>
      <c r="K156" s="235"/>
      <c r="L156" s="240"/>
      <c r="M156" s="241"/>
      <c r="N156" s="242"/>
      <c r="O156" s="242"/>
      <c r="P156" s="242"/>
      <c r="Q156" s="242"/>
      <c r="R156" s="242"/>
      <c r="S156" s="242"/>
      <c r="T156" s="243"/>
      <c r="U156" s="13"/>
      <c r="V156" s="13"/>
      <c r="W156" s="13"/>
      <c r="X156" s="13"/>
      <c r="Y156" s="13"/>
      <c r="Z156" s="13"/>
      <c r="AA156" s="13"/>
      <c r="AB156" s="13"/>
      <c r="AC156" s="13"/>
      <c r="AD156" s="13"/>
      <c r="AE156" s="13"/>
      <c r="AT156" s="244" t="s">
        <v>258</v>
      </c>
      <c r="AU156" s="244" t="s">
        <v>89</v>
      </c>
      <c r="AV156" s="13" t="s">
        <v>89</v>
      </c>
      <c r="AW156" s="13" t="s">
        <v>39</v>
      </c>
      <c r="AX156" s="13" t="s">
        <v>86</v>
      </c>
      <c r="AY156" s="244" t="s">
        <v>133</v>
      </c>
    </row>
    <row r="157" s="2" customFormat="1" ht="24.15" customHeight="1">
      <c r="A157" s="42"/>
      <c r="B157" s="43"/>
      <c r="C157" s="200" t="s">
        <v>368</v>
      </c>
      <c r="D157" s="200" t="s">
        <v>134</v>
      </c>
      <c r="E157" s="201" t="s">
        <v>1157</v>
      </c>
      <c r="F157" s="202" t="s">
        <v>1158</v>
      </c>
      <c r="G157" s="203" t="s">
        <v>1159</v>
      </c>
      <c r="H157" s="204">
        <v>1</v>
      </c>
      <c r="I157" s="205"/>
      <c r="J157" s="206">
        <f>ROUND(I157*H157,2)</f>
        <v>0</v>
      </c>
      <c r="K157" s="202" t="s">
        <v>235</v>
      </c>
      <c r="L157" s="48"/>
      <c r="M157" s="207" t="s">
        <v>32</v>
      </c>
      <c r="N157" s="208" t="s">
        <v>49</v>
      </c>
      <c r="O157" s="88"/>
      <c r="P157" s="209">
        <f>O157*H157</f>
        <v>0</v>
      </c>
      <c r="Q157" s="209">
        <v>0</v>
      </c>
      <c r="R157" s="209">
        <f>Q157*H157</f>
        <v>0</v>
      </c>
      <c r="S157" s="209">
        <v>0</v>
      </c>
      <c r="T157" s="210">
        <f>S157*H157</f>
        <v>0</v>
      </c>
      <c r="U157" s="42"/>
      <c r="V157" s="42"/>
      <c r="W157" s="42"/>
      <c r="X157" s="42"/>
      <c r="Y157" s="42"/>
      <c r="Z157" s="42"/>
      <c r="AA157" s="42"/>
      <c r="AB157" s="42"/>
      <c r="AC157" s="42"/>
      <c r="AD157" s="42"/>
      <c r="AE157" s="42"/>
      <c r="AR157" s="211" t="s">
        <v>400</v>
      </c>
      <c r="AT157" s="211" t="s">
        <v>134</v>
      </c>
      <c r="AU157" s="211" t="s">
        <v>89</v>
      </c>
      <c r="AY157" s="20" t="s">
        <v>133</v>
      </c>
      <c r="BE157" s="212">
        <f>IF(N157="základní",J157,0)</f>
        <v>0</v>
      </c>
      <c r="BF157" s="212">
        <f>IF(N157="snížená",J157,0)</f>
        <v>0</v>
      </c>
      <c r="BG157" s="212">
        <f>IF(N157="zákl. přenesená",J157,0)</f>
        <v>0</v>
      </c>
      <c r="BH157" s="212">
        <f>IF(N157="sníž. přenesená",J157,0)</f>
        <v>0</v>
      </c>
      <c r="BI157" s="212">
        <f>IF(N157="nulová",J157,0)</f>
        <v>0</v>
      </c>
      <c r="BJ157" s="20" t="s">
        <v>86</v>
      </c>
      <c r="BK157" s="212">
        <f>ROUND(I157*H157,2)</f>
        <v>0</v>
      </c>
      <c r="BL157" s="20" t="s">
        <v>400</v>
      </c>
      <c r="BM157" s="211" t="s">
        <v>1160</v>
      </c>
    </row>
    <row r="158" s="2" customFormat="1">
      <c r="A158" s="42"/>
      <c r="B158" s="43"/>
      <c r="C158" s="44"/>
      <c r="D158" s="213" t="s">
        <v>139</v>
      </c>
      <c r="E158" s="44"/>
      <c r="F158" s="214" t="s">
        <v>1161</v>
      </c>
      <c r="G158" s="44"/>
      <c r="H158" s="44"/>
      <c r="I158" s="215"/>
      <c r="J158" s="44"/>
      <c r="K158" s="44"/>
      <c r="L158" s="48"/>
      <c r="M158" s="216"/>
      <c r="N158" s="217"/>
      <c r="O158" s="88"/>
      <c r="P158" s="88"/>
      <c r="Q158" s="88"/>
      <c r="R158" s="88"/>
      <c r="S158" s="88"/>
      <c r="T158" s="89"/>
      <c r="U158" s="42"/>
      <c r="V158" s="42"/>
      <c r="W158" s="42"/>
      <c r="X158" s="42"/>
      <c r="Y158" s="42"/>
      <c r="Z158" s="42"/>
      <c r="AA158" s="42"/>
      <c r="AB158" s="42"/>
      <c r="AC158" s="42"/>
      <c r="AD158" s="42"/>
      <c r="AE158" s="42"/>
      <c r="AT158" s="20" t="s">
        <v>139</v>
      </c>
      <c r="AU158" s="20" t="s">
        <v>89</v>
      </c>
    </row>
    <row r="159" s="2" customFormat="1">
      <c r="A159" s="42"/>
      <c r="B159" s="43"/>
      <c r="C159" s="44"/>
      <c r="D159" s="231" t="s">
        <v>184</v>
      </c>
      <c r="E159" s="44"/>
      <c r="F159" s="232" t="s">
        <v>1162</v>
      </c>
      <c r="G159" s="44"/>
      <c r="H159" s="44"/>
      <c r="I159" s="215"/>
      <c r="J159" s="44"/>
      <c r="K159" s="44"/>
      <c r="L159" s="48"/>
      <c r="M159" s="216"/>
      <c r="N159" s="217"/>
      <c r="O159" s="88"/>
      <c r="P159" s="88"/>
      <c r="Q159" s="88"/>
      <c r="R159" s="88"/>
      <c r="S159" s="88"/>
      <c r="T159" s="89"/>
      <c r="U159" s="42"/>
      <c r="V159" s="42"/>
      <c r="W159" s="42"/>
      <c r="X159" s="42"/>
      <c r="Y159" s="42"/>
      <c r="Z159" s="42"/>
      <c r="AA159" s="42"/>
      <c r="AB159" s="42"/>
      <c r="AC159" s="42"/>
      <c r="AD159" s="42"/>
      <c r="AE159" s="42"/>
      <c r="AT159" s="20" t="s">
        <v>184</v>
      </c>
      <c r="AU159" s="20" t="s">
        <v>89</v>
      </c>
    </row>
    <row r="160" s="2" customFormat="1">
      <c r="A160" s="42"/>
      <c r="B160" s="43"/>
      <c r="C160" s="44"/>
      <c r="D160" s="213" t="s">
        <v>239</v>
      </c>
      <c r="E160" s="44"/>
      <c r="F160" s="218" t="s">
        <v>1163</v>
      </c>
      <c r="G160" s="44"/>
      <c r="H160" s="44"/>
      <c r="I160" s="215"/>
      <c r="J160" s="44"/>
      <c r="K160" s="44"/>
      <c r="L160" s="48"/>
      <c r="M160" s="216"/>
      <c r="N160" s="217"/>
      <c r="O160" s="88"/>
      <c r="P160" s="88"/>
      <c r="Q160" s="88"/>
      <c r="R160" s="88"/>
      <c r="S160" s="88"/>
      <c r="T160" s="89"/>
      <c r="U160" s="42"/>
      <c r="V160" s="42"/>
      <c r="W160" s="42"/>
      <c r="X160" s="42"/>
      <c r="Y160" s="42"/>
      <c r="Z160" s="42"/>
      <c r="AA160" s="42"/>
      <c r="AB160" s="42"/>
      <c r="AC160" s="42"/>
      <c r="AD160" s="42"/>
      <c r="AE160" s="42"/>
      <c r="AT160" s="20" t="s">
        <v>239</v>
      </c>
      <c r="AU160" s="20" t="s">
        <v>89</v>
      </c>
    </row>
    <row r="161" s="2" customFormat="1" ht="37.8" customHeight="1">
      <c r="A161" s="42"/>
      <c r="B161" s="43"/>
      <c r="C161" s="200" t="s">
        <v>377</v>
      </c>
      <c r="D161" s="200" t="s">
        <v>134</v>
      </c>
      <c r="E161" s="201" t="s">
        <v>1164</v>
      </c>
      <c r="F161" s="202" t="s">
        <v>1165</v>
      </c>
      <c r="G161" s="203" t="s">
        <v>380</v>
      </c>
      <c r="H161" s="204">
        <v>18.199999999999999</v>
      </c>
      <c r="I161" s="205"/>
      <c r="J161" s="206">
        <f>ROUND(I161*H161,2)</f>
        <v>0</v>
      </c>
      <c r="K161" s="202" t="s">
        <v>235</v>
      </c>
      <c r="L161" s="48"/>
      <c r="M161" s="207" t="s">
        <v>32</v>
      </c>
      <c r="N161" s="208" t="s">
        <v>49</v>
      </c>
      <c r="O161" s="88"/>
      <c r="P161" s="209">
        <f>O161*H161</f>
        <v>0</v>
      </c>
      <c r="Q161" s="209">
        <v>0.00034000000000000002</v>
      </c>
      <c r="R161" s="209">
        <f>Q161*H161</f>
        <v>0.0061879999999999999</v>
      </c>
      <c r="S161" s="209">
        <v>0</v>
      </c>
      <c r="T161" s="210">
        <f>S161*H161</f>
        <v>0</v>
      </c>
      <c r="U161" s="42"/>
      <c r="V161" s="42"/>
      <c r="W161" s="42"/>
      <c r="X161" s="42"/>
      <c r="Y161" s="42"/>
      <c r="Z161" s="42"/>
      <c r="AA161" s="42"/>
      <c r="AB161" s="42"/>
      <c r="AC161" s="42"/>
      <c r="AD161" s="42"/>
      <c r="AE161" s="42"/>
      <c r="AR161" s="211" t="s">
        <v>400</v>
      </c>
      <c r="AT161" s="211" t="s">
        <v>134</v>
      </c>
      <c r="AU161" s="211" t="s">
        <v>89</v>
      </c>
      <c r="AY161" s="20" t="s">
        <v>133</v>
      </c>
      <c r="BE161" s="212">
        <f>IF(N161="základní",J161,0)</f>
        <v>0</v>
      </c>
      <c r="BF161" s="212">
        <f>IF(N161="snížená",J161,0)</f>
        <v>0</v>
      </c>
      <c r="BG161" s="212">
        <f>IF(N161="zákl. přenesená",J161,0)</f>
        <v>0</v>
      </c>
      <c r="BH161" s="212">
        <f>IF(N161="sníž. přenesená",J161,0)</f>
        <v>0</v>
      </c>
      <c r="BI161" s="212">
        <f>IF(N161="nulová",J161,0)</f>
        <v>0</v>
      </c>
      <c r="BJ161" s="20" t="s">
        <v>86</v>
      </c>
      <c r="BK161" s="212">
        <f>ROUND(I161*H161,2)</f>
        <v>0</v>
      </c>
      <c r="BL161" s="20" t="s">
        <v>400</v>
      </c>
      <c r="BM161" s="211" t="s">
        <v>1166</v>
      </c>
    </row>
    <row r="162" s="2" customFormat="1">
      <c r="A162" s="42"/>
      <c r="B162" s="43"/>
      <c r="C162" s="44"/>
      <c r="D162" s="213" t="s">
        <v>139</v>
      </c>
      <c r="E162" s="44"/>
      <c r="F162" s="214" t="s">
        <v>1167</v>
      </c>
      <c r="G162" s="44"/>
      <c r="H162" s="44"/>
      <c r="I162" s="215"/>
      <c r="J162" s="44"/>
      <c r="K162" s="44"/>
      <c r="L162" s="48"/>
      <c r="M162" s="216"/>
      <c r="N162" s="217"/>
      <c r="O162" s="88"/>
      <c r="P162" s="88"/>
      <c r="Q162" s="88"/>
      <c r="R162" s="88"/>
      <c r="S162" s="88"/>
      <c r="T162" s="89"/>
      <c r="U162" s="42"/>
      <c r="V162" s="42"/>
      <c r="W162" s="42"/>
      <c r="X162" s="42"/>
      <c r="Y162" s="42"/>
      <c r="Z162" s="42"/>
      <c r="AA162" s="42"/>
      <c r="AB162" s="42"/>
      <c r="AC162" s="42"/>
      <c r="AD162" s="42"/>
      <c r="AE162" s="42"/>
      <c r="AT162" s="20" t="s">
        <v>139</v>
      </c>
      <c r="AU162" s="20" t="s">
        <v>89</v>
      </c>
    </row>
    <row r="163" s="2" customFormat="1">
      <c r="A163" s="42"/>
      <c r="B163" s="43"/>
      <c r="C163" s="44"/>
      <c r="D163" s="231" t="s">
        <v>184</v>
      </c>
      <c r="E163" s="44"/>
      <c r="F163" s="232" t="s">
        <v>1168</v>
      </c>
      <c r="G163" s="44"/>
      <c r="H163" s="44"/>
      <c r="I163" s="215"/>
      <c r="J163" s="44"/>
      <c r="K163" s="44"/>
      <c r="L163" s="48"/>
      <c r="M163" s="216"/>
      <c r="N163" s="217"/>
      <c r="O163" s="88"/>
      <c r="P163" s="88"/>
      <c r="Q163" s="88"/>
      <c r="R163" s="88"/>
      <c r="S163" s="88"/>
      <c r="T163" s="89"/>
      <c r="U163" s="42"/>
      <c r="V163" s="42"/>
      <c r="W163" s="42"/>
      <c r="X163" s="42"/>
      <c r="Y163" s="42"/>
      <c r="Z163" s="42"/>
      <c r="AA163" s="42"/>
      <c r="AB163" s="42"/>
      <c r="AC163" s="42"/>
      <c r="AD163" s="42"/>
      <c r="AE163" s="42"/>
      <c r="AT163" s="20" t="s">
        <v>184</v>
      </c>
      <c r="AU163" s="20" t="s">
        <v>89</v>
      </c>
    </row>
    <row r="164" s="2" customFormat="1">
      <c r="A164" s="42"/>
      <c r="B164" s="43"/>
      <c r="C164" s="44"/>
      <c r="D164" s="213" t="s">
        <v>239</v>
      </c>
      <c r="E164" s="44"/>
      <c r="F164" s="218" t="s">
        <v>1169</v>
      </c>
      <c r="G164" s="44"/>
      <c r="H164" s="44"/>
      <c r="I164" s="215"/>
      <c r="J164" s="44"/>
      <c r="K164" s="44"/>
      <c r="L164" s="48"/>
      <c r="M164" s="216"/>
      <c r="N164" s="217"/>
      <c r="O164" s="88"/>
      <c r="P164" s="88"/>
      <c r="Q164" s="88"/>
      <c r="R164" s="88"/>
      <c r="S164" s="88"/>
      <c r="T164" s="89"/>
      <c r="U164" s="42"/>
      <c r="V164" s="42"/>
      <c r="W164" s="42"/>
      <c r="X164" s="42"/>
      <c r="Y164" s="42"/>
      <c r="Z164" s="42"/>
      <c r="AA164" s="42"/>
      <c r="AB164" s="42"/>
      <c r="AC164" s="42"/>
      <c r="AD164" s="42"/>
      <c r="AE164" s="42"/>
      <c r="AT164" s="20" t="s">
        <v>239</v>
      </c>
      <c r="AU164" s="20" t="s">
        <v>89</v>
      </c>
    </row>
    <row r="165" s="13" customFormat="1">
      <c r="A165" s="13"/>
      <c r="B165" s="234"/>
      <c r="C165" s="235"/>
      <c r="D165" s="213" t="s">
        <v>258</v>
      </c>
      <c r="E165" s="236" t="s">
        <v>32</v>
      </c>
      <c r="F165" s="237" t="s">
        <v>1170</v>
      </c>
      <c r="G165" s="235"/>
      <c r="H165" s="238">
        <v>18.199999999999999</v>
      </c>
      <c r="I165" s="239"/>
      <c r="J165" s="235"/>
      <c r="K165" s="235"/>
      <c r="L165" s="240"/>
      <c r="M165" s="241"/>
      <c r="N165" s="242"/>
      <c r="O165" s="242"/>
      <c r="P165" s="242"/>
      <c r="Q165" s="242"/>
      <c r="R165" s="242"/>
      <c r="S165" s="242"/>
      <c r="T165" s="243"/>
      <c r="U165" s="13"/>
      <c r="V165" s="13"/>
      <c r="W165" s="13"/>
      <c r="X165" s="13"/>
      <c r="Y165" s="13"/>
      <c r="Z165" s="13"/>
      <c r="AA165" s="13"/>
      <c r="AB165" s="13"/>
      <c r="AC165" s="13"/>
      <c r="AD165" s="13"/>
      <c r="AE165" s="13"/>
      <c r="AT165" s="244" t="s">
        <v>258</v>
      </c>
      <c r="AU165" s="244" t="s">
        <v>89</v>
      </c>
      <c r="AV165" s="13" t="s">
        <v>89</v>
      </c>
      <c r="AW165" s="13" t="s">
        <v>39</v>
      </c>
      <c r="AX165" s="13" t="s">
        <v>86</v>
      </c>
      <c r="AY165" s="244" t="s">
        <v>133</v>
      </c>
    </row>
    <row r="166" s="2" customFormat="1" ht="24.15" customHeight="1">
      <c r="A166" s="42"/>
      <c r="B166" s="43"/>
      <c r="C166" s="200" t="s">
        <v>387</v>
      </c>
      <c r="D166" s="200" t="s">
        <v>134</v>
      </c>
      <c r="E166" s="201" t="s">
        <v>1171</v>
      </c>
      <c r="F166" s="202" t="s">
        <v>1172</v>
      </c>
      <c r="G166" s="203" t="s">
        <v>380</v>
      </c>
      <c r="H166" s="204">
        <v>18.199999999999999</v>
      </c>
      <c r="I166" s="205"/>
      <c r="J166" s="206">
        <f>ROUND(I166*H166,2)</f>
        <v>0</v>
      </c>
      <c r="K166" s="202" t="s">
        <v>235</v>
      </c>
      <c r="L166" s="48"/>
      <c r="M166" s="207" t="s">
        <v>32</v>
      </c>
      <c r="N166" s="208" t="s">
        <v>49</v>
      </c>
      <c r="O166" s="88"/>
      <c r="P166" s="209">
        <f>O166*H166</f>
        <v>0</v>
      </c>
      <c r="Q166" s="209">
        <v>0.00040000000000000002</v>
      </c>
      <c r="R166" s="209">
        <f>Q166*H166</f>
        <v>0.00728</v>
      </c>
      <c r="S166" s="209">
        <v>0</v>
      </c>
      <c r="T166" s="210">
        <f>S166*H166</f>
        <v>0</v>
      </c>
      <c r="U166" s="42"/>
      <c r="V166" s="42"/>
      <c r="W166" s="42"/>
      <c r="X166" s="42"/>
      <c r="Y166" s="42"/>
      <c r="Z166" s="42"/>
      <c r="AA166" s="42"/>
      <c r="AB166" s="42"/>
      <c r="AC166" s="42"/>
      <c r="AD166" s="42"/>
      <c r="AE166" s="42"/>
      <c r="AR166" s="211" t="s">
        <v>400</v>
      </c>
      <c r="AT166" s="211" t="s">
        <v>134</v>
      </c>
      <c r="AU166" s="211" t="s">
        <v>89</v>
      </c>
      <c r="AY166" s="20" t="s">
        <v>133</v>
      </c>
      <c r="BE166" s="212">
        <f>IF(N166="základní",J166,0)</f>
        <v>0</v>
      </c>
      <c r="BF166" s="212">
        <f>IF(N166="snížená",J166,0)</f>
        <v>0</v>
      </c>
      <c r="BG166" s="212">
        <f>IF(N166="zákl. přenesená",J166,0)</f>
        <v>0</v>
      </c>
      <c r="BH166" s="212">
        <f>IF(N166="sníž. přenesená",J166,0)</f>
        <v>0</v>
      </c>
      <c r="BI166" s="212">
        <f>IF(N166="nulová",J166,0)</f>
        <v>0</v>
      </c>
      <c r="BJ166" s="20" t="s">
        <v>86</v>
      </c>
      <c r="BK166" s="212">
        <f>ROUND(I166*H166,2)</f>
        <v>0</v>
      </c>
      <c r="BL166" s="20" t="s">
        <v>400</v>
      </c>
      <c r="BM166" s="211" t="s">
        <v>1173</v>
      </c>
    </row>
    <row r="167" s="2" customFormat="1">
      <c r="A167" s="42"/>
      <c r="B167" s="43"/>
      <c r="C167" s="44"/>
      <c r="D167" s="213" t="s">
        <v>139</v>
      </c>
      <c r="E167" s="44"/>
      <c r="F167" s="214" t="s">
        <v>1174</v>
      </c>
      <c r="G167" s="44"/>
      <c r="H167" s="44"/>
      <c r="I167" s="215"/>
      <c r="J167" s="44"/>
      <c r="K167" s="44"/>
      <c r="L167" s="48"/>
      <c r="M167" s="216"/>
      <c r="N167" s="217"/>
      <c r="O167" s="88"/>
      <c r="P167" s="88"/>
      <c r="Q167" s="88"/>
      <c r="R167" s="88"/>
      <c r="S167" s="88"/>
      <c r="T167" s="89"/>
      <c r="U167" s="42"/>
      <c r="V167" s="42"/>
      <c r="W167" s="42"/>
      <c r="X167" s="42"/>
      <c r="Y167" s="42"/>
      <c r="Z167" s="42"/>
      <c r="AA167" s="42"/>
      <c r="AB167" s="42"/>
      <c r="AC167" s="42"/>
      <c r="AD167" s="42"/>
      <c r="AE167" s="42"/>
      <c r="AT167" s="20" t="s">
        <v>139</v>
      </c>
      <c r="AU167" s="20" t="s">
        <v>89</v>
      </c>
    </row>
    <row r="168" s="2" customFormat="1">
      <c r="A168" s="42"/>
      <c r="B168" s="43"/>
      <c r="C168" s="44"/>
      <c r="D168" s="231" t="s">
        <v>184</v>
      </c>
      <c r="E168" s="44"/>
      <c r="F168" s="232" t="s">
        <v>1175</v>
      </c>
      <c r="G168" s="44"/>
      <c r="H168" s="44"/>
      <c r="I168" s="215"/>
      <c r="J168" s="44"/>
      <c r="K168" s="44"/>
      <c r="L168" s="48"/>
      <c r="M168" s="216"/>
      <c r="N168" s="217"/>
      <c r="O168" s="88"/>
      <c r="P168" s="88"/>
      <c r="Q168" s="88"/>
      <c r="R168" s="88"/>
      <c r="S168" s="88"/>
      <c r="T168" s="89"/>
      <c r="U168" s="42"/>
      <c r="V168" s="42"/>
      <c r="W168" s="42"/>
      <c r="X168" s="42"/>
      <c r="Y168" s="42"/>
      <c r="Z168" s="42"/>
      <c r="AA168" s="42"/>
      <c r="AB168" s="42"/>
      <c r="AC168" s="42"/>
      <c r="AD168" s="42"/>
      <c r="AE168" s="42"/>
      <c r="AT168" s="20" t="s">
        <v>184</v>
      </c>
      <c r="AU168" s="20" t="s">
        <v>89</v>
      </c>
    </row>
    <row r="169" s="2" customFormat="1">
      <c r="A169" s="42"/>
      <c r="B169" s="43"/>
      <c r="C169" s="44"/>
      <c r="D169" s="213" t="s">
        <v>239</v>
      </c>
      <c r="E169" s="44"/>
      <c r="F169" s="218" t="s">
        <v>1176</v>
      </c>
      <c r="G169" s="44"/>
      <c r="H169" s="44"/>
      <c r="I169" s="215"/>
      <c r="J169" s="44"/>
      <c r="K169" s="44"/>
      <c r="L169" s="48"/>
      <c r="M169" s="216"/>
      <c r="N169" s="217"/>
      <c r="O169" s="88"/>
      <c r="P169" s="88"/>
      <c r="Q169" s="88"/>
      <c r="R169" s="88"/>
      <c r="S169" s="88"/>
      <c r="T169" s="89"/>
      <c r="U169" s="42"/>
      <c r="V169" s="42"/>
      <c r="W169" s="42"/>
      <c r="X169" s="42"/>
      <c r="Y169" s="42"/>
      <c r="Z169" s="42"/>
      <c r="AA169" s="42"/>
      <c r="AB169" s="42"/>
      <c r="AC169" s="42"/>
      <c r="AD169" s="42"/>
      <c r="AE169" s="42"/>
      <c r="AT169" s="20" t="s">
        <v>239</v>
      </c>
      <c r="AU169" s="20" t="s">
        <v>89</v>
      </c>
    </row>
    <row r="170" s="2" customFormat="1" ht="21.75" customHeight="1">
      <c r="A170" s="42"/>
      <c r="B170" s="43"/>
      <c r="C170" s="200" t="s">
        <v>400</v>
      </c>
      <c r="D170" s="200" t="s">
        <v>134</v>
      </c>
      <c r="E170" s="201" t="s">
        <v>1177</v>
      </c>
      <c r="F170" s="202" t="s">
        <v>1178</v>
      </c>
      <c r="G170" s="203" t="s">
        <v>380</v>
      </c>
      <c r="H170" s="204">
        <v>18.199999999999999</v>
      </c>
      <c r="I170" s="205"/>
      <c r="J170" s="206">
        <f>ROUND(I170*H170,2)</f>
        <v>0</v>
      </c>
      <c r="K170" s="202" t="s">
        <v>235</v>
      </c>
      <c r="L170" s="48"/>
      <c r="M170" s="207" t="s">
        <v>32</v>
      </c>
      <c r="N170" s="208" t="s">
        <v>49</v>
      </c>
      <c r="O170" s="88"/>
      <c r="P170" s="209">
        <f>O170*H170</f>
        <v>0</v>
      </c>
      <c r="Q170" s="209">
        <v>1.0000000000000001E-05</v>
      </c>
      <c r="R170" s="209">
        <f>Q170*H170</f>
        <v>0.00018200000000000001</v>
      </c>
      <c r="S170" s="209">
        <v>0</v>
      </c>
      <c r="T170" s="210">
        <f>S170*H170</f>
        <v>0</v>
      </c>
      <c r="U170" s="42"/>
      <c r="V170" s="42"/>
      <c r="W170" s="42"/>
      <c r="X170" s="42"/>
      <c r="Y170" s="42"/>
      <c r="Z170" s="42"/>
      <c r="AA170" s="42"/>
      <c r="AB170" s="42"/>
      <c r="AC170" s="42"/>
      <c r="AD170" s="42"/>
      <c r="AE170" s="42"/>
      <c r="AR170" s="211" t="s">
        <v>400</v>
      </c>
      <c r="AT170" s="211" t="s">
        <v>134</v>
      </c>
      <c r="AU170" s="211" t="s">
        <v>89</v>
      </c>
      <c r="AY170" s="20" t="s">
        <v>133</v>
      </c>
      <c r="BE170" s="212">
        <f>IF(N170="základní",J170,0)</f>
        <v>0</v>
      </c>
      <c r="BF170" s="212">
        <f>IF(N170="snížená",J170,0)</f>
        <v>0</v>
      </c>
      <c r="BG170" s="212">
        <f>IF(N170="zákl. přenesená",J170,0)</f>
        <v>0</v>
      </c>
      <c r="BH170" s="212">
        <f>IF(N170="sníž. přenesená",J170,0)</f>
        <v>0</v>
      </c>
      <c r="BI170" s="212">
        <f>IF(N170="nulová",J170,0)</f>
        <v>0</v>
      </c>
      <c r="BJ170" s="20" t="s">
        <v>86</v>
      </c>
      <c r="BK170" s="212">
        <f>ROUND(I170*H170,2)</f>
        <v>0</v>
      </c>
      <c r="BL170" s="20" t="s">
        <v>400</v>
      </c>
      <c r="BM170" s="211" t="s">
        <v>1179</v>
      </c>
    </row>
    <row r="171" s="2" customFormat="1">
      <c r="A171" s="42"/>
      <c r="B171" s="43"/>
      <c r="C171" s="44"/>
      <c r="D171" s="213" t="s">
        <v>139</v>
      </c>
      <c r="E171" s="44"/>
      <c r="F171" s="214" t="s">
        <v>1180</v>
      </c>
      <c r="G171" s="44"/>
      <c r="H171" s="44"/>
      <c r="I171" s="215"/>
      <c r="J171" s="44"/>
      <c r="K171" s="44"/>
      <c r="L171" s="48"/>
      <c r="M171" s="216"/>
      <c r="N171" s="217"/>
      <c r="O171" s="88"/>
      <c r="P171" s="88"/>
      <c r="Q171" s="88"/>
      <c r="R171" s="88"/>
      <c r="S171" s="88"/>
      <c r="T171" s="89"/>
      <c r="U171" s="42"/>
      <c r="V171" s="42"/>
      <c r="W171" s="42"/>
      <c r="X171" s="42"/>
      <c r="Y171" s="42"/>
      <c r="Z171" s="42"/>
      <c r="AA171" s="42"/>
      <c r="AB171" s="42"/>
      <c r="AC171" s="42"/>
      <c r="AD171" s="42"/>
      <c r="AE171" s="42"/>
      <c r="AT171" s="20" t="s">
        <v>139</v>
      </c>
      <c r="AU171" s="20" t="s">
        <v>89</v>
      </c>
    </row>
    <row r="172" s="2" customFormat="1">
      <c r="A172" s="42"/>
      <c r="B172" s="43"/>
      <c r="C172" s="44"/>
      <c r="D172" s="231" t="s">
        <v>184</v>
      </c>
      <c r="E172" s="44"/>
      <c r="F172" s="232" t="s">
        <v>1181</v>
      </c>
      <c r="G172" s="44"/>
      <c r="H172" s="44"/>
      <c r="I172" s="215"/>
      <c r="J172" s="44"/>
      <c r="K172" s="44"/>
      <c r="L172" s="48"/>
      <c r="M172" s="216"/>
      <c r="N172" s="217"/>
      <c r="O172" s="88"/>
      <c r="P172" s="88"/>
      <c r="Q172" s="88"/>
      <c r="R172" s="88"/>
      <c r="S172" s="88"/>
      <c r="T172" s="89"/>
      <c r="U172" s="42"/>
      <c r="V172" s="42"/>
      <c r="W172" s="42"/>
      <c r="X172" s="42"/>
      <c r="Y172" s="42"/>
      <c r="Z172" s="42"/>
      <c r="AA172" s="42"/>
      <c r="AB172" s="42"/>
      <c r="AC172" s="42"/>
      <c r="AD172" s="42"/>
      <c r="AE172" s="42"/>
      <c r="AT172" s="20" t="s">
        <v>184</v>
      </c>
      <c r="AU172" s="20" t="s">
        <v>89</v>
      </c>
    </row>
    <row r="173" s="2" customFormat="1">
      <c r="A173" s="42"/>
      <c r="B173" s="43"/>
      <c r="C173" s="44"/>
      <c r="D173" s="213" t="s">
        <v>239</v>
      </c>
      <c r="E173" s="44"/>
      <c r="F173" s="218" t="s">
        <v>1176</v>
      </c>
      <c r="G173" s="44"/>
      <c r="H173" s="44"/>
      <c r="I173" s="215"/>
      <c r="J173" s="44"/>
      <c r="K173" s="44"/>
      <c r="L173" s="48"/>
      <c r="M173" s="216"/>
      <c r="N173" s="217"/>
      <c r="O173" s="88"/>
      <c r="P173" s="88"/>
      <c r="Q173" s="88"/>
      <c r="R173" s="88"/>
      <c r="S173" s="88"/>
      <c r="T173" s="89"/>
      <c r="U173" s="42"/>
      <c r="V173" s="42"/>
      <c r="W173" s="42"/>
      <c r="X173" s="42"/>
      <c r="Y173" s="42"/>
      <c r="Z173" s="42"/>
      <c r="AA173" s="42"/>
      <c r="AB173" s="42"/>
      <c r="AC173" s="42"/>
      <c r="AD173" s="42"/>
      <c r="AE173" s="42"/>
      <c r="AT173" s="20" t="s">
        <v>239</v>
      </c>
      <c r="AU173" s="20" t="s">
        <v>89</v>
      </c>
    </row>
    <row r="174" s="2" customFormat="1" ht="24.15" customHeight="1">
      <c r="A174" s="42"/>
      <c r="B174" s="43"/>
      <c r="C174" s="200" t="s">
        <v>406</v>
      </c>
      <c r="D174" s="200" t="s">
        <v>134</v>
      </c>
      <c r="E174" s="201" t="s">
        <v>1182</v>
      </c>
      <c r="F174" s="202" t="s">
        <v>1183</v>
      </c>
      <c r="G174" s="203" t="s">
        <v>205</v>
      </c>
      <c r="H174" s="204">
        <v>1</v>
      </c>
      <c r="I174" s="205"/>
      <c r="J174" s="206">
        <f>ROUND(I174*H174,2)</f>
        <v>0</v>
      </c>
      <c r="K174" s="202" t="s">
        <v>32</v>
      </c>
      <c r="L174" s="48"/>
      <c r="M174" s="207" t="s">
        <v>32</v>
      </c>
      <c r="N174" s="208" t="s">
        <v>49</v>
      </c>
      <c r="O174" s="88"/>
      <c r="P174" s="209">
        <f>O174*H174</f>
        <v>0</v>
      </c>
      <c r="Q174" s="209">
        <v>0</v>
      </c>
      <c r="R174" s="209">
        <f>Q174*H174</f>
        <v>0</v>
      </c>
      <c r="S174" s="209">
        <v>0</v>
      </c>
      <c r="T174" s="210">
        <f>S174*H174</f>
        <v>0</v>
      </c>
      <c r="U174" s="42"/>
      <c r="V174" s="42"/>
      <c r="W174" s="42"/>
      <c r="X174" s="42"/>
      <c r="Y174" s="42"/>
      <c r="Z174" s="42"/>
      <c r="AA174" s="42"/>
      <c r="AB174" s="42"/>
      <c r="AC174" s="42"/>
      <c r="AD174" s="42"/>
      <c r="AE174" s="42"/>
      <c r="AR174" s="211" t="s">
        <v>400</v>
      </c>
      <c r="AT174" s="211" t="s">
        <v>134</v>
      </c>
      <c r="AU174" s="211" t="s">
        <v>89</v>
      </c>
      <c r="AY174" s="20" t="s">
        <v>133</v>
      </c>
      <c r="BE174" s="212">
        <f>IF(N174="základní",J174,0)</f>
        <v>0</v>
      </c>
      <c r="BF174" s="212">
        <f>IF(N174="snížená",J174,0)</f>
        <v>0</v>
      </c>
      <c r="BG174" s="212">
        <f>IF(N174="zákl. přenesená",J174,0)</f>
        <v>0</v>
      </c>
      <c r="BH174" s="212">
        <f>IF(N174="sníž. přenesená",J174,0)</f>
        <v>0</v>
      </c>
      <c r="BI174" s="212">
        <f>IF(N174="nulová",J174,0)</f>
        <v>0</v>
      </c>
      <c r="BJ174" s="20" t="s">
        <v>86</v>
      </c>
      <c r="BK174" s="212">
        <f>ROUND(I174*H174,2)</f>
        <v>0</v>
      </c>
      <c r="BL174" s="20" t="s">
        <v>400</v>
      </c>
      <c r="BM174" s="211" t="s">
        <v>1184</v>
      </c>
    </row>
    <row r="175" s="2" customFormat="1">
      <c r="A175" s="42"/>
      <c r="B175" s="43"/>
      <c r="C175" s="44"/>
      <c r="D175" s="213" t="s">
        <v>139</v>
      </c>
      <c r="E175" s="44"/>
      <c r="F175" s="214" t="s">
        <v>1183</v>
      </c>
      <c r="G175" s="44"/>
      <c r="H175" s="44"/>
      <c r="I175" s="215"/>
      <c r="J175" s="44"/>
      <c r="K175" s="44"/>
      <c r="L175" s="48"/>
      <c r="M175" s="216"/>
      <c r="N175" s="217"/>
      <c r="O175" s="88"/>
      <c r="P175" s="88"/>
      <c r="Q175" s="88"/>
      <c r="R175" s="88"/>
      <c r="S175" s="88"/>
      <c r="T175" s="89"/>
      <c r="U175" s="42"/>
      <c r="V175" s="42"/>
      <c r="W175" s="42"/>
      <c r="X175" s="42"/>
      <c r="Y175" s="42"/>
      <c r="Z175" s="42"/>
      <c r="AA175" s="42"/>
      <c r="AB175" s="42"/>
      <c r="AC175" s="42"/>
      <c r="AD175" s="42"/>
      <c r="AE175" s="42"/>
      <c r="AT175" s="20" t="s">
        <v>139</v>
      </c>
      <c r="AU175" s="20" t="s">
        <v>89</v>
      </c>
    </row>
    <row r="176" s="2" customFormat="1" ht="24.15" customHeight="1">
      <c r="A176" s="42"/>
      <c r="B176" s="43"/>
      <c r="C176" s="200" t="s">
        <v>413</v>
      </c>
      <c r="D176" s="200" t="s">
        <v>134</v>
      </c>
      <c r="E176" s="201" t="s">
        <v>1185</v>
      </c>
      <c r="F176" s="202" t="s">
        <v>1186</v>
      </c>
      <c r="G176" s="203" t="s">
        <v>282</v>
      </c>
      <c r="H176" s="204">
        <v>0.029999999999999999</v>
      </c>
      <c r="I176" s="205"/>
      <c r="J176" s="206">
        <f>ROUND(I176*H176,2)</f>
        <v>0</v>
      </c>
      <c r="K176" s="202" t="s">
        <v>235</v>
      </c>
      <c r="L176" s="48"/>
      <c r="M176" s="207" t="s">
        <v>32</v>
      </c>
      <c r="N176" s="208" t="s">
        <v>49</v>
      </c>
      <c r="O176" s="88"/>
      <c r="P176" s="209">
        <f>O176*H176</f>
        <v>0</v>
      </c>
      <c r="Q176" s="209">
        <v>0</v>
      </c>
      <c r="R176" s="209">
        <f>Q176*H176</f>
        <v>0</v>
      </c>
      <c r="S176" s="209">
        <v>0</v>
      </c>
      <c r="T176" s="210">
        <f>S176*H176</f>
        <v>0</v>
      </c>
      <c r="U176" s="42"/>
      <c r="V176" s="42"/>
      <c r="W176" s="42"/>
      <c r="X176" s="42"/>
      <c r="Y176" s="42"/>
      <c r="Z176" s="42"/>
      <c r="AA176" s="42"/>
      <c r="AB176" s="42"/>
      <c r="AC176" s="42"/>
      <c r="AD176" s="42"/>
      <c r="AE176" s="42"/>
      <c r="AR176" s="211" t="s">
        <v>400</v>
      </c>
      <c r="AT176" s="211" t="s">
        <v>134</v>
      </c>
      <c r="AU176" s="211" t="s">
        <v>89</v>
      </c>
      <c r="AY176" s="20" t="s">
        <v>133</v>
      </c>
      <c r="BE176" s="212">
        <f>IF(N176="základní",J176,0)</f>
        <v>0</v>
      </c>
      <c r="BF176" s="212">
        <f>IF(N176="snížená",J176,0)</f>
        <v>0</v>
      </c>
      <c r="BG176" s="212">
        <f>IF(N176="zákl. přenesená",J176,0)</f>
        <v>0</v>
      </c>
      <c r="BH176" s="212">
        <f>IF(N176="sníž. přenesená",J176,0)</f>
        <v>0</v>
      </c>
      <c r="BI176" s="212">
        <f>IF(N176="nulová",J176,0)</f>
        <v>0</v>
      </c>
      <c r="BJ176" s="20" t="s">
        <v>86</v>
      </c>
      <c r="BK176" s="212">
        <f>ROUND(I176*H176,2)</f>
        <v>0</v>
      </c>
      <c r="BL176" s="20" t="s">
        <v>400</v>
      </c>
      <c r="BM176" s="211" t="s">
        <v>1187</v>
      </c>
    </row>
    <row r="177" s="2" customFormat="1">
      <c r="A177" s="42"/>
      <c r="B177" s="43"/>
      <c r="C177" s="44"/>
      <c r="D177" s="213" t="s">
        <v>139</v>
      </c>
      <c r="E177" s="44"/>
      <c r="F177" s="214" t="s">
        <v>1188</v>
      </c>
      <c r="G177" s="44"/>
      <c r="H177" s="44"/>
      <c r="I177" s="215"/>
      <c r="J177" s="44"/>
      <c r="K177" s="44"/>
      <c r="L177" s="48"/>
      <c r="M177" s="216"/>
      <c r="N177" s="217"/>
      <c r="O177" s="88"/>
      <c r="P177" s="88"/>
      <c r="Q177" s="88"/>
      <c r="R177" s="88"/>
      <c r="S177" s="88"/>
      <c r="T177" s="89"/>
      <c r="U177" s="42"/>
      <c r="V177" s="42"/>
      <c r="W177" s="42"/>
      <c r="X177" s="42"/>
      <c r="Y177" s="42"/>
      <c r="Z177" s="42"/>
      <c r="AA177" s="42"/>
      <c r="AB177" s="42"/>
      <c r="AC177" s="42"/>
      <c r="AD177" s="42"/>
      <c r="AE177" s="42"/>
      <c r="AT177" s="20" t="s">
        <v>139</v>
      </c>
      <c r="AU177" s="20" t="s">
        <v>89</v>
      </c>
    </row>
    <row r="178" s="2" customFormat="1">
      <c r="A178" s="42"/>
      <c r="B178" s="43"/>
      <c r="C178" s="44"/>
      <c r="D178" s="231" t="s">
        <v>184</v>
      </c>
      <c r="E178" s="44"/>
      <c r="F178" s="232" t="s">
        <v>1189</v>
      </c>
      <c r="G178" s="44"/>
      <c r="H178" s="44"/>
      <c r="I178" s="215"/>
      <c r="J178" s="44"/>
      <c r="K178" s="44"/>
      <c r="L178" s="48"/>
      <c r="M178" s="216"/>
      <c r="N178" s="217"/>
      <c r="O178" s="88"/>
      <c r="P178" s="88"/>
      <c r="Q178" s="88"/>
      <c r="R178" s="88"/>
      <c r="S178" s="88"/>
      <c r="T178" s="89"/>
      <c r="U178" s="42"/>
      <c r="V178" s="42"/>
      <c r="W178" s="42"/>
      <c r="X178" s="42"/>
      <c r="Y178" s="42"/>
      <c r="Z178" s="42"/>
      <c r="AA178" s="42"/>
      <c r="AB178" s="42"/>
      <c r="AC178" s="42"/>
      <c r="AD178" s="42"/>
      <c r="AE178" s="42"/>
      <c r="AT178" s="20" t="s">
        <v>184</v>
      </c>
      <c r="AU178" s="20" t="s">
        <v>89</v>
      </c>
    </row>
    <row r="179" s="2" customFormat="1">
      <c r="A179" s="42"/>
      <c r="B179" s="43"/>
      <c r="C179" s="44"/>
      <c r="D179" s="213" t="s">
        <v>239</v>
      </c>
      <c r="E179" s="44"/>
      <c r="F179" s="218" t="s">
        <v>1190</v>
      </c>
      <c r="G179" s="44"/>
      <c r="H179" s="44"/>
      <c r="I179" s="215"/>
      <c r="J179" s="44"/>
      <c r="K179" s="44"/>
      <c r="L179" s="48"/>
      <c r="M179" s="216"/>
      <c r="N179" s="217"/>
      <c r="O179" s="88"/>
      <c r="P179" s="88"/>
      <c r="Q179" s="88"/>
      <c r="R179" s="88"/>
      <c r="S179" s="88"/>
      <c r="T179" s="89"/>
      <c r="U179" s="42"/>
      <c r="V179" s="42"/>
      <c r="W179" s="42"/>
      <c r="X179" s="42"/>
      <c r="Y179" s="42"/>
      <c r="Z179" s="42"/>
      <c r="AA179" s="42"/>
      <c r="AB179" s="42"/>
      <c r="AC179" s="42"/>
      <c r="AD179" s="42"/>
      <c r="AE179" s="42"/>
      <c r="AT179" s="20" t="s">
        <v>239</v>
      </c>
      <c r="AU179" s="20" t="s">
        <v>89</v>
      </c>
    </row>
    <row r="180" s="11" customFormat="1" ht="22.8" customHeight="1">
      <c r="A180" s="11"/>
      <c r="B180" s="186"/>
      <c r="C180" s="187"/>
      <c r="D180" s="188" t="s">
        <v>77</v>
      </c>
      <c r="E180" s="229" t="s">
        <v>1191</v>
      </c>
      <c r="F180" s="229" t="s">
        <v>1192</v>
      </c>
      <c r="G180" s="187"/>
      <c r="H180" s="187"/>
      <c r="I180" s="190"/>
      <c r="J180" s="230">
        <f>BK180</f>
        <v>0</v>
      </c>
      <c r="K180" s="187"/>
      <c r="L180" s="192"/>
      <c r="M180" s="193"/>
      <c r="N180" s="194"/>
      <c r="O180" s="194"/>
      <c r="P180" s="195">
        <f>SUM(P181:P212)</f>
        <v>0</v>
      </c>
      <c r="Q180" s="194"/>
      <c r="R180" s="195">
        <f>SUM(R181:R212)</f>
        <v>0.12595000000000001</v>
      </c>
      <c r="S180" s="194"/>
      <c r="T180" s="196">
        <f>SUM(T181:T212)</f>
        <v>0</v>
      </c>
      <c r="U180" s="11"/>
      <c r="V180" s="11"/>
      <c r="W180" s="11"/>
      <c r="X180" s="11"/>
      <c r="Y180" s="11"/>
      <c r="Z180" s="11"/>
      <c r="AA180" s="11"/>
      <c r="AB180" s="11"/>
      <c r="AC180" s="11"/>
      <c r="AD180" s="11"/>
      <c r="AE180" s="11"/>
      <c r="AR180" s="197" t="s">
        <v>89</v>
      </c>
      <c r="AT180" s="198" t="s">
        <v>77</v>
      </c>
      <c r="AU180" s="198" t="s">
        <v>86</v>
      </c>
      <c r="AY180" s="197" t="s">
        <v>133</v>
      </c>
      <c r="BK180" s="199">
        <f>SUM(BK181:BK212)</f>
        <v>0</v>
      </c>
    </row>
    <row r="181" s="2" customFormat="1" ht="16.5" customHeight="1">
      <c r="A181" s="42"/>
      <c r="B181" s="43"/>
      <c r="C181" s="200" t="s">
        <v>421</v>
      </c>
      <c r="D181" s="200" t="s">
        <v>134</v>
      </c>
      <c r="E181" s="201" t="s">
        <v>1193</v>
      </c>
      <c r="F181" s="202" t="s">
        <v>1194</v>
      </c>
      <c r="G181" s="203" t="s">
        <v>1159</v>
      </c>
      <c r="H181" s="204">
        <v>2</v>
      </c>
      <c r="I181" s="205"/>
      <c r="J181" s="206">
        <f>ROUND(I181*H181,2)</f>
        <v>0</v>
      </c>
      <c r="K181" s="202" t="s">
        <v>235</v>
      </c>
      <c r="L181" s="48"/>
      <c r="M181" s="207" t="s">
        <v>32</v>
      </c>
      <c r="N181" s="208" t="s">
        <v>49</v>
      </c>
      <c r="O181" s="88"/>
      <c r="P181" s="209">
        <f>O181*H181</f>
        <v>0</v>
      </c>
      <c r="Q181" s="209">
        <v>0.032419999999999997</v>
      </c>
      <c r="R181" s="209">
        <f>Q181*H181</f>
        <v>0.064839999999999995</v>
      </c>
      <c r="S181" s="209">
        <v>0</v>
      </c>
      <c r="T181" s="210">
        <f>S181*H181</f>
        <v>0</v>
      </c>
      <c r="U181" s="42"/>
      <c r="V181" s="42"/>
      <c r="W181" s="42"/>
      <c r="X181" s="42"/>
      <c r="Y181" s="42"/>
      <c r="Z181" s="42"/>
      <c r="AA181" s="42"/>
      <c r="AB181" s="42"/>
      <c r="AC181" s="42"/>
      <c r="AD181" s="42"/>
      <c r="AE181" s="42"/>
      <c r="AR181" s="211" t="s">
        <v>400</v>
      </c>
      <c r="AT181" s="211" t="s">
        <v>134</v>
      </c>
      <c r="AU181" s="211" t="s">
        <v>89</v>
      </c>
      <c r="AY181" s="20" t="s">
        <v>133</v>
      </c>
      <c r="BE181" s="212">
        <f>IF(N181="základní",J181,0)</f>
        <v>0</v>
      </c>
      <c r="BF181" s="212">
        <f>IF(N181="snížená",J181,0)</f>
        <v>0</v>
      </c>
      <c r="BG181" s="212">
        <f>IF(N181="zákl. přenesená",J181,0)</f>
        <v>0</v>
      </c>
      <c r="BH181" s="212">
        <f>IF(N181="sníž. přenesená",J181,0)</f>
        <v>0</v>
      </c>
      <c r="BI181" s="212">
        <f>IF(N181="nulová",J181,0)</f>
        <v>0</v>
      </c>
      <c r="BJ181" s="20" t="s">
        <v>86</v>
      </c>
      <c r="BK181" s="212">
        <f>ROUND(I181*H181,2)</f>
        <v>0</v>
      </c>
      <c r="BL181" s="20" t="s">
        <v>400</v>
      </c>
      <c r="BM181" s="211" t="s">
        <v>1195</v>
      </c>
    </row>
    <row r="182" s="2" customFormat="1">
      <c r="A182" s="42"/>
      <c r="B182" s="43"/>
      <c r="C182" s="44"/>
      <c r="D182" s="213" t="s">
        <v>139</v>
      </c>
      <c r="E182" s="44"/>
      <c r="F182" s="214" t="s">
        <v>1196</v>
      </c>
      <c r="G182" s="44"/>
      <c r="H182" s="44"/>
      <c r="I182" s="215"/>
      <c r="J182" s="44"/>
      <c r="K182" s="44"/>
      <c r="L182" s="48"/>
      <c r="M182" s="216"/>
      <c r="N182" s="217"/>
      <c r="O182" s="88"/>
      <c r="P182" s="88"/>
      <c r="Q182" s="88"/>
      <c r="R182" s="88"/>
      <c r="S182" s="88"/>
      <c r="T182" s="89"/>
      <c r="U182" s="42"/>
      <c r="V182" s="42"/>
      <c r="W182" s="42"/>
      <c r="X182" s="42"/>
      <c r="Y182" s="42"/>
      <c r="Z182" s="42"/>
      <c r="AA182" s="42"/>
      <c r="AB182" s="42"/>
      <c r="AC182" s="42"/>
      <c r="AD182" s="42"/>
      <c r="AE182" s="42"/>
      <c r="AT182" s="20" t="s">
        <v>139</v>
      </c>
      <c r="AU182" s="20" t="s">
        <v>89</v>
      </c>
    </row>
    <row r="183" s="2" customFormat="1">
      <c r="A183" s="42"/>
      <c r="B183" s="43"/>
      <c r="C183" s="44"/>
      <c r="D183" s="231" t="s">
        <v>184</v>
      </c>
      <c r="E183" s="44"/>
      <c r="F183" s="232" t="s">
        <v>1197</v>
      </c>
      <c r="G183" s="44"/>
      <c r="H183" s="44"/>
      <c r="I183" s="215"/>
      <c r="J183" s="44"/>
      <c r="K183" s="44"/>
      <c r="L183" s="48"/>
      <c r="M183" s="216"/>
      <c r="N183" s="217"/>
      <c r="O183" s="88"/>
      <c r="P183" s="88"/>
      <c r="Q183" s="88"/>
      <c r="R183" s="88"/>
      <c r="S183" s="88"/>
      <c r="T183" s="89"/>
      <c r="U183" s="42"/>
      <c r="V183" s="42"/>
      <c r="W183" s="42"/>
      <c r="X183" s="42"/>
      <c r="Y183" s="42"/>
      <c r="Z183" s="42"/>
      <c r="AA183" s="42"/>
      <c r="AB183" s="42"/>
      <c r="AC183" s="42"/>
      <c r="AD183" s="42"/>
      <c r="AE183" s="42"/>
      <c r="AT183" s="20" t="s">
        <v>184</v>
      </c>
      <c r="AU183" s="20" t="s">
        <v>89</v>
      </c>
    </row>
    <row r="184" s="2" customFormat="1">
      <c r="A184" s="42"/>
      <c r="B184" s="43"/>
      <c r="C184" s="44"/>
      <c r="D184" s="213" t="s">
        <v>239</v>
      </c>
      <c r="E184" s="44"/>
      <c r="F184" s="218" t="s">
        <v>1198</v>
      </c>
      <c r="G184" s="44"/>
      <c r="H184" s="44"/>
      <c r="I184" s="215"/>
      <c r="J184" s="44"/>
      <c r="K184" s="44"/>
      <c r="L184" s="48"/>
      <c r="M184" s="216"/>
      <c r="N184" s="217"/>
      <c r="O184" s="88"/>
      <c r="P184" s="88"/>
      <c r="Q184" s="88"/>
      <c r="R184" s="88"/>
      <c r="S184" s="88"/>
      <c r="T184" s="89"/>
      <c r="U184" s="42"/>
      <c r="V184" s="42"/>
      <c r="W184" s="42"/>
      <c r="X184" s="42"/>
      <c r="Y184" s="42"/>
      <c r="Z184" s="42"/>
      <c r="AA184" s="42"/>
      <c r="AB184" s="42"/>
      <c r="AC184" s="42"/>
      <c r="AD184" s="42"/>
      <c r="AE184" s="42"/>
      <c r="AT184" s="20" t="s">
        <v>239</v>
      </c>
      <c r="AU184" s="20" t="s">
        <v>89</v>
      </c>
    </row>
    <row r="185" s="2" customFormat="1" ht="24.15" customHeight="1">
      <c r="A185" s="42"/>
      <c r="B185" s="43"/>
      <c r="C185" s="200" t="s">
        <v>376</v>
      </c>
      <c r="D185" s="200" t="s">
        <v>134</v>
      </c>
      <c r="E185" s="201" t="s">
        <v>1199</v>
      </c>
      <c r="F185" s="202" t="s">
        <v>1200</v>
      </c>
      <c r="G185" s="203" t="s">
        <v>1159</v>
      </c>
      <c r="H185" s="204">
        <v>2</v>
      </c>
      <c r="I185" s="205"/>
      <c r="J185" s="206">
        <f>ROUND(I185*H185,2)</f>
        <v>0</v>
      </c>
      <c r="K185" s="202" t="s">
        <v>235</v>
      </c>
      <c r="L185" s="48"/>
      <c r="M185" s="207" t="s">
        <v>32</v>
      </c>
      <c r="N185" s="208" t="s">
        <v>49</v>
      </c>
      <c r="O185" s="88"/>
      <c r="P185" s="209">
        <f>O185*H185</f>
        <v>0</v>
      </c>
      <c r="Q185" s="209">
        <v>0.01847</v>
      </c>
      <c r="R185" s="209">
        <f>Q185*H185</f>
        <v>0.036940000000000001</v>
      </c>
      <c r="S185" s="209">
        <v>0</v>
      </c>
      <c r="T185" s="210">
        <f>S185*H185</f>
        <v>0</v>
      </c>
      <c r="U185" s="42"/>
      <c r="V185" s="42"/>
      <c r="W185" s="42"/>
      <c r="X185" s="42"/>
      <c r="Y185" s="42"/>
      <c r="Z185" s="42"/>
      <c r="AA185" s="42"/>
      <c r="AB185" s="42"/>
      <c r="AC185" s="42"/>
      <c r="AD185" s="42"/>
      <c r="AE185" s="42"/>
      <c r="AR185" s="211" t="s">
        <v>400</v>
      </c>
      <c r="AT185" s="211" t="s">
        <v>134</v>
      </c>
      <c r="AU185" s="211" t="s">
        <v>89</v>
      </c>
      <c r="AY185" s="20" t="s">
        <v>133</v>
      </c>
      <c r="BE185" s="212">
        <f>IF(N185="základní",J185,0)</f>
        <v>0</v>
      </c>
      <c r="BF185" s="212">
        <f>IF(N185="snížená",J185,0)</f>
        <v>0</v>
      </c>
      <c r="BG185" s="212">
        <f>IF(N185="zákl. přenesená",J185,0)</f>
        <v>0</v>
      </c>
      <c r="BH185" s="212">
        <f>IF(N185="sníž. přenesená",J185,0)</f>
        <v>0</v>
      </c>
      <c r="BI185" s="212">
        <f>IF(N185="nulová",J185,0)</f>
        <v>0</v>
      </c>
      <c r="BJ185" s="20" t="s">
        <v>86</v>
      </c>
      <c r="BK185" s="212">
        <f>ROUND(I185*H185,2)</f>
        <v>0</v>
      </c>
      <c r="BL185" s="20" t="s">
        <v>400</v>
      </c>
      <c r="BM185" s="211" t="s">
        <v>1201</v>
      </c>
    </row>
    <row r="186" s="2" customFormat="1">
      <c r="A186" s="42"/>
      <c r="B186" s="43"/>
      <c r="C186" s="44"/>
      <c r="D186" s="213" t="s">
        <v>139</v>
      </c>
      <c r="E186" s="44"/>
      <c r="F186" s="214" t="s">
        <v>1202</v>
      </c>
      <c r="G186" s="44"/>
      <c r="H186" s="44"/>
      <c r="I186" s="215"/>
      <c r="J186" s="44"/>
      <c r="K186" s="44"/>
      <c r="L186" s="48"/>
      <c r="M186" s="216"/>
      <c r="N186" s="217"/>
      <c r="O186" s="88"/>
      <c r="P186" s="88"/>
      <c r="Q186" s="88"/>
      <c r="R186" s="88"/>
      <c r="S186" s="88"/>
      <c r="T186" s="89"/>
      <c r="U186" s="42"/>
      <c r="V186" s="42"/>
      <c r="W186" s="42"/>
      <c r="X186" s="42"/>
      <c r="Y186" s="42"/>
      <c r="Z186" s="42"/>
      <c r="AA186" s="42"/>
      <c r="AB186" s="42"/>
      <c r="AC186" s="42"/>
      <c r="AD186" s="42"/>
      <c r="AE186" s="42"/>
      <c r="AT186" s="20" t="s">
        <v>139</v>
      </c>
      <c r="AU186" s="20" t="s">
        <v>89</v>
      </c>
    </row>
    <row r="187" s="2" customFormat="1">
      <c r="A187" s="42"/>
      <c r="B187" s="43"/>
      <c r="C187" s="44"/>
      <c r="D187" s="231" t="s">
        <v>184</v>
      </c>
      <c r="E187" s="44"/>
      <c r="F187" s="232" t="s">
        <v>1203</v>
      </c>
      <c r="G187" s="44"/>
      <c r="H187" s="44"/>
      <c r="I187" s="215"/>
      <c r="J187" s="44"/>
      <c r="K187" s="44"/>
      <c r="L187" s="48"/>
      <c r="M187" s="216"/>
      <c r="N187" s="217"/>
      <c r="O187" s="88"/>
      <c r="P187" s="88"/>
      <c r="Q187" s="88"/>
      <c r="R187" s="88"/>
      <c r="S187" s="88"/>
      <c r="T187" s="89"/>
      <c r="U187" s="42"/>
      <c r="V187" s="42"/>
      <c r="W187" s="42"/>
      <c r="X187" s="42"/>
      <c r="Y187" s="42"/>
      <c r="Z187" s="42"/>
      <c r="AA187" s="42"/>
      <c r="AB187" s="42"/>
      <c r="AC187" s="42"/>
      <c r="AD187" s="42"/>
      <c r="AE187" s="42"/>
      <c r="AT187" s="20" t="s">
        <v>184</v>
      </c>
      <c r="AU187" s="20" t="s">
        <v>89</v>
      </c>
    </row>
    <row r="188" s="2" customFormat="1">
      <c r="A188" s="42"/>
      <c r="B188" s="43"/>
      <c r="C188" s="44"/>
      <c r="D188" s="213" t="s">
        <v>239</v>
      </c>
      <c r="E188" s="44"/>
      <c r="F188" s="218" t="s">
        <v>1204</v>
      </c>
      <c r="G188" s="44"/>
      <c r="H188" s="44"/>
      <c r="I188" s="215"/>
      <c r="J188" s="44"/>
      <c r="K188" s="44"/>
      <c r="L188" s="48"/>
      <c r="M188" s="216"/>
      <c r="N188" s="217"/>
      <c r="O188" s="88"/>
      <c r="P188" s="88"/>
      <c r="Q188" s="88"/>
      <c r="R188" s="88"/>
      <c r="S188" s="88"/>
      <c r="T188" s="89"/>
      <c r="U188" s="42"/>
      <c r="V188" s="42"/>
      <c r="W188" s="42"/>
      <c r="X188" s="42"/>
      <c r="Y188" s="42"/>
      <c r="Z188" s="42"/>
      <c r="AA188" s="42"/>
      <c r="AB188" s="42"/>
      <c r="AC188" s="42"/>
      <c r="AD188" s="42"/>
      <c r="AE188" s="42"/>
      <c r="AT188" s="20" t="s">
        <v>239</v>
      </c>
      <c r="AU188" s="20" t="s">
        <v>89</v>
      </c>
    </row>
    <row r="189" s="2" customFormat="1" ht="24.15" customHeight="1">
      <c r="A189" s="42"/>
      <c r="B189" s="43"/>
      <c r="C189" s="200" t="s">
        <v>7</v>
      </c>
      <c r="D189" s="200" t="s">
        <v>134</v>
      </c>
      <c r="E189" s="201" t="s">
        <v>1205</v>
      </c>
      <c r="F189" s="202" t="s">
        <v>1206</v>
      </c>
      <c r="G189" s="203" t="s">
        <v>1159</v>
      </c>
      <c r="H189" s="204">
        <v>1</v>
      </c>
      <c r="I189" s="205"/>
      <c r="J189" s="206">
        <f>ROUND(I189*H189,2)</f>
        <v>0</v>
      </c>
      <c r="K189" s="202" t="s">
        <v>235</v>
      </c>
      <c r="L189" s="48"/>
      <c r="M189" s="207" t="s">
        <v>32</v>
      </c>
      <c r="N189" s="208" t="s">
        <v>49</v>
      </c>
      <c r="O189" s="88"/>
      <c r="P189" s="209">
        <f>O189*H189</f>
        <v>0</v>
      </c>
      <c r="Q189" s="209">
        <v>0.017430000000000001</v>
      </c>
      <c r="R189" s="209">
        <f>Q189*H189</f>
        <v>0.017430000000000001</v>
      </c>
      <c r="S189" s="209">
        <v>0</v>
      </c>
      <c r="T189" s="210">
        <f>S189*H189</f>
        <v>0</v>
      </c>
      <c r="U189" s="42"/>
      <c r="V189" s="42"/>
      <c r="W189" s="42"/>
      <c r="X189" s="42"/>
      <c r="Y189" s="42"/>
      <c r="Z189" s="42"/>
      <c r="AA189" s="42"/>
      <c r="AB189" s="42"/>
      <c r="AC189" s="42"/>
      <c r="AD189" s="42"/>
      <c r="AE189" s="42"/>
      <c r="AR189" s="211" t="s">
        <v>400</v>
      </c>
      <c r="AT189" s="211" t="s">
        <v>134</v>
      </c>
      <c r="AU189" s="211" t="s">
        <v>89</v>
      </c>
      <c r="AY189" s="20" t="s">
        <v>133</v>
      </c>
      <c r="BE189" s="212">
        <f>IF(N189="základní",J189,0)</f>
        <v>0</v>
      </c>
      <c r="BF189" s="212">
        <f>IF(N189="snížená",J189,0)</f>
        <v>0</v>
      </c>
      <c r="BG189" s="212">
        <f>IF(N189="zákl. přenesená",J189,0)</f>
        <v>0</v>
      </c>
      <c r="BH189" s="212">
        <f>IF(N189="sníž. přenesená",J189,0)</f>
        <v>0</v>
      </c>
      <c r="BI189" s="212">
        <f>IF(N189="nulová",J189,0)</f>
        <v>0</v>
      </c>
      <c r="BJ189" s="20" t="s">
        <v>86</v>
      </c>
      <c r="BK189" s="212">
        <f>ROUND(I189*H189,2)</f>
        <v>0</v>
      </c>
      <c r="BL189" s="20" t="s">
        <v>400</v>
      </c>
      <c r="BM189" s="211" t="s">
        <v>1207</v>
      </c>
    </row>
    <row r="190" s="2" customFormat="1">
      <c r="A190" s="42"/>
      <c r="B190" s="43"/>
      <c r="C190" s="44"/>
      <c r="D190" s="213" t="s">
        <v>139</v>
      </c>
      <c r="E190" s="44"/>
      <c r="F190" s="214" t="s">
        <v>1208</v>
      </c>
      <c r="G190" s="44"/>
      <c r="H190" s="44"/>
      <c r="I190" s="215"/>
      <c r="J190" s="44"/>
      <c r="K190" s="44"/>
      <c r="L190" s="48"/>
      <c r="M190" s="216"/>
      <c r="N190" s="217"/>
      <c r="O190" s="88"/>
      <c r="P190" s="88"/>
      <c r="Q190" s="88"/>
      <c r="R190" s="88"/>
      <c r="S190" s="88"/>
      <c r="T190" s="89"/>
      <c r="U190" s="42"/>
      <c r="V190" s="42"/>
      <c r="W190" s="42"/>
      <c r="X190" s="42"/>
      <c r="Y190" s="42"/>
      <c r="Z190" s="42"/>
      <c r="AA190" s="42"/>
      <c r="AB190" s="42"/>
      <c r="AC190" s="42"/>
      <c r="AD190" s="42"/>
      <c r="AE190" s="42"/>
      <c r="AT190" s="20" t="s">
        <v>139</v>
      </c>
      <c r="AU190" s="20" t="s">
        <v>89</v>
      </c>
    </row>
    <row r="191" s="2" customFormat="1">
      <c r="A191" s="42"/>
      <c r="B191" s="43"/>
      <c r="C191" s="44"/>
      <c r="D191" s="231" t="s">
        <v>184</v>
      </c>
      <c r="E191" s="44"/>
      <c r="F191" s="232" t="s">
        <v>1209</v>
      </c>
      <c r="G191" s="44"/>
      <c r="H191" s="44"/>
      <c r="I191" s="215"/>
      <c r="J191" s="44"/>
      <c r="K191" s="44"/>
      <c r="L191" s="48"/>
      <c r="M191" s="216"/>
      <c r="N191" s="217"/>
      <c r="O191" s="88"/>
      <c r="P191" s="88"/>
      <c r="Q191" s="88"/>
      <c r="R191" s="88"/>
      <c r="S191" s="88"/>
      <c r="T191" s="89"/>
      <c r="U191" s="42"/>
      <c r="V191" s="42"/>
      <c r="W191" s="42"/>
      <c r="X191" s="42"/>
      <c r="Y191" s="42"/>
      <c r="Z191" s="42"/>
      <c r="AA191" s="42"/>
      <c r="AB191" s="42"/>
      <c r="AC191" s="42"/>
      <c r="AD191" s="42"/>
      <c r="AE191" s="42"/>
      <c r="AT191" s="20" t="s">
        <v>184</v>
      </c>
      <c r="AU191" s="20" t="s">
        <v>89</v>
      </c>
    </row>
    <row r="192" s="2" customFormat="1">
      <c r="A192" s="42"/>
      <c r="B192" s="43"/>
      <c r="C192" s="44"/>
      <c r="D192" s="213" t="s">
        <v>239</v>
      </c>
      <c r="E192" s="44"/>
      <c r="F192" s="218" t="s">
        <v>1210</v>
      </c>
      <c r="G192" s="44"/>
      <c r="H192" s="44"/>
      <c r="I192" s="215"/>
      <c r="J192" s="44"/>
      <c r="K192" s="44"/>
      <c r="L192" s="48"/>
      <c r="M192" s="216"/>
      <c r="N192" s="217"/>
      <c r="O192" s="88"/>
      <c r="P192" s="88"/>
      <c r="Q192" s="88"/>
      <c r="R192" s="88"/>
      <c r="S192" s="88"/>
      <c r="T192" s="89"/>
      <c r="U192" s="42"/>
      <c r="V192" s="42"/>
      <c r="W192" s="42"/>
      <c r="X192" s="42"/>
      <c r="Y192" s="42"/>
      <c r="Z192" s="42"/>
      <c r="AA192" s="42"/>
      <c r="AB192" s="42"/>
      <c r="AC192" s="42"/>
      <c r="AD192" s="42"/>
      <c r="AE192" s="42"/>
      <c r="AT192" s="20" t="s">
        <v>239</v>
      </c>
      <c r="AU192" s="20" t="s">
        <v>89</v>
      </c>
    </row>
    <row r="193" s="2" customFormat="1" ht="16.5" customHeight="1">
      <c r="A193" s="42"/>
      <c r="B193" s="43"/>
      <c r="C193" s="200" t="s">
        <v>447</v>
      </c>
      <c r="D193" s="200" t="s">
        <v>134</v>
      </c>
      <c r="E193" s="201" t="s">
        <v>1211</v>
      </c>
      <c r="F193" s="202" t="s">
        <v>1212</v>
      </c>
      <c r="G193" s="203" t="s">
        <v>1159</v>
      </c>
      <c r="H193" s="204">
        <v>2</v>
      </c>
      <c r="I193" s="205"/>
      <c r="J193" s="206">
        <f>ROUND(I193*H193,2)</f>
        <v>0</v>
      </c>
      <c r="K193" s="202" t="s">
        <v>235</v>
      </c>
      <c r="L193" s="48"/>
      <c r="M193" s="207" t="s">
        <v>32</v>
      </c>
      <c r="N193" s="208" t="s">
        <v>49</v>
      </c>
      <c r="O193" s="88"/>
      <c r="P193" s="209">
        <f>O193*H193</f>
        <v>0</v>
      </c>
      <c r="Q193" s="209">
        <v>0.0018400000000000001</v>
      </c>
      <c r="R193" s="209">
        <f>Q193*H193</f>
        <v>0.0036800000000000001</v>
      </c>
      <c r="S193" s="209">
        <v>0</v>
      </c>
      <c r="T193" s="210">
        <f>S193*H193</f>
        <v>0</v>
      </c>
      <c r="U193" s="42"/>
      <c r="V193" s="42"/>
      <c r="W193" s="42"/>
      <c r="X193" s="42"/>
      <c r="Y193" s="42"/>
      <c r="Z193" s="42"/>
      <c r="AA193" s="42"/>
      <c r="AB193" s="42"/>
      <c r="AC193" s="42"/>
      <c r="AD193" s="42"/>
      <c r="AE193" s="42"/>
      <c r="AR193" s="211" t="s">
        <v>400</v>
      </c>
      <c r="AT193" s="211" t="s">
        <v>134</v>
      </c>
      <c r="AU193" s="211" t="s">
        <v>89</v>
      </c>
      <c r="AY193" s="20" t="s">
        <v>133</v>
      </c>
      <c r="BE193" s="212">
        <f>IF(N193="základní",J193,0)</f>
        <v>0</v>
      </c>
      <c r="BF193" s="212">
        <f>IF(N193="snížená",J193,0)</f>
        <v>0</v>
      </c>
      <c r="BG193" s="212">
        <f>IF(N193="zákl. přenesená",J193,0)</f>
        <v>0</v>
      </c>
      <c r="BH193" s="212">
        <f>IF(N193="sníž. přenesená",J193,0)</f>
        <v>0</v>
      </c>
      <c r="BI193" s="212">
        <f>IF(N193="nulová",J193,0)</f>
        <v>0</v>
      </c>
      <c r="BJ193" s="20" t="s">
        <v>86</v>
      </c>
      <c r="BK193" s="212">
        <f>ROUND(I193*H193,2)</f>
        <v>0</v>
      </c>
      <c r="BL193" s="20" t="s">
        <v>400</v>
      </c>
      <c r="BM193" s="211" t="s">
        <v>1213</v>
      </c>
    </row>
    <row r="194" s="2" customFormat="1">
      <c r="A194" s="42"/>
      <c r="B194" s="43"/>
      <c r="C194" s="44"/>
      <c r="D194" s="213" t="s">
        <v>139</v>
      </c>
      <c r="E194" s="44"/>
      <c r="F194" s="214" t="s">
        <v>1214</v>
      </c>
      <c r="G194" s="44"/>
      <c r="H194" s="44"/>
      <c r="I194" s="215"/>
      <c r="J194" s="44"/>
      <c r="K194" s="44"/>
      <c r="L194" s="48"/>
      <c r="M194" s="216"/>
      <c r="N194" s="217"/>
      <c r="O194" s="88"/>
      <c r="P194" s="88"/>
      <c r="Q194" s="88"/>
      <c r="R194" s="88"/>
      <c r="S194" s="88"/>
      <c r="T194" s="89"/>
      <c r="U194" s="42"/>
      <c r="V194" s="42"/>
      <c r="W194" s="42"/>
      <c r="X194" s="42"/>
      <c r="Y194" s="42"/>
      <c r="Z194" s="42"/>
      <c r="AA194" s="42"/>
      <c r="AB194" s="42"/>
      <c r="AC194" s="42"/>
      <c r="AD194" s="42"/>
      <c r="AE194" s="42"/>
      <c r="AT194" s="20" t="s">
        <v>139</v>
      </c>
      <c r="AU194" s="20" t="s">
        <v>89</v>
      </c>
    </row>
    <row r="195" s="2" customFormat="1">
      <c r="A195" s="42"/>
      <c r="B195" s="43"/>
      <c r="C195" s="44"/>
      <c r="D195" s="231" t="s">
        <v>184</v>
      </c>
      <c r="E195" s="44"/>
      <c r="F195" s="232" t="s">
        <v>1215</v>
      </c>
      <c r="G195" s="44"/>
      <c r="H195" s="44"/>
      <c r="I195" s="215"/>
      <c r="J195" s="44"/>
      <c r="K195" s="44"/>
      <c r="L195" s="48"/>
      <c r="M195" s="216"/>
      <c r="N195" s="217"/>
      <c r="O195" s="88"/>
      <c r="P195" s="88"/>
      <c r="Q195" s="88"/>
      <c r="R195" s="88"/>
      <c r="S195" s="88"/>
      <c r="T195" s="89"/>
      <c r="U195" s="42"/>
      <c r="V195" s="42"/>
      <c r="W195" s="42"/>
      <c r="X195" s="42"/>
      <c r="Y195" s="42"/>
      <c r="Z195" s="42"/>
      <c r="AA195" s="42"/>
      <c r="AB195" s="42"/>
      <c r="AC195" s="42"/>
      <c r="AD195" s="42"/>
      <c r="AE195" s="42"/>
      <c r="AT195" s="20" t="s">
        <v>184</v>
      </c>
      <c r="AU195" s="20" t="s">
        <v>89</v>
      </c>
    </row>
    <row r="196" s="2" customFormat="1">
      <c r="A196" s="42"/>
      <c r="B196" s="43"/>
      <c r="C196" s="44"/>
      <c r="D196" s="213" t="s">
        <v>239</v>
      </c>
      <c r="E196" s="44"/>
      <c r="F196" s="218" t="s">
        <v>1216</v>
      </c>
      <c r="G196" s="44"/>
      <c r="H196" s="44"/>
      <c r="I196" s="215"/>
      <c r="J196" s="44"/>
      <c r="K196" s="44"/>
      <c r="L196" s="48"/>
      <c r="M196" s="216"/>
      <c r="N196" s="217"/>
      <c r="O196" s="88"/>
      <c r="P196" s="88"/>
      <c r="Q196" s="88"/>
      <c r="R196" s="88"/>
      <c r="S196" s="88"/>
      <c r="T196" s="89"/>
      <c r="U196" s="42"/>
      <c r="V196" s="42"/>
      <c r="W196" s="42"/>
      <c r="X196" s="42"/>
      <c r="Y196" s="42"/>
      <c r="Z196" s="42"/>
      <c r="AA196" s="42"/>
      <c r="AB196" s="42"/>
      <c r="AC196" s="42"/>
      <c r="AD196" s="42"/>
      <c r="AE196" s="42"/>
      <c r="AT196" s="20" t="s">
        <v>239</v>
      </c>
      <c r="AU196" s="20" t="s">
        <v>89</v>
      </c>
    </row>
    <row r="197" s="2" customFormat="1" ht="16.5" customHeight="1">
      <c r="A197" s="42"/>
      <c r="B197" s="43"/>
      <c r="C197" s="200" t="s">
        <v>452</v>
      </c>
      <c r="D197" s="200" t="s">
        <v>134</v>
      </c>
      <c r="E197" s="201" t="s">
        <v>1217</v>
      </c>
      <c r="F197" s="202" t="s">
        <v>1218</v>
      </c>
      <c r="G197" s="203" t="s">
        <v>1159</v>
      </c>
      <c r="H197" s="204">
        <v>1</v>
      </c>
      <c r="I197" s="205"/>
      <c r="J197" s="206">
        <f>ROUND(I197*H197,2)</f>
        <v>0</v>
      </c>
      <c r="K197" s="202" t="s">
        <v>235</v>
      </c>
      <c r="L197" s="48"/>
      <c r="M197" s="207" t="s">
        <v>32</v>
      </c>
      <c r="N197" s="208" t="s">
        <v>49</v>
      </c>
      <c r="O197" s="88"/>
      <c r="P197" s="209">
        <f>O197*H197</f>
        <v>0</v>
      </c>
      <c r="Q197" s="209">
        <v>0.0018400000000000001</v>
      </c>
      <c r="R197" s="209">
        <f>Q197*H197</f>
        <v>0.0018400000000000001</v>
      </c>
      <c r="S197" s="209">
        <v>0</v>
      </c>
      <c r="T197" s="210">
        <f>S197*H197</f>
        <v>0</v>
      </c>
      <c r="U197" s="42"/>
      <c r="V197" s="42"/>
      <c r="W197" s="42"/>
      <c r="X197" s="42"/>
      <c r="Y197" s="42"/>
      <c r="Z197" s="42"/>
      <c r="AA197" s="42"/>
      <c r="AB197" s="42"/>
      <c r="AC197" s="42"/>
      <c r="AD197" s="42"/>
      <c r="AE197" s="42"/>
      <c r="AR197" s="211" t="s">
        <v>400</v>
      </c>
      <c r="AT197" s="211" t="s">
        <v>134</v>
      </c>
      <c r="AU197" s="211" t="s">
        <v>89</v>
      </c>
      <c r="AY197" s="20" t="s">
        <v>133</v>
      </c>
      <c r="BE197" s="212">
        <f>IF(N197="základní",J197,0)</f>
        <v>0</v>
      </c>
      <c r="BF197" s="212">
        <f>IF(N197="snížená",J197,0)</f>
        <v>0</v>
      </c>
      <c r="BG197" s="212">
        <f>IF(N197="zákl. přenesená",J197,0)</f>
        <v>0</v>
      </c>
      <c r="BH197" s="212">
        <f>IF(N197="sníž. přenesená",J197,0)</f>
        <v>0</v>
      </c>
      <c r="BI197" s="212">
        <f>IF(N197="nulová",J197,0)</f>
        <v>0</v>
      </c>
      <c r="BJ197" s="20" t="s">
        <v>86</v>
      </c>
      <c r="BK197" s="212">
        <f>ROUND(I197*H197,2)</f>
        <v>0</v>
      </c>
      <c r="BL197" s="20" t="s">
        <v>400</v>
      </c>
      <c r="BM197" s="211" t="s">
        <v>1219</v>
      </c>
    </row>
    <row r="198" s="2" customFormat="1">
      <c r="A198" s="42"/>
      <c r="B198" s="43"/>
      <c r="C198" s="44"/>
      <c r="D198" s="213" t="s">
        <v>139</v>
      </c>
      <c r="E198" s="44"/>
      <c r="F198" s="214" t="s">
        <v>1220</v>
      </c>
      <c r="G198" s="44"/>
      <c r="H198" s="44"/>
      <c r="I198" s="215"/>
      <c r="J198" s="44"/>
      <c r="K198" s="44"/>
      <c r="L198" s="48"/>
      <c r="M198" s="216"/>
      <c r="N198" s="217"/>
      <c r="O198" s="88"/>
      <c r="P198" s="88"/>
      <c r="Q198" s="88"/>
      <c r="R198" s="88"/>
      <c r="S198" s="88"/>
      <c r="T198" s="89"/>
      <c r="U198" s="42"/>
      <c r="V198" s="42"/>
      <c r="W198" s="42"/>
      <c r="X198" s="42"/>
      <c r="Y198" s="42"/>
      <c r="Z198" s="42"/>
      <c r="AA198" s="42"/>
      <c r="AB198" s="42"/>
      <c r="AC198" s="42"/>
      <c r="AD198" s="42"/>
      <c r="AE198" s="42"/>
      <c r="AT198" s="20" t="s">
        <v>139</v>
      </c>
      <c r="AU198" s="20" t="s">
        <v>89</v>
      </c>
    </row>
    <row r="199" s="2" customFormat="1">
      <c r="A199" s="42"/>
      <c r="B199" s="43"/>
      <c r="C199" s="44"/>
      <c r="D199" s="231" t="s">
        <v>184</v>
      </c>
      <c r="E199" s="44"/>
      <c r="F199" s="232" t="s">
        <v>1221</v>
      </c>
      <c r="G199" s="44"/>
      <c r="H199" s="44"/>
      <c r="I199" s="215"/>
      <c r="J199" s="44"/>
      <c r="K199" s="44"/>
      <c r="L199" s="48"/>
      <c r="M199" s="216"/>
      <c r="N199" s="217"/>
      <c r="O199" s="88"/>
      <c r="P199" s="88"/>
      <c r="Q199" s="88"/>
      <c r="R199" s="88"/>
      <c r="S199" s="88"/>
      <c r="T199" s="89"/>
      <c r="U199" s="42"/>
      <c r="V199" s="42"/>
      <c r="W199" s="42"/>
      <c r="X199" s="42"/>
      <c r="Y199" s="42"/>
      <c r="Z199" s="42"/>
      <c r="AA199" s="42"/>
      <c r="AB199" s="42"/>
      <c r="AC199" s="42"/>
      <c r="AD199" s="42"/>
      <c r="AE199" s="42"/>
      <c r="AT199" s="20" t="s">
        <v>184</v>
      </c>
      <c r="AU199" s="20" t="s">
        <v>89</v>
      </c>
    </row>
    <row r="200" s="2" customFormat="1">
      <c r="A200" s="42"/>
      <c r="B200" s="43"/>
      <c r="C200" s="44"/>
      <c r="D200" s="213" t="s">
        <v>239</v>
      </c>
      <c r="E200" s="44"/>
      <c r="F200" s="218" t="s">
        <v>1222</v>
      </c>
      <c r="G200" s="44"/>
      <c r="H200" s="44"/>
      <c r="I200" s="215"/>
      <c r="J200" s="44"/>
      <c r="K200" s="44"/>
      <c r="L200" s="48"/>
      <c r="M200" s="216"/>
      <c r="N200" s="217"/>
      <c r="O200" s="88"/>
      <c r="P200" s="88"/>
      <c r="Q200" s="88"/>
      <c r="R200" s="88"/>
      <c r="S200" s="88"/>
      <c r="T200" s="89"/>
      <c r="U200" s="42"/>
      <c r="V200" s="42"/>
      <c r="W200" s="42"/>
      <c r="X200" s="42"/>
      <c r="Y200" s="42"/>
      <c r="Z200" s="42"/>
      <c r="AA200" s="42"/>
      <c r="AB200" s="42"/>
      <c r="AC200" s="42"/>
      <c r="AD200" s="42"/>
      <c r="AE200" s="42"/>
      <c r="AT200" s="20" t="s">
        <v>239</v>
      </c>
      <c r="AU200" s="20" t="s">
        <v>89</v>
      </c>
    </row>
    <row r="201" s="2" customFormat="1" ht="16.5" customHeight="1">
      <c r="A201" s="42"/>
      <c r="B201" s="43"/>
      <c r="C201" s="200" t="s">
        <v>457</v>
      </c>
      <c r="D201" s="200" t="s">
        <v>134</v>
      </c>
      <c r="E201" s="201" t="s">
        <v>1223</v>
      </c>
      <c r="F201" s="202" t="s">
        <v>1224</v>
      </c>
      <c r="G201" s="203" t="s">
        <v>234</v>
      </c>
      <c r="H201" s="204">
        <v>2</v>
      </c>
      <c r="I201" s="205"/>
      <c r="J201" s="206">
        <f>ROUND(I201*H201,2)</f>
        <v>0</v>
      </c>
      <c r="K201" s="202" t="s">
        <v>235</v>
      </c>
      <c r="L201" s="48"/>
      <c r="M201" s="207" t="s">
        <v>32</v>
      </c>
      <c r="N201" s="208" t="s">
        <v>49</v>
      </c>
      <c r="O201" s="88"/>
      <c r="P201" s="209">
        <f>O201*H201</f>
        <v>0</v>
      </c>
      <c r="Q201" s="209">
        <v>0.00024000000000000001</v>
      </c>
      <c r="R201" s="209">
        <f>Q201*H201</f>
        <v>0.00048000000000000001</v>
      </c>
      <c r="S201" s="209">
        <v>0</v>
      </c>
      <c r="T201" s="210">
        <f>S201*H201</f>
        <v>0</v>
      </c>
      <c r="U201" s="42"/>
      <c r="V201" s="42"/>
      <c r="W201" s="42"/>
      <c r="X201" s="42"/>
      <c r="Y201" s="42"/>
      <c r="Z201" s="42"/>
      <c r="AA201" s="42"/>
      <c r="AB201" s="42"/>
      <c r="AC201" s="42"/>
      <c r="AD201" s="42"/>
      <c r="AE201" s="42"/>
      <c r="AR201" s="211" t="s">
        <v>400</v>
      </c>
      <c r="AT201" s="211" t="s">
        <v>134</v>
      </c>
      <c r="AU201" s="211" t="s">
        <v>89</v>
      </c>
      <c r="AY201" s="20" t="s">
        <v>133</v>
      </c>
      <c r="BE201" s="212">
        <f>IF(N201="základní",J201,0)</f>
        <v>0</v>
      </c>
      <c r="BF201" s="212">
        <f>IF(N201="snížená",J201,0)</f>
        <v>0</v>
      </c>
      <c r="BG201" s="212">
        <f>IF(N201="zákl. přenesená",J201,0)</f>
        <v>0</v>
      </c>
      <c r="BH201" s="212">
        <f>IF(N201="sníž. přenesená",J201,0)</f>
        <v>0</v>
      </c>
      <c r="BI201" s="212">
        <f>IF(N201="nulová",J201,0)</f>
        <v>0</v>
      </c>
      <c r="BJ201" s="20" t="s">
        <v>86</v>
      </c>
      <c r="BK201" s="212">
        <f>ROUND(I201*H201,2)</f>
        <v>0</v>
      </c>
      <c r="BL201" s="20" t="s">
        <v>400</v>
      </c>
      <c r="BM201" s="211" t="s">
        <v>1225</v>
      </c>
    </row>
    <row r="202" s="2" customFormat="1">
      <c r="A202" s="42"/>
      <c r="B202" s="43"/>
      <c r="C202" s="44"/>
      <c r="D202" s="213" t="s">
        <v>139</v>
      </c>
      <c r="E202" s="44"/>
      <c r="F202" s="214" t="s">
        <v>1226</v>
      </c>
      <c r="G202" s="44"/>
      <c r="H202" s="44"/>
      <c r="I202" s="215"/>
      <c r="J202" s="44"/>
      <c r="K202" s="44"/>
      <c r="L202" s="48"/>
      <c r="M202" s="216"/>
      <c r="N202" s="217"/>
      <c r="O202" s="88"/>
      <c r="P202" s="88"/>
      <c r="Q202" s="88"/>
      <c r="R202" s="88"/>
      <c r="S202" s="88"/>
      <c r="T202" s="89"/>
      <c r="U202" s="42"/>
      <c r="V202" s="42"/>
      <c r="W202" s="42"/>
      <c r="X202" s="42"/>
      <c r="Y202" s="42"/>
      <c r="Z202" s="42"/>
      <c r="AA202" s="42"/>
      <c r="AB202" s="42"/>
      <c r="AC202" s="42"/>
      <c r="AD202" s="42"/>
      <c r="AE202" s="42"/>
      <c r="AT202" s="20" t="s">
        <v>139</v>
      </c>
      <c r="AU202" s="20" t="s">
        <v>89</v>
      </c>
    </row>
    <row r="203" s="2" customFormat="1">
      <c r="A203" s="42"/>
      <c r="B203" s="43"/>
      <c r="C203" s="44"/>
      <c r="D203" s="231" t="s">
        <v>184</v>
      </c>
      <c r="E203" s="44"/>
      <c r="F203" s="232" t="s">
        <v>1227</v>
      </c>
      <c r="G203" s="44"/>
      <c r="H203" s="44"/>
      <c r="I203" s="215"/>
      <c r="J203" s="44"/>
      <c r="K203" s="44"/>
      <c r="L203" s="48"/>
      <c r="M203" s="216"/>
      <c r="N203" s="217"/>
      <c r="O203" s="88"/>
      <c r="P203" s="88"/>
      <c r="Q203" s="88"/>
      <c r="R203" s="88"/>
      <c r="S203" s="88"/>
      <c r="T203" s="89"/>
      <c r="U203" s="42"/>
      <c r="V203" s="42"/>
      <c r="W203" s="42"/>
      <c r="X203" s="42"/>
      <c r="Y203" s="42"/>
      <c r="Z203" s="42"/>
      <c r="AA203" s="42"/>
      <c r="AB203" s="42"/>
      <c r="AC203" s="42"/>
      <c r="AD203" s="42"/>
      <c r="AE203" s="42"/>
      <c r="AT203" s="20" t="s">
        <v>184</v>
      </c>
      <c r="AU203" s="20" t="s">
        <v>89</v>
      </c>
    </row>
    <row r="204" s="2" customFormat="1">
      <c r="A204" s="42"/>
      <c r="B204" s="43"/>
      <c r="C204" s="44"/>
      <c r="D204" s="213" t="s">
        <v>239</v>
      </c>
      <c r="E204" s="44"/>
      <c r="F204" s="218" t="s">
        <v>1228</v>
      </c>
      <c r="G204" s="44"/>
      <c r="H204" s="44"/>
      <c r="I204" s="215"/>
      <c r="J204" s="44"/>
      <c r="K204" s="44"/>
      <c r="L204" s="48"/>
      <c r="M204" s="216"/>
      <c r="N204" s="217"/>
      <c r="O204" s="88"/>
      <c r="P204" s="88"/>
      <c r="Q204" s="88"/>
      <c r="R204" s="88"/>
      <c r="S204" s="88"/>
      <c r="T204" s="89"/>
      <c r="U204" s="42"/>
      <c r="V204" s="42"/>
      <c r="W204" s="42"/>
      <c r="X204" s="42"/>
      <c r="Y204" s="42"/>
      <c r="Z204" s="42"/>
      <c r="AA204" s="42"/>
      <c r="AB204" s="42"/>
      <c r="AC204" s="42"/>
      <c r="AD204" s="42"/>
      <c r="AE204" s="42"/>
      <c r="AT204" s="20" t="s">
        <v>239</v>
      </c>
      <c r="AU204" s="20" t="s">
        <v>89</v>
      </c>
    </row>
    <row r="205" s="2" customFormat="1" ht="33" customHeight="1">
      <c r="A205" s="42"/>
      <c r="B205" s="43"/>
      <c r="C205" s="200" t="s">
        <v>466</v>
      </c>
      <c r="D205" s="200" t="s">
        <v>134</v>
      </c>
      <c r="E205" s="201" t="s">
        <v>1229</v>
      </c>
      <c r="F205" s="202" t="s">
        <v>1230</v>
      </c>
      <c r="G205" s="203" t="s">
        <v>234</v>
      </c>
      <c r="H205" s="204">
        <v>1</v>
      </c>
      <c r="I205" s="205"/>
      <c r="J205" s="206">
        <f>ROUND(I205*H205,2)</f>
        <v>0</v>
      </c>
      <c r="K205" s="202" t="s">
        <v>235</v>
      </c>
      <c r="L205" s="48"/>
      <c r="M205" s="207" t="s">
        <v>32</v>
      </c>
      <c r="N205" s="208" t="s">
        <v>49</v>
      </c>
      <c r="O205" s="88"/>
      <c r="P205" s="209">
        <f>O205*H205</f>
        <v>0</v>
      </c>
      <c r="Q205" s="209">
        <v>0.00073999999999999999</v>
      </c>
      <c r="R205" s="209">
        <f>Q205*H205</f>
        <v>0.00073999999999999999</v>
      </c>
      <c r="S205" s="209">
        <v>0</v>
      </c>
      <c r="T205" s="210">
        <f>S205*H205</f>
        <v>0</v>
      </c>
      <c r="U205" s="42"/>
      <c r="V205" s="42"/>
      <c r="W205" s="42"/>
      <c r="X205" s="42"/>
      <c r="Y205" s="42"/>
      <c r="Z205" s="42"/>
      <c r="AA205" s="42"/>
      <c r="AB205" s="42"/>
      <c r="AC205" s="42"/>
      <c r="AD205" s="42"/>
      <c r="AE205" s="42"/>
      <c r="AR205" s="211" t="s">
        <v>400</v>
      </c>
      <c r="AT205" s="211" t="s">
        <v>134</v>
      </c>
      <c r="AU205" s="211" t="s">
        <v>89</v>
      </c>
      <c r="AY205" s="20" t="s">
        <v>133</v>
      </c>
      <c r="BE205" s="212">
        <f>IF(N205="základní",J205,0)</f>
        <v>0</v>
      </c>
      <c r="BF205" s="212">
        <f>IF(N205="snížená",J205,0)</f>
        <v>0</v>
      </c>
      <c r="BG205" s="212">
        <f>IF(N205="zákl. přenesená",J205,0)</f>
        <v>0</v>
      </c>
      <c r="BH205" s="212">
        <f>IF(N205="sníž. přenesená",J205,0)</f>
        <v>0</v>
      </c>
      <c r="BI205" s="212">
        <f>IF(N205="nulová",J205,0)</f>
        <v>0</v>
      </c>
      <c r="BJ205" s="20" t="s">
        <v>86</v>
      </c>
      <c r="BK205" s="212">
        <f>ROUND(I205*H205,2)</f>
        <v>0</v>
      </c>
      <c r="BL205" s="20" t="s">
        <v>400</v>
      </c>
      <c r="BM205" s="211" t="s">
        <v>1231</v>
      </c>
    </row>
    <row r="206" s="2" customFormat="1">
      <c r="A206" s="42"/>
      <c r="B206" s="43"/>
      <c r="C206" s="44"/>
      <c r="D206" s="213" t="s">
        <v>139</v>
      </c>
      <c r="E206" s="44"/>
      <c r="F206" s="214" t="s">
        <v>1232</v>
      </c>
      <c r="G206" s="44"/>
      <c r="H206" s="44"/>
      <c r="I206" s="215"/>
      <c r="J206" s="44"/>
      <c r="K206" s="44"/>
      <c r="L206" s="48"/>
      <c r="M206" s="216"/>
      <c r="N206" s="217"/>
      <c r="O206" s="88"/>
      <c r="P206" s="88"/>
      <c r="Q206" s="88"/>
      <c r="R206" s="88"/>
      <c r="S206" s="88"/>
      <c r="T206" s="89"/>
      <c r="U206" s="42"/>
      <c r="V206" s="42"/>
      <c r="W206" s="42"/>
      <c r="X206" s="42"/>
      <c r="Y206" s="42"/>
      <c r="Z206" s="42"/>
      <c r="AA206" s="42"/>
      <c r="AB206" s="42"/>
      <c r="AC206" s="42"/>
      <c r="AD206" s="42"/>
      <c r="AE206" s="42"/>
      <c r="AT206" s="20" t="s">
        <v>139</v>
      </c>
      <c r="AU206" s="20" t="s">
        <v>89</v>
      </c>
    </row>
    <row r="207" s="2" customFormat="1">
      <c r="A207" s="42"/>
      <c r="B207" s="43"/>
      <c r="C207" s="44"/>
      <c r="D207" s="231" t="s">
        <v>184</v>
      </c>
      <c r="E207" s="44"/>
      <c r="F207" s="232" t="s">
        <v>1233</v>
      </c>
      <c r="G207" s="44"/>
      <c r="H207" s="44"/>
      <c r="I207" s="215"/>
      <c r="J207" s="44"/>
      <c r="K207" s="44"/>
      <c r="L207" s="48"/>
      <c r="M207" s="216"/>
      <c r="N207" s="217"/>
      <c r="O207" s="88"/>
      <c r="P207" s="88"/>
      <c r="Q207" s="88"/>
      <c r="R207" s="88"/>
      <c r="S207" s="88"/>
      <c r="T207" s="89"/>
      <c r="U207" s="42"/>
      <c r="V207" s="42"/>
      <c r="W207" s="42"/>
      <c r="X207" s="42"/>
      <c r="Y207" s="42"/>
      <c r="Z207" s="42"/>
      <c r="AA207" s="42"/>
      <c r="AB207" s="42"/>
      <c r="AC207" s="42"/>
      <c r="AD207" s="42"/>
      <c r="AE207" s="42"/>
      <c r="AT207" s="20" t="s">
        <v>184</v>
      </c>
      <c r="AU207" s="20" t="s">
        <v>89</v>
      </c>
    </row>
    <row r="208" s="2" customFormat="1">
      <c r="A208" s="42"/>
      <c r="B208" s="43"/>
      <c r="C208" s="44"/>
      <c r="D208" s="213" t="s">
        <v>239</v>
      </c>
      <c r="E208" s="44"/>
      <c r="F208" s="218" t="s">
        <v>1228</v>
      </c>
      <c r="G208" s="44"/>
      <c r="H208" s="44"/>
      <c r="I208" s="215"/>
      <c r="J208" s="44"/>
      <c r="K208" s="44"/>
      <c r="L208" s="48"/>
      <c r="M208" s="216"/>
      <c r="N208" s="217"/>
      <c r="O208" s="88"/>
      <c r="P208" s="88"/>
      <c r="Q208" s="88"/>
      <c r="R208" s="88"/>
      <c r="S208" s="88"/>
      <c r="T208" s="89"/>
      <c r="U208" s="42"/>
      <c r="V208" s="42"/>
      <c r="W208" s="42"/>
      <c r="X208" s="42"/>
      <c r="Y208" s="42"/>
      <c r="Z208" s="42"/>
      <c r="AA208" s="42"/>
      <c r="AB208" s="42"/>
      <c r="AC208" s="42"/>
      <c r="AD208" s="42"/>
      <c r="AE208" s="42"/>
      <c r="AT208" s="20" t="s">
        <v>239</v>
      </c>
      <c r="AU208" s="20" t="s">
        <v>89</v>
      </c>
    </row>
    <row r="209" s="2" customFormat="1" ht="24.15" customHeight="1">
      <c r="A209" s="42"/>
      <c r="B209" s="43"/>
      <c r="C209" s="200" t="s">
        <v>476</v>
      </c>
      <c r="D209" s="200" t="s">
        <v>134</v>
      </c>
      <c r="E209" s="201" t="s">
        <v>1234</v>
      </c>
      <c r="F209" s="202" t="s">
        <v>1235</v>
      </c>
      <c r="G209" s="203" t="s">
        <v>282</v>
      </c>
      <c r="H209" s="204">
        <v>0.126</v>
      </c>
      <c r="I209" s="205"/>
      <c r="J209" s="206">
        <f>ROUND(I209*H209,2)</f>
        <v>0</v>
      </c>
      <c r="K209" s="202" t="s">
        <v>235</v>
      </c>
      <c r="L209" s="48"/>
      <c r="M209" s="207" t="s">
        <v>32</v>
      </c>
      <c r="N209" s="208" t="s">
        <v>49</v>
      </c>
      <c r="O209" s="88"/>
      <c r="P209" s="209">
        <f>O209*H209</f>
        <v>0</v>
      </c>
      <c r="Q209" s="209">
        <v>0</v>
      </c>
      <c r="R209" s="209">
        <f>Q209*H209</f>
        <v>0</v>
      </c>
      <c r="S209" s="209">
        <v>0</v>
      </c>
      <c r="T209" s="210">
        <f>S209*H209</f>
        <v>0</v>
      </c>
      <c r="U209" s="42"/>
      <c r="V209" s="42"/>
      <c r="W209" s="42"/>
      <c r="X209" s="42"/>
      <c r="Y209" s="42"/>
      <c r="Z209" s="42"/>
      <c r="AA209" s="42"/>
      <c r="AB209" s="42"/>
      <c r="AC209" s="42"/>
      <c r="AD209" s="42"/>
      <c r="AE209" s="42"/>
      <c r="AR209" s="211" t="s">
        <v>400</v>
      </c>
      <c r="AT209" s="211" t="s">
        <v>134</v>
      </c>
      <c r="AU209" s="211" t="s">
        <v>89</v>
      </c>
      <c r="AY209" s="20" t="s">
        <v>133</v>
      </c>
      <c r="BE209" s="212">
        <f>IF(N209="základní",J209,0)</f>
        <v>0</v>
      </c>
      <c r="BF209" s="212">
        <f>IF(N209="snížená",J209,0)</f>
        <v>0</v>
      </c>
      <c r="BG209" s="212">
        <f>IF(N209="zákl. přenesená",J209,0)</f>
        <v>0</v>
      </c>
      <c r="BH209" s="212">
        <f>IF(N209="sníž. přenesená",J209,0)</f>
        <v>0</v>
      </c>
      <c r="BI209" s="212">
        <f>IF(N209="nulová",J209,0)</f>
        <v>0</v>
      </c>
      <c r="BJ209" s="20" t="s">
        <v>86</v>
      </c>
      <c r="BK209" s="212">
        <f>ROUND(I209*H209,2)</f>
        <v>0</v>
      </c>
      <c r="BL209" s="20" t="s">
        <v>400</v>
      </c>
      <c r="BM209" s="211" t="s">
        <v>1236</v>
      </c>
    </row>
    <row r="210" s="2" customFormat="1">
      <c r="A210" s="42"/>
      <c r="B210" s="43"/>
      <c r="C210" s="44"/>
      <c r="D210" s="213" t="s">
        <v>139</v>
      </c>
      <c r="E210" s="44"/>
      <c r="F210" s="214" t="s">
        <v>1237</v>
      </c>
      <c r="G210" s="44"/>
      <c r="H210" s="44"/>
      <c r="I210" s="215"/>
      <c r="J210" s="44"/>
      <c r="K210" s="44"/>
      <c r="L210" s="48"/>
      <c r="M210" s="216"/>
      <c r="N210" s="217"/>
      <c r="O210" s="88"/>
      <c r="P210" s="88"/>
      <c r="Q210" s="88"/>
      <c r="R210" s="88"/>
      <c r="S210" s="88"/>
      <c r="T210" s="89"/>
      <c r="U210" s="42"/>
      <c r="V210" s="42"/>
      <c r="W210" s="42"/>
      <c r="X210" s="42"/>
      <c r="Y210" s="42"/>
      <c r="Z210" s="42"/>
      <c r="AA210" s="42"/>
      <c r="AB210" s="42"/>
      <c r="AC210" s="42"/>
      <c r="AD210" s="42"/>
      <c r="AE210" s="42"/>
      <c r="AT210" s="20" t="s">
        <v>139</v>
      </c>
      <c r="AU210" s="20" t="s">
        <v>89</v>
      </c>
    </row>
    <row r="211" s="2" customFormat="1">
      <c r="A211" s="42"/>
      <c r="B211" s="43"/>
      <c r="C211" s="44"/>
      <c r="D211" s="231" t="s">
        <v>184</v>
      </c>
      <c r="E211" s="44"/>
      <c r="F211" s="232" t="s">
        <v>1238</v>
      </c>
      <c r="G211" s="44"/>
      <c r="H211" s="44"/>
      <c r="I211" s="215"/>
      <c r="J211" s="44"/>
      <c r="K211" s="44"/>
      <c r="L211" s="48"/>
      <c r="M211" s="216"/>
      <c r="N211" s="217"/>
      <c r="O211" s="88"/>
      <c r="P211" s="88"/>
      <c r="Q211" s="88"/>
      <c r="R211" s="88"/>
      <c r="S211" s="88"/>
      <c r="T211" s="89"/>
      <c r="U211" s="42"/>
      <c r="V211" s="42"/>
      <c r="W211" s="42"/>
      <c r="X211" s="42"/>
      <c r="Y211" s="42"/>
      <c r="Z211" s="42"/>
      <c r="AA211" s="42"/>
      <c r="AB211" s="42"/>
      <c r="AC211" s="42"/>
      <c r="AD211" s="42"/>
      <c r="AE211" s="42"/>
      <c r="AT211" s="20" t="s">
        <v>184</v>
      </c>
      <c r="AU211" s="20" t="s">
        <v>89</v>
      </c>
    </row>
    <row r="212" s="2" customFormat="1">
      <c r="A212" s="42"/>
      <c r="B212" s="43"/>
      <c r="C212" s="44"/>
      <c r="D212" s="213" t="s">
        <v>239</v>
      </c>
      <c r="E212" s="44"/>
      <c r="F212" s="218" t="s">
        <v>1239</v>
      </c>
      <c r="G212" s="44"/>
      <c r="H212" s="44"/>
      <c r="I212" s="215"/>
      <c r="J212" s="44"/>
      <c r="K212" s="44"/>
      <c r="L212" s="48"/>
      <c r="M212" s="216"/>
      <c r="N212" s="217"/>
      <c r="O212" s="88"/>
      <c r="P212" s="88"/>
      <c r="Q212" s="88"/>
      <c r="R212" s="88"/>
      <c r="S212" s="88"/>
      <c r="T212" s="89"/>
      <c r="U212" s="42"/>
      <c r="V212" s="42"/>
      <c r="W212" s="42"/>
      <c r="X212" s="42"/>
      <c r="Y212" s="42"/>
      <c r="Z212" s="42"/>
      <c r="AA212" s="42"/>
      <c r="AB212" s="42"/>
      <c r="AC212" s="42"/>
      <c r="AD212" s="42"/>
      <c r="AE212" s="42"/>
      <c r="AT212" s="20" t="s">
        <v>239</v>
      </c>
      <c r="AU212" s="20" t="s">
        <v>89</v>
      </c>
    </row>
    <row r="213" s="11" customFormat="1" ht="25.92" customHeight="1">
      <c r="A213" s="11"/>
      <c r="B213" s="186"/>
      <c r="C213" s="187"/>
      <c r="D213" s="188" t="s">
        <v>77</v>
      </c>
      <c r="E213" s="189" t="s">
        <v>1057</v>
      </c>
      <c r="F213" s="189" t="s">
        <v>1058</v>
      </c>
      <c r="G213" s="187"/>
      <c r="H213" s="187"/>
      <c r="I213" s="190"/>
      <c r="J213" s="191">
        <f>BK213</f>
        <v>0</v>
      </c>
      <c r="K213" s="187"/>
      <c r="L213" s="192"/>
      <c r="M213" s="193"/>
      <c r="N213" s="194"/>
      <c r="O213" s="194"/>
      <c r="P213" s="195">
        <f>SUM(P214:P218)</f>
        <v>0</v>
      </c>
      <c r="Q213" s="194"/>
      <c r="R213" s="195">
        <f>SUM(R214:R218)</f>
        <v>0</v>
      </c>
      <c r="S213" s="194"/>
      <c r="T213" s="196">
        <f>SUM(T214:T218)</f>
        <v>0</v>
      </c>
      <c r="U213" s="11"/>
      <c r="V213" s="11"/>
      <c r="W213" s="11"/>
      <c r="X213" s="11"/>
      <c r="Y213" s="11"/>
      <c r="Z213" s="11"/>
      <c r="AA213" s="11"/>
      <c r="AB213" s="11"/>
      <c r="AC213" s="11"/>
      <c r="AD213" s="11"/>
      <c r="AE213" s="11"/>
      <c r="AR213" s="197" t="s">
        <v>132</v>
      </c>
      <c r="AT213" s="198" t="s">
        <v>77</v>
      </c>
      <c r="AU213" s="198" t="s">
        <v>78</v>
      </c>
      <c r="AY213" s="197" t="s">
        <v>133</v>
      </c>
      <c r="BK213" s="199">
        <f>SUM(BK214:BK218)</f>
        <v>0</v>
      </c>
    </row>
    <row r="214" s="2" customFormat="1" ht="21.75" customHeight="1">
      <c r="A214" s="42"/>
      <c r="B214" s="43"/>
      <c r="C214" s="200" t="s">
        <v>483</v>
      </c>
      <c r="D214" s="200" t="s">
        <v>134</v>
      </c>
      <c r="E214" s="201" t="s">
        <v>1060</v>
      </c>
      <c r="F214" s="202" t="s">
        <v>1061</v>
      </c>
      <c r="G214" s="203" t="s">
        <v>1062</v>
      </c>
      <c r="H214" s="204">
        <v>17</v>
      </c>
      <c r="I214" s="205"/>
      <c r="J214" s="206">
        <f>ROUND(I214*H214,2)</f>
        <v>0</v>
      </c>
      <c r="K214" s="202" t="s">
        <v>235</v>
      </c>
      <c r="L214" s="48"/>
      <c r="M214" s="207" t="s">
        <v>32</v>
      </c>
      <c r="N214" s="208" t="s">
        <v>49</v>
      </c>
      <c r="O214" s="88"/>
      <c r="P214" s="209">
        <f>O214*H214</f>
        <v>0</v>
      </c>
      <c r="Q214" s="209">
        <v>0</v>
      </c>
      <c r="R214" s="209">
        <f>Q214*H214</f>
        <v>0</v>
      </c>
      <c r="S214" s="209">
        <v>0</v>
      </c>
      <c r="T214" s="210">
        <f>S214*H214</f>
        <v>0</v>
      </c>
      <c r="U214" s="42"/>
      <c r="V214" s="42"/>
      <c r="W214" s="42"/>
      <c r="X214" s="42"/>
      <c r="Y214" s="42"/>
      <c r="Z214" s="42"/>
      <c r="AA214" s="42"/>
      <c r="AB214" s="42"/>
      <c r="AC214" s="42"/>
      <c r="AD214" s="42"/>
      <c r="AE214" s="42"/>
      <c r="AR214" s="211" t="s">
        <v>137</v>
      </c>
      <c r="AT214" s="211" t="s">
        <v>134</v>
      </c>
      <c r="AU214" s="211" t="s">
        <v>86</v>
      </c>
      <c r="AY214" s="20" t="s">
        <v>133</v>
      </c>
      <c r="BE214" s="212">
        <f>IF(N214="základní",J214,0)</f>
        <v>0</v>
      </c>
      <c r="BF214" s="212">
        <f>IF(N214="snížená",J214,0)</f>
        <v>0</v>
      </c>
      <c r="BG214" s="212">
        <f>IF(N214="zákl. přenesená",J214,0)</f>
        <v>0</v>
      </c>
      <c r="BH214" s="212">
        <f>IF(N214="sníž. přenesená",J214,0)</f>
        <v>0</v>
      </c>
      <c r="BI214" s="212">
        <f>IF(N214="nulová",J214,0)</f>
        <v>0</v>
      </c>
      <c r="BJ214" s="20" t="s">
        <v>86</v>
      </c>
      <c r="BK214" s="212">
        <f>ROUND(I214*H214,2)</f>
        <v>0</v>
      </c>
      <c r="BL214" s="20" t="s">
        <v>137</v>
      </c>
      <c r="BM214" s="211" t="s">
        <v>1240</v>
      </c>
    </row>
    <row r="215" s="2" customFormat="1">
      <c r="A215" s="42"/>
      <c r="B215" s="43"/>
      <c r="C215" s="44"/>
      <c r="D215" s="213" t="s">
        <v>139</v>
      </c>
      <c r="E215" s="44"/>
      <c r="F215" s="214" t="s">
        <v>1064</v>
      </c>
      <c r="G215" s="44"/>
      <c r="H215" s="44"/>
      <c r="I215" s="215"/>
      <c r="J215" s="44"/>
      <c r="K215" s="44"/>
      <c r="L215" s="48"/>
      <c r="M215" s="216"/>
      <c r="N215" s="217"/>
      <c r="O215" s="88"/>
      <c r="P215" s="88"/>
      <c r="Q215" s="88"/>
      <c r="R215" s="88"/>
      <c r="S215" s="88"/>
      <c r="T215" s="89"/>
      <c r="U215" s="42"/>
      <c r="V215" s="42"/>
      <c r="W215" s="42"/>
      <c r="X215" s="42"/>
      <c r="Y215" s="42"/>
      <c r="Z215" s="42"/>
      <c r="AA215" s="42"/>
      <c r="AB215" s="42"/>
      <c r="AC215" s="42"/>
      <c r="AD215" s="42"/>
      <c r="AE215" s="42"/>
      <c r="AT215" s="20" t="s">
        <v>139</v>
      </c>
      <c r="AU215" s="20" t="s">
        <v>86</v>
      </c>
    </row>
    <row r="216" s="2" customFormat="1">
      <c r="A216" s="42"/>
      <c r="B216" s="43"/>
      <c r="C216" s="44"/>
      <c r="D216" s="231" t="s">
        <v>184</v>
      </c>
      <c r="E216" s="44"/>
      <c r="F216" s="232" t="s">
        <v>1065</v>
      </c>
      <c r="G216" s="44"/>
      <c r="H216" s="44"/>
      <c r="I216" s="215"/>
      <c r="J216" s="44"/>
      <c r="K216" s="44"/>
      <c r="L216" s="48"/>
      <c r="M216" s="216"/>
      <c r="N216" s="217"/>
      <c r="O216" s="88"/>
      <c r="P216" s="88"/>
      <c r="Q216" s="88"/>
      <c r="R216" s="88"/>
      <c r="S216" s="88"/>
      <c r="T216" s="89"/>
      <c r="U216" s="42"/>
      <c r="V216" s="42"/>
      <c r="W216" s="42"/>
      <c r="X216" s="42"/>
      <c r="Y216" s="42"/>
      <c r="Z216" s="42"/>
      <c r="AA216" s="42"/>
      <c r="AB216" s="42"/>
      <c r="AC216" s="42"/>
      <c r="AD216" s="42"/>
      <c r="AE216" s="42"/>
      <c r="AT216" s="20" t="s">
        <v>184</v>
      </c>
      <c r="AU216" s="20" t="s">
        <v>86</v>
      </c>
    </row>
    <row r="217" s="2" customFormat="1">
      <c r="A217" s="42"/>
      <c r="B217" s="43"/>
      <c r="C217" s="44"/>
      <c r="D217" s="213" t="s">
        <v>147</v>
      </c>
      <c r="E217" s="44"/>
      <c r="F217" s="218" t="s">
        <v>1066</v>
      </c>
      <c r="G217" s="44"/>
      <c r="H217" s="44"/>
      <c r="I217" s="215"/>
      <c r="J217" s="44"/>
      <c r="K217" s="44"/>
      <c r="L217" s="48"/>
      <c r="M217" s="216"/>
      <c r="N217" s="217"/>
      <c r="O217" s="88"/>
      <c r="P217" s="88"/>
      <c r="Q217" s="88"/>
      <c r="R217" s="88"/>
      <c r="S217" s="88"/>
      <c r="T217" s="89"/>
      <c r="U217" s="42"/>
      <c r="V217" s="42"/>
      <c r="W217" s="42"/>
      <c r="X217" s="42"/>
      <c r="Y217" s="42"/>
      <c r="Z217" s="42"/>
      <c r="AA217" s="42"/>
      <c r="AB217" s="42"/>
      <c r="AC217" s="42"/>
      <c r="AD217" s="42"/>
      <c r="AE217" s="42"/>
      <c r="AT217" s="20" t="s">
        <v>147</v>
      </c>
      <c r="AU217" s="20" t="s">
        <v>86</v>
      </c>
    </row>
    <row r="218" s="13" customFormat="1">
      <c r="A218" s="13"/>
      <c r="B218" s="234"/>
      <c r="C218" s="235"/>
      <c r="D218" s="213" t="s">
        <v>258</v>
      </c>
      <c r="E218" s="236" t="s">
        <v>32</v>
      </c>
      <c r="F218" s="237" t="s">
        <v>1241</v>
      </c>
      <c r="G218" s="235"/>
      <c r="H218" s="238">
        <v>17</v>
      </c>
      <c r="I218" s="239"/>
      <c r="J218" s="235"/>
      <c r="K218" s="235"/>
      <c r="L218" s="240"/>
      <c r="M218" s="276"/>
      <c r="N218" s="277"/>
      <c r="O218" s="277"/>
      <c r="P218" s="277"/>
      <c r="Q218" s="277"/>
      <c r="R218" s="277"/>
      <c r="S218" s="277"/>
      <c r="T218" s="278"/>
      <c r="U218" s="13"/>
      <c r="V218" s="13"/>
      <c r="W218" s="13"/>
      <c r="X218" s="13"/>
      <c r="Y218" s="13"/>
      <c r="Z218" s="13"/>
      <c r="AA218" s="13"/>
      <c r="AB218" s="13"/>
      <c r="AC218" s="13"/>
      <c r="AD218" s="13"/>
      <c r="AE218" s="13"/>
      <c r="AT218" s="244" t="s">
        <v>258</v>
      </c>
      <c r="AU218" s="244" t="s">
        <v>86</v>
      </c>
      <c r="AV218" s="13" t="s">
        <v>89</v>
      </c>
      <c r="AW218" s="13" t="s">
        <v>39</v>
      </c>
      <c r="AX218" s="13" t="s">
        <v>86</v>
      </c>
      <c r="AY218" s="244" t="s">
        <v>133</v>
      </c>
    </row>
    <row r="219" s="2" customFormat="1" ht="6.96" customHeight="1">
      <c r="A219" s="42"/>
      <c r="B219" s="63"/>
      <c r="C219" s="64"/>
      <c r="D219" s="64"/>
      <c r="E219" s="64"/>
      <c r="F219" s="64"/>
      <c r="G219" s="64"/>
      <c r="H219" s="64"/>
      <c r="I219" s="64"/>
      <c r="J219" s="64"/>
      <c r="K219" s="64"/>
      <c r="L219" s="48"/>
      <c r="M219" s="42"/>
      <c r="O219" s="42"/>
      <c r="P219" s="42"/>
      <c r="Q219" s="42"/>
      <c r="R219" s="42"/>
      <c r="S219" s="42"/>
      <c r="T219" s="42"/>
      <c r="U219" s="42"/>
      <c r="V219" s="42"/>
      <c r="W219" s="42"/>
      <c r="X219" s="42"/>
      <c r="Y219" s="42"/>
      <c r="Z219" s="42"/>
      <c r="AA219" s="42"/>
      <c r="AB219" s="42"/>
      <c r="AC219" s="42"/>
      <c r="AD219" s="42"/>
      <c r="AE219" s="42"/>
    </row>
  </sheetData>
  <sheetProtection sheet="1" autoFilter="0" formatColumns="0" formatRows="0" objects="1" scenarios="1" spinCount="100000" saltValue="MeCipMeGjfMpcGPmQHlmmgafDWoCvNo/ru+F/NBKZ+SWNijUx6hm0hwlA2vgZPJET0mFpXpBoC4XJUdk/UFLIA==" hashValue="W/4vkIGI0AMrnJl90eZdQ94+CVMIq5SgZVUQt7gaaDK13oIYIxheoaRZmb/+ZeL7r9ppSZB+gPgpx2yn5p6bjA==" algorithmName="SHA-512" password="FC2B"/>
  <autoFilter ref="C83:K218"/>
  <mergeCells count="9">
    <mergeCell ref="E7:H7"/>
    <mergeCell ref="E9:H9"/>
    <mergeCell ref="E18:H18"/>
    <mergeCell ref="E27:H27"/>
    <mergeCell ref="E48:H48"/>
    <mergeCell ref="E50:H50"/>
    <mergeCell ref="E74:H74"/>
    <mergeCell ref="E76:H76"/>
    <mergeCell ref="L2:V2"/>
  </mergeCells>
  <hyperlinks>
    <hyperlink ref="F89" r:id="rId1" display="https://podminky.urs.cz/item/CS_URS_2025_01/721140915"/>
    <hyperlink ref="F92" r:id="rId2" display="https://podminky.urs.cz/item/CS_URS_2025_01/721174025"/>
    <hyperlink ref="F101" r:id="rId3" display="https://podminky.urs.cz/item/CS_URS_2025_01/721174042"/>
    <hyperlink ref="F112" r:id="rId4" display="https://podminky.urs.cz/item/CS_URS_2025_01/721174043"/>
    <hyperlink ref="F121" r:id="rId5" display="https://podminky.urs.cz/item/CS_URS_2025_01/721174045"/>
    <hyperlink ref="F131" r:id="rId6" display="https://podminky.urs.cz/item/CS_URS_2025_01/721273153"/>
    <hyperlink ref="F134" r:id="rId7" display="https://podminky.urs.cz/item/CS_URS_2025_01/721290111"/>
    <hyperlink ref="F138" r:id="rId8" display="https://podminky.urs.cz/item/CS_URS_2025_01/998721101"/>
    <hyperlink ref="F143" r:id="rId9" display="https://podminky.urs.cz/item/CS_URS_2025_01/722131943"/>
    <hyperlink ref="F147" r:id="rId10" display="https://podminky.urs.cz/item/CS_URS_2025_01/722174002"/>
    <hyperlink ref="F151" r:id="rId11" display="https://podminky.urs.cz/item/CS_URS_2025_01/722174022"/>
    <hyperlink ref="F155" r:id="rId12" display="https://podminky.urs.cz/item/CS_URS_2025_01/722174023"/>
    <hyperlink ref="F159" r:id="rId13" display="https://podminky.urs.cz/item/CS_URS_2025_01/722179191"/>
    <hyperlink ref="F163" r:id="rId14" display="https://podminky.urs.cz/item/CS_URS_2025_01/722181231"/>
    <hyperlink ref="F168" r:id="rId15" display="https://podminky.urs.cz/item/CS_URS_2025_01/722290215"/>
    <hyperlink ref="F172" r:id="rId16" display="https://podminky.urs.cz/item/CS_URS_2025_01/722290234"/>
    <hyperlink ref="F178" r:id="rId17" display="https://podminky.urs.cz/item/CS_URS_2025_01/998722101"/>
    <hyperlink ref="F183" r:id="rId18" display="https://podminky.urs.cz/item/CS_URS_2025_01/725112182"/>
    <hyperlink ref="F187" r:id="rId19" display="https://podminky.urs.cz/item/CS_URS_2025_01/725211604"/>
    <hyperlink ref="F191" r:id="rId20" display="https://podminky.urs.cz/item/CS_URS_2025_01/725241124"/>
    <hyperlink ref="F195" r:id="rId21" display="https://podminky.urs.cz/item/CS_URS_2025_01/725822613"/>
    <hyperlink ref="F199" r:id="rId22" display="https://podminky.urs.cz/item/CS_URS_2025_01/725841312"/>
    <hyperlink ref="F203" r:id="rId23" display="https://podminky.urs.cz/item/CS_URS_2025_01/725861102"/>
    <hyperlink ref="F207" r:id="rId24" display="https://podminky.urs.cz/item/CS_URS_2025_01/725865322"/>
    <hyperlink ref="F211" r:id="rId25" display="https://podminky.urs.cz/item/CS_URS_2025_01/998725101"/>
    <hyperlink ref="F216" r:id="rId26" display="https://podminky.urs.cz/item/CS_URS_2025_01/HZS2491"/>
  </hyperlinks>
  <pageMargins left="0.39375" right="0.39375" top="0.39375" bottom="0.39375" header="0" footer="0"/>
  <pageSetup paperSize="9" orientation="portrait" blackAndWhite="1" fitToHeight="100"/>
  <headerFooter>
    <oddFooter>&amp;CStrana &amp;P z &amp;N</oddFooter>
  </headerFooter>
  <drawing r:id="rId27"/>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102</v>
      </c>
    </row>
    <row r="3" s="1" customFormat="1" ht="6.96" customHeight="1">
      <c r="B3" s="132"/>
      <c r="C3" s="133"/>
      <c r="D3" s="133"/>
      <c r="E3" s="133"/>
      <c r="F3" s="133"/>
      <c r="G3" s="133"/>
      <c r="H3" s="133"/>
      <c r="I3" s="133"/>
      <c r="J3" s="133"/>
      <c r="K3" s="133"/>
      <c r="L3" s="23"/>
      <c r="AT3" s="20" t="s">
        <v>89</v>
      </c>
    </row>
    <row r="4" s="1" customFormat="1" ht="24.96" customHeight="1">
      <c r="B4" s="23"/>
      <c r="D4" s="134" t="s">
        <v>109</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Vestavba podkrová Modrava 35 - VZ ZZS PK Modrava</v>
      </c>
      <c r="F7" s="136"/>
      <c r="G7" s="136"/>
      <c r="H7" s="136"/>
      <c r="L7" s="23"/>
    </row>
    <row r="8" s="2" customFormat="1" ht="12" customHeight="1">
      <c r="A8" s="42"/>
      <c r="B8" s="48"/>
      <c r="C8" s="42"/>
      <c r="D8" s="136" t="s">
        <v>110</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1242</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32</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27. 1. 2025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32</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38</v>
      </c>
      <c r="F21" s="42"/>
      <c r="G21" s="42"/>
      <c r="H21" s="42"/>
      <c r="I21" s="136" t="s">
        <v>34</v>
      </c>
      <c r="J21" s="140" t="s">
        <v>32</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40</v>
      </c>
      <c r="E23" s="42"/>
      <c r="F23" s="42"/>
      <c r="G23" s="42"/>
      <c r="H23" s="42"/>
      <c r="I23" s="136" t="s">
        <v>31</v>
      </c>
      <c r="J23" s="140" t="str">
        <f>IF('Rekapitulace stavby'!AN19="","",'Rekapitulace stavby'!AN19)</f>
        <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tr">
        <f>IF('Rekapitulace stavby'!E20="","",'Rekapitulace stavby'!E20)</f>
        <v>Jakub Vilingr</v>
      </c>
      <c r="F24" s="42"/>
      <c r="G24" s="42"/>
      <c r="H24" s="42"/>
      <c r="I24" s="136" t="s">
        <v>34</v>
      </c>
      <c r="J24" s="140" t="str">
        <f>IF('Rekapitulace stavby'!AN20="","",'Rekapitulace stavby'!AN20)</f>
        <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42</v>
      </c>
      <c r="E26" s="42"/>
      <c r="F26" s="42"/>
      <c r="G26" s="42"/>
      <c r="H26" s="42"/>
      <c r="I26" s="42"/>
      <c r="J26" s="42"/>
      <c r="K26" s="42"/>
      <c r="L26" s="138"/>
      <c r="S26" s="42"/>
      <c r="T26" s="42"/>
      <c r="U26" s="42"/>
      <c r="V26" s="42"/>
      <c r="W26" s="42"/>
      <c r="X26" s="42"/>
      <c r="Y26" s="42"/>
      <c r="Z26" s="42"/>
      <c r="AA26" s="42"/>
      <c r="AB26" s="42"/>
      <c r="AC26" s="42"/>
      <c r="AD26" s="42"/>
      <c r="AE26" s="42"/>
    </row>
    <row r="27" s="8" customFormat="1" ht="71.25" customHeight="1">
      <c r="A27" s="142"/>
      <c r="B27" s="143"/>
      <c r="C27" s="142"/>
      <c r="D27" s="142"/>
      <c r="E27" s="144" t="s">
        <v>43</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44</v>
      </c>
      <c r="E30" s="42"/>
      <c r="F30" s="42"/>
      <c r="G30" s="42"/>
      <c r="H30" s="42"/>
      <c r="I30" s="42"/>
      <c r="J30" s="148">
        <f>ROUND(J87,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46</v>
      </c>
      <c r="G32" s="42"/>
      <c r="H32" s="42"/>
      <c r="I32" s="149" t="s">
        <v>45</v>
      </c>
      <c r="J32" s="149" t="s">
        <v>47</v>
      </c>
      <c r="K32" s="42"/>
      <c r="L32" s="138"/>
      <c r="S32" s="42"/>
      <c r="T32" s="42"/>
      <c r="U32" s="42"/>
      <c r="V32" s="42"/>
      <c r="W32" s="42"/>
      <c r="X32" s="42"/>
      <c r="Y32" s="42"/>
      <c r="Z32" s="42"/>
      <c r="AA32" s="42"/>
      <c r="AB32" s="42"/>
      <c r="AC32" s="42"/>
      <c r="AD32" s="42"/>
      <c r="AE32" s="42"/>
    </row>
    <row r="33" s="2" customFormat="1" ht="14.4" customHeight="1">
      <c r="A33" s="42"/>
      <c r="B33" s="48"/>
      <c r="C33" s="42"/>
      <c r="D33" s="150" t="s">
        <v>48</v>
      </c>
      <c r="E33" s="136" t="s">
        <v>49</v>
      </c>
      <c r="F33" s="151">
        <f>ROUND((SUM(BE87:BE191)),  2)</f>
        <v>0</v>
      </c>
      <c r="G33" s="42"/>
      <c r="H33" s="42"/>
      <c r="I33" s="152">
        <v>0.20999999999999999</v>
      </c>
      <c r="J33" s="151">
        <f>ROUND(((SUM(BE87:BE191))*I33),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50</v>
      </c>
      <c r="F34" s="151">
        <f>ROUND((SUM(BF87:BF191)),  2)</f>
        <v>0</v>
      </c>
      <c r="G34" s="42"/>
      <c r="H34" s="42"/>
      <c r="I34" s="152">
        <v>0.12</v>
      </c>
      <c r="J34" s="151">
        <f>ROUND(((SUM(BF87:BF191))*I34),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51</v>
      </c>
      <c r="F35" s="151">
        <f>ROUND((SUM(BG87:BG191)),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52</v>
      </c>
      <c r="F36" s="151">
        <f>ROUND((SUM(BH87:BH191)),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53</v>
      </c>
      <c r="F37" s="151">
        <f>ROUND((SUM(BI87:BI191)),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54</v>
      </c>
      <c r="E39" s="155"/>
      <c r="F39" s="155"/>
      <c r="G39" s="156" t="s">
        <v>55</v>
      </c>
      <c r="H39" s="157" t="s">
        <v>56</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112</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Vestavba podkrová Modrava 35 - VZ ZZS PK Modrava</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110</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04 - D.1.4.2 - Elektroinstalace</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Modrava</v>
      </c>
      <c r="G52" s="44"/>
      <c r="H52" s="44"/>
      <c r="I52" s="35" t="s">
        <v>24</v>
      </c>
      <c r="J52" s="76" t="str">
        <f>IF(J12="","",J12)</f>
        <v>27. 1. 2025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40.05" customHeight="1">
      <c r="A54" s="42"/>
      <c r="B54" s="43"/>
      <c r="C54" s="35" t="s">
        <v>30</v>
      </c>
      <c r="D54" s="44"/>
      <c r="E54" s="44"/>
      <c r="F54" s="30" t="str">
        <f>E15</f>
        <v>Obec Modrava, Modrava 63, 341 92 Kašperské Hory</v>
      </c>
      <c r="G54" s="44"/>
      <c r="H54" s="44"/>
      <c r="I54" s="35" t="s">
        <v>37</v>
      </c>
      <c r="J54" s="40" t="str">
        <f>E21</f>
        <v>MPtechnik s.r.o., Francouzská 149, 345 62 Holýšov</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40</v>
      </c>
      <c r="J55" s="40" t="str">
        <f>E24</f>
        <v>Jakub Vilingr</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113</v>
      </c>
      <c r="D57" s="166"/>
      <c r="E57" s="166"/>
      <c r="F57" s="166"/>
      <c r="G57" s="166"/>
      <c r="H57" s="166"/>
      <c r="I57" s="166"/>
      <c r="J57" s="167" t="s">
        <v>114</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76</v>
      </c>
      <c r="D59" s="44"/>
      <c r="E59" s="44"/>
      <c r="F59" s="44"/>
      <c r="G59" s="44"/>
      <c r="H59" s="44"/>
      <c r="I59" s="44"/>
      <c r="J59" s="106">
        <f>J87</f>
        <v>0</v>
      </c>
      <c r="K59" s="44"/>
      <c r="L59" s="138"/>
      <c r="S59" s="42"/>
      <c r="T59" s="42"/>
      <c r="U59" s="42"/>
      <c r="V59" s="42"/>
      <c r="W59" s="42"/>
      <c r="X59" s="42"/>
      <c r="Y59" s="42"/>
      <c r="Z59" s="42"/>
      <c r="AA59" s="42"/>
      <c r="AB59" s="42"/>
      <c r="AC59" s="42"/>
      <c r="AD59" s="42"/>
      <c r="AE59" s="42"/>
      <c r="AU59" s="20" t="s">
        <v>115</v>
      </c>
    </row>
    <row r="60" s="9" customFormat="1" ht="24.96" customHeight="1">
      <c r="A60" s="9"/>
      <c r="B60" s="169"/>
      <c r="C60" s="170"/>
      <c r="D60" s="171" t="s">
        <v>217</v>
      </c>
      <c r="E60" s="172"/>
      <c r="F60" s="172"/>
      <c r="G60" s="172"/>
      <c r="H60" s="172"/>
      <c r="I60" s="172"/>
      <c r="J60" s="173">
        <f>J88</f>
        <v>0</v>
      </c>
      <c r="K60" s="170"/>
      <c r="L60" s="174"/>
      <c r="S60" s="9"/>
      <c r="T60" s="9"/>
      <c r="U60" s="9"/>
      <c r="V60" s="9"/>
      <c r="W60" s="9"/>
      <c r="X60" s="9"/>
      <c r="Y60" s="9"/>
      <c r="Z60" s="9"/>
      <c r="AA60" s="9"/>
      <c r="AB60" s="9"/>
      <c r="AC60" s="9"/>
      <c r="AD60" s="9"/>
      <c r="AE60" s="9"/>
    </row>
    <row r="61" s="12" customFormat="1" ht="19.92" customHeight="1">
      <c r="A61" s="12"/>
      <c r="B61" s="223"/>
      <c r="C61" s="224"/>
      <c r="D61" s="225" t="s">
        <v>1243</v>
      </c>
      <c r="E61" s="226"/>
      <c r="F61" s="226"/>
      <c r="G61" s="226"/>
      <c r="H61" s="226"/>
      <c r="I61" s="226"/>
      <c r="J61" s="227">
        <f>J89</f>
        <v>0</v>
      </c>
      <c r="K61" s="224"/>
      <c r="L61" s="228"/>
      <c r="S61" s="12"/>
      <c r="T61" s="12"/>
      <c r="U61" s="12"/>
      <c r="V61" s="12"/>
      <c r="W61" s="12"/>
      <c r="X61" s="12"/>
      <c r="Y61" s="12"/>
      <c r="Z61" s="12"/>
      <c r="AA61" s="12"/>
      <c r="AB61" s="12"/>
      <c r="AC61" s="12"/>
      <c r="AD61" s="12"/>
      <c r="AE61" s="12"/>
    </row>
    <row r="62" s="12" customFormat="1" ht="14.88" customHeight="1">
      <c r="A62" s="12"/>
      <c r="B62" s="223"/>
      <c r="C62" s="224"/>
      <c r="D62" s="225" t="s">
        <v>1244</v>
      </c>
      <c r="E62" s="226"/>
      <c r="F62" s="226"/>
      <c r="G62" s="226"/>
      <c r="H62" s="226"/>
      <c r="I62" s="226"/>
      <c r="J62" s="227">
        <f>J90</f>
        <v>0</v>
      </c>
      <c r="K62" s="224"/>
      <c r="L62" s="228"/>
      <c r="S62" s="12"/>
      <c r="T62" s="12"/>
      <c r="U62" s="12"/>
      <c r="V62" s="12"/>
      <c r="W62" s="12"/>
      <c r="X62" s="12"/>
      <c r="Y62" s="12"/>
      <c r="Z62" s="12"/>
      <c r="AA62" s="12"/>
      <c r="AB62" s="12"/>
      <c r="AC62" s="12"/>
      <c r="AD62" s="12"/>
      <c r="AE62" s="12"/>
    </row>
    <row r="63" s="12" customFormat="1" ht="14.88" customHeight="1">
      <c r="A63" s="12"/>
      <c r="B63" s="223"/>
      <c r="C63" s="224"/>
      <c r="D63" s="225" t="s">
        <v>1245</v>
      </c>
      <c r="E63" s="226"/>
      <c r="F63" s="226"/>
      <c r="G63" s="226"/>
      <c r="H63" s="226"/>
      <c r="I63" s="226"/>
      <c r="J63" s="227">
        <f>J120</f>
        <v>0</v>
      </c>
      <c r="K63" s="224"/>
      <c r="L63" s="228"/>
      <c r="S63" s="12"/>
      <c r="T63" s="12"/>
      <c r="U63" s="12"/>
      <c r="V63" s="12"/>
      <c r="W63" s="12"/>
      <c r="X63" s="12"/>
      <c r="Y63" s="12"/>
      <c r="Z63" s="12"/>
      <c r="AA63" s="12"/>
      <c r="AB63" s="12"/>
      <c r="AC63" s="12"/>
      <c r="AD63" s="12"/>
      <c r="AE63" s="12"/>
    </row>
    <row r="64" s="12" customFormat="1" ht="14.88" customHeight="1">
      <c r="A64" s="12"/>
      <c r="B64" s="223"/>
      <c r="C64" s="224"/>
      <c r="D64" s="225" t="s">
        <v>1246</v>
      </c>
      <c r="E64" s="226"/>
      <c r="F64" s="226"/>
      <c r="G64" s="226"/>
      <c r="H64" s="226"/>
      <c r="I64" s="226"/>
      <c r="J64" s="227">
        <f>J173</f>
        <v>0</v>
      </c>
      <c r="K64" s="224"/>
      <c r="L64" s="228"/>
      <c r="S64" s="12"/>
      <c r="T64" s="12"/>
      <c r="U64" s="12"/>
      <c r="V64" s="12"/>
      <c r="W64" s="12"/>
      <c r="X64" s="12"/>
      <c r="Y64" s="12"/>
      <c r="Z64" s="12"/>
      <c r="AA64" s="12"/>
      <c r="AB64" s="12"/>
      <c r="AC64" s="12"/>
      <c r="AD64" s="12"/>
      <c r="AE64" s="12"/>
    </row>
    <row r="65" s="12" customFormat="1" ht="14.88" customHeight="1">
      <c r="A65" s="12"/>
      <c r="B65" s="223"/>
      <c r="C65" s="224"/>
      <c r="D65" s="225" t="s">
        <v>1247</v>
      </c>
      <c r="E65" s="226"/>
      <c r="F65" s="226"/>
      <c r="G65" s="226"/>
      <c r="H65" s="226"/>
      <c r="I65" s="226"/>
      <c r="J65" s="227">
        <f>J178</f>
        <v>0</v>
      </c>
      <c r="K65" s="224"/>
      <c r="L65" s="228"/>
      <c r="S65" s="12"/>
      <c r="T65" s="12"/>
      <c r="U65" s="12"/>
      <c r="V65" s="12"/>
      <c r="W65" s="12"/>
      <c r="X65" s="12"/>
      <c r="Y65" s="12"/>
      <c r="Z65" s="12"/>
      <c r="AA65" s="12"/>
      <c r="AB65" s="12"/>
      <c r="AC65" s="12"/>
      <c r="AD65" s="12"/>
      <c r="AE65" s="12"/>
    </row>
    <row r="66" s="12" customFormat="1" ht="14.88" customHeight="1">
      <c r="A66" s="12"/>
      <c r="B66" s="223"/>
      <c r="C66" s="224"/>
      <c r="D66" s="225" t="s">
        <v>1248</v>
      </c>
      <c r="E66" s="226"/>
      <c r="F66" s="226"/>
      <c r="G66" s="226"/>
      <c r="H66" s="226"/>
      <c r="I66" s="226"/>
      <c r="J66" s="227">
        <f>J183</f>
        <v>0</v>
      </c>
      <c r="K66" s="224"/>
      <c r="L66" s="228"/>
      <c r="S66" s="12"/>
      <c r="T66" s="12"/>
      <c r="U66" s="12"/>
      <c r="V66" s="12"/>
      <c r="W66" s="12"/>
      <c r="X66" s="12"/>
      <c r="Y66" s="12"/>
      <c r="Z66" s="12"/>
      <c r="AA66" s="12"/>
      <c r="AB66" s="12"/>
      <c r="AC66" s="12"/>
      <c r="AD66" s="12"/>
      <c r="AE66" s="12"/>
    </row>
    <row r="67" s="9" customFormat="1" ht="24.96" customHeight="1">
      <c r="A67" s="9"/>
      <c r="B67" s="169"/>
      <c r="C67" s="170"/>
      <c r="D67" s="171" t="s">
        <v>228</v>
      </c>
      <c r="E67" s="172"/>
      <c r="F67" s="172"/>
      <c r="G67" s="172"/>
      <c r="H67" s="172"/>
      <c r="I67" s="172"/>
      <c r="J67" s="173">
        <f>J186</f>
        <v>0</v>
      </c>
      <c r="K67" s="170"/>
      <c r="L67" s="174"/>
      <c r="S67" s="9"/>
      <c r="T67" s="9"/>
      <c r="U67" s="9"/>
      <c r="V67" s="9"/>
      <c r="W67" s="9"/>
      <c r="X67" s="9"/>
      <c r="Y67" s="9"/>
      <c r="Z67" s="9"/>
      <c r="AA67" s="9"/>
      <c r="AB67" s="9"/>
      <c r="AC67" s="9"/>
      <c r="AD67" s="9"/>
      <c r="AE67" s="9"/>
    </row>
    <row r="68" s="2" customFormat="1" ht="21.84" customHeight="1">
      <c r="A68" s="42"/>
      <c r="B68" s="43"/>
      <c r="C68" s="44"/>
      <c r="D68" s="44"/>
      <c r="E68" s="44"/>
      <c r="F68" s="44"/>
      <c r="G68" s="44"/>
      <c r="H68" s="44"/>
      <c r="I68" s="44"/>
      <c r="J68" s="44"/>
      <c r="K68" s="44"/>
      <c r="L68" s="138"/>
      <c r="S68" s="42"/>
      <c r="T68" s="42"/>
      <c r="U68" s="42"/>
      <c r="V68" s="42"/>
      <c r="W68" s="42"/>
      <c r="X68" s="42"/>
      <c r="Y68" s="42"/>
      <c r="Z68" s="42"/>
      <c r="AA68" s="42"/>
      <c r="AB68" s="42"/>
      <c r="AC68" s="42"/>
      <c r="AD68" s="42"/>
      <c r="AE68" s="42"/>
    </row>
    <row r="69" s="2" customFormat="1" ht="6.96" customHeight="1">
      <c r="A69" s="42"/>
      <c r="B69" s="63"/>
      <c r="C69" s="64"/>
      <c r="D69" s="64"/>
      <c r="E69" s="64"/>
      <c r="F69" s="64"/>
      <c r="G69" s="64"/>
      <c r="H69" s="64"/>
      <c r="I69" s="64"/>
      <c r="J69" s="64"/>
      <c r="K69" s="64"/>
      <c r="L69" s="138"/>
      <c r="S69" s="42"/>
      <c r="T69" s="42"/>
      <c r="U69" s="42"/>
      <c r="V69" s="42"/>
      <c r="W69" s="42"/>
      <c r="X69" s="42"/>
      <c r="Y69" s="42"/>
      <c r="Z69" s="42"/>
      <c r="AA69" s="42"/>
      <c r="AB69" s="42"/>
      <c r="AC69" s="42"/>
      <c r="AD69" s="42"/>
      <c r="AE69" s="42"/>
    </row>
    <row r="73" s="2" customFormat="1" ht="6.96" customHeight="1">
      <c r="A73" s="42"/>
      <c r="B73" s="65"/>
      <c r="C73" s="66"/>
      <c r="D73" s="66"/>
      <c r="E73" s="66"/>
      <c r="F73" s="66"/>
      <c r="G73" s="66"/>
      <c r="H73" s="66"/>
      <c r="I73" s="66"/>
      <c r="J73" s="66"/>
      <c r="K73" s="66"/>
      <c r="L73" s="138"/>
      <c r="S73" s="42"/>
      <c r="T73" s="42"/>
      <c r="U73" s="42"/>
      <c r="V73" s="42"/>
      <c r="W73" s="42"/>
      <c r="X73" s="42"/>
      <c r="Y73" s="42"/>
      <c r="Z73" s="42"/>
      <c r="AA73" s="42"/>
      <c r="AB73" s="42"/>
      <c r="AC73" s="42"/>
      <c r="AD73" s="42"/>
      <c r="AE73" s="42"/>
    </row>
    <row r="74" s="2" customFormat="1" ht="24.96" customHeight="1">
      <c r="A74" s="42"/>
      <c r="B74" s="43"/>
      <c r="C74" s="26" t="s">
        <v>117</v>
      </c>
      <c r="D74" s="44"/>
      <c r="E74" s="44"/>
      <c r="F74" s="44"/>
      <c r="G74" s="44"/>
      <c r="H74" s="44"/>
      <c r="I74" s="44"/>
      <c r="J74" s="44"/>
      <c r="K74" s="44"/>
      <c r="L74" s="138"/>
      <c r="S74" s="42"/>
      <c r="T74" s="42"/>
      <c r="U74" s="42"/>
      <c r="V74" s="42"/>
      <c r="W74" s="42"/>
      <c r="X74" s="42"/>
      <c r="Y74" s="42"/>
      <c r="Z74" s="42"/>
      <c r="AA74" s="42"/>
      <c r="AB74" s="42"/>
      <c r="AC74" s="42"/>
      <c r="AD74" s="42"/>
      <c r="AE74" s="42"/>
    </row>
    <row r="75" s="2" customFormat="1" ht="6.96" customHeight="1">
      <c r="A75" s="42"/>
      <c r="B75" s="43"/>
      <c r="C75" s="44"/>
      <c r="D75" s="44"/>
      <c r="E75" s="44"/>
      <c r="F75" s="44"/>
      <c r="G75" s="44"/>
      <c r="H75" s="44"/>
      <c r="I75" s="44"/>
      <c r="J75" s="44"/>
      <c r="K75" s="44"/>
      <c r="L75" s="138"/>
      <c r="S75" s="42"/>
      <c r="T75" s="42"/>
      <c r="U75" s="42"/>
      <c r="V75" s="42"/>
      <c r="W75" s="42"/>
      <c r="X75" s="42"/>
      <c r="Y75" s="42"/>
      <c r="Z75" s="42"/>
      <c r="AA75" s="42"/>
      <c r="AB75" s="42"/>
      <c r="AC75" s="42"/>
      <c r="AD75" s="42"/>
      <c r="AE75" s="42"/>
    </row>
    <row r="76" s="2" customFormat="1" ht="12" customHeight="1">
      <c r="A76" s="42"/>
      <c r="B76" s="43"/>
      <c r="C76" s="35" t="s">
        <v>16</v>
      </c>
      <c r="D76" s="44"/>
      <c r="E76" s="44"/>
      <c r="F76" s="44"/>
      <c r="G76" s="44"/>
      <c r="H76" s="44"/>
      <c r="I76" s="44"/>
      <c r="J76" s="44"/>
      <c r="K76" s="44"/>
      <c r="L76" s="138"/>
      <c r="S76" s="42"/>
      <c r="T76" s="42"/>
      <c r="U76" s="42"/>
      <c r="V76" s="42"/>
      <c r="W76" s="42"/>
      <c r="X76" s="42"/>
      <c r="Y76" s="42"/>
      <c r="Z76" s="42"/>
      <c r="AA76" s="42"/>
      <c r="AB76" s="42"/>
      <c r="AC76" s="42"/>
      <c r="AD76" s="42"/>
      <c r="AE76" s="42"/>
    </row>
    <row r="77" s="2" customFormat="1" ht="16.5" customHeight="1">
      <c r="A77" s="42"/>
      <c r="B77" s="43"/>
      <c r="C77" s="44"/>
      <c r="D77" s="44"/>
      <c r="E77" s="164" t="str">
        <f>E7</f>
        <v>Vestavba podkrová Modrava 35 - VZ ZZS PK Modrava</v>
      </c>
      <c r="F77" s="35"/>
      <c r="G77" s="35"/>
      <c r="H77" s="35"/>
      <c r="I77" s="44"/>
      <c r="J77" s="44"/>
      <c r="K77" s="44"/>
      <c r="L77" s="138"/>
      <c r="S77" s="42"/>
      <c r="T77" s="42"/>
      <c r="U77" s="42"/>
      <c r="V77" s="42"/>
      <c r="W77" s="42"/>
      <c r="X77" s="42"/>
      <c r="Y77" s="42"/>
      <c r="Z77" s="42"/>
      <c r="AA77" s="42"/>
      <c r="AB77" s="42"/>
      <c r="AC77" s="42"/>
      <c r="AD77" s="42"/>
      <c r="AE77" s="42"/>
    </row>
    <row r="78" s="2" customFormat="1" ht="12" customHeight="1">
      <c r="A78" s="42"/>
      <c r="B78" s="43"/>
      <c r="C78" s="35" t="s">
        <v>110</v>
      </c>
      <c r="D78" s="44"/>
      <c r="E78" s="44"/>
      <c r="F78" s="44"/>
      <c r="G78" s="44"/>
      <c r="H78" s="44"/>
      <c r="I78" s="44"/>
      <c r="J78" s="44"/>
      <c r="K78" s="44"/>
      <c r="L78" s="138"/>
      <c r="S78" s="42"/>
      <c r="T78" s="42"/>
      <c r="U78" s="42"/>
      <c r="V78" s="42"/>
      <c r="W78" s="42"/>
      <c r="X78" s="42"/>
      <c r="Y78" s="42"/>
      <c r="Z78" s="42"/>
      <c r="AA78" s="42"/>
      <c r="AB78" s="42"/>
      <c r="AC78" s="42"/>
      <c r="AD78" s="42"/>
      <c r="AE78" s="42"/>
    </row>
    <row r="79" s="2" customFormat="1" ht="16.5" customHeight="1">
      <c r="A79" s="42"/>
      <c r="B79" s="43"/>
      <c r="C79" s="44"/>
      <c r="D79" s="44"/>
      <c r="E79" s="73" t="str">
        <f>E9</f>
        <v>04 - D.1.4.2 - Elektroinstalace</v>
      </c>
      <c r="F79" s="44"/>
      <c r="G79" s="44"/>
      <c r="H79" s="44"/>
      <c r="I79" s="44"/>
      <c r="J79" s="44"/>
      <c r="K79" s="44"/>
      <c r="L79" s="138"/>
      <c r="S79" s="42"/>
      <c r="T79" s="42"/>
      <c r="U79" s="42"/>
      <c r="V79" s="42"/>
      <c r="W79" s="42"/>
      <c r="X79" s="42"/>
      <c r="Y79" s="42"/>
      <c r="Z79" s="42"/>
      <c r="AA79" s="42"/>
      <c r="AB79" s="42"/>
      <c r="AC79" s="42"/>
      <c r="AD79" s="42"/>
      <c r="AE79" s="42"/>
    </row>
    <row r="80" s="2" customFormat="1" ht="6.96" customHeight="1">
      <c r="A80" s="42"/>
      <c r="B80" s="43"/>
      <c r="C80" s="44"/>
      <c r="D80" s="44"/>
      <c r="E80" s="44"/>
      <c r="F80" s="44"/>
      <c r="G80" s="44"/>
      <c r="H80" s="44"/>
      <c r="I80" s="44"/>
      <c r="J80" s="44"/>
      <c r="K80" s="44"/>
      <c r="L80" s="138"/>
      <c r="S80" s="42"/>
      <c r="T80" s="42"/>
      <c r="U80" s="42"/>
      <c r="V80" s="42"/>
      <c r="W80" s="42"/>
      <c r="X80" s="42"/>
      <c r="Y80" s="42"/>
      <c r="Z80" s="42"/>
      <c r="AA80" s="42"/>
      <c r="AB80" s="42"/>
      <c r="AC80" s="42"/>
      <c r="AD80" s="42"/>
      <c r="AE80" s="42"/>
    </row>
    <row r="81" s="2" customFormat="1" ht="12" customHeight="1">
      <c r="A81" s="42"/>
      <c r="B81" s="43"/>
      <c r="C81" s="35" t="s">
        <v>22</v>
      </c>
      <c r="D81" s="44"/>
      <c r="E81" s="44"/>
      <c r="F81" s="30" t="str">
        <f>F12</f>
        <v>Modrava</v>
      </c>
      <c r="G81" s="44"/>
      <c r="H81" s="44"/>
      <c r="I81" s="35" t="s">
        <v>24</v>
      </c>
      <c r="J81" s="76" t="str">
        <f>IF(J12="","",J12)</f>
        <v>27. 1. 2025</v>
      </c>
      <c r="K81" s="44"/>
      <c r="L81" s="138"/>
      <c r="S81" s="42"/>
      <c r="T81" s="42"/>
      <c r="U81" s="42"/>
      <c r="V81" s="42"/>
      <c r="W81" s="42"/>
      <c r="X81" s="42"/>
      <c r="Y81" s="42"/>
      <c r="Z81" s="42"/>
      <c r="AA81" s="42"/>
      <c r="AB81" s="42"/>
      <c r="AC81" s="42"/>
      <c r="AD81" s="42"/>
      <c r="AE81" s="42"/>
    </row>
    <row r="82" s="2" customFormat="1" ht="6.96" customHeight="1">
      <c r="A82" s="42"/>
      <c r="B82" s="43"/>
      <c r="C82" s="44"/>
      <c r="D82" s="44"/>
      <c r="E82" s="44"/>
      <c r="F82" s="44"/>
      <c r="G82" s="44"/>
      <c r="H82" s="44"/>
      <c r="I82" s="44"/>
      <c r="J82" s="44"/>
      <c r="K82" s="44"/>
      <c r="L82" s="138"/>
      <c r="S82" s="42"/>
      <c r="T82" s="42"/>
      <c r="U82" s="42"/>
      <c r="V82" s="42"/>
      <c r="W82" s="42"/>
      <c r="X82" s="42"/>
      <c r="Y82" s="42"/>
      <c r="Z82" s="42"/>
      <c r="AA82" s="42"/>
      <c r="AB82" s="42"/>
      <c r="AC82" s="42"/>
      <c r="AD82" s="42"/>
      <c r="AE82" s="42"/>
    </row>
    <row r="83" s="2" customFormat="1" ht="40.05" customHeight="1">
      <c r="A83" s="42"/>
      <c r="B83" s="43"/>
      <c r="C83" s="35" t="s">
        <v>30</v>
      </c>
      <c r="D83" s="44"/>
      <c r="E83" s="44"/>
      <c r="F83" s="30" t="str">
        <f>E15</f>
        <v>Obec Modrava, Modrava 63, 341 92 Kašperské Hory</v>
      </c>
      <c r="G83" s="44"/>
      <c r="H83" s="44"/>
      <c r="I83" s="35" t="s">
        <v>37</v>
      </c>
      <c r="J83" s="40" t="str">
        <f>E21</f>
        <v>MPtechnik s.r.o., Francouzská 149, 345 62 Holýšov</v>
      </c>
      <c r="K83" s="44"/>
      <c r="L83" s="138"/>
      <c r="S83" s="42"/>
      <c r="T83" s="42"/>
      <c r="U83" s="42"/>
      <c r="V83" s="42"/>
      <c r="W83" s="42"/>
      <c r="X83" s="42"/>
      <c r="Y83" s="42"/>
      <c r="Z83" s="42"/>
      <c r="AA83" s="42"/>
      <c r="AB83" s="42"/>
      <c r="AC83" s="42"/>
      <c r="AD83" s="42"/>
      <c r="AE83" s="42"/>
    </row>
    <row r="84" s="2" customFormat="1" ht="15.15" customHeight="1">
      <c r="A84" s="42"/>
      <c r="B84" s="43"/>
      <c r="C84" s="35" t="s">
        <v>35</v>
      </c>
      <c r="D84" s="44"/>
      <c r="E84" s="44"/>
      <c r="F84" s="30" t="str">
        <f>IF(E18="","",E18)</f>
        <v>Vyplň údaj</v>
      </c>
      <c r="G84" s="44"/>
      <c r="H84" s="44"/>
      <c r="I84" s="35" t="s">
        <v>40</v>
      </c>
      <c r="J84" s="40" t="str">
        <f>E24</f>
        <v>Jakub Vilingr</v>
      </c>
      <c r="K84" s="44"/>
      <c r="L84" s="138"/>
      <c r="S84" s="42"/>
      <c r="T84" s="42"/>
      <c r="U84" s="42"/>
      <c r="V84" s="42"/>
      <c r="W84" s="42"/>
      <c r="X84" s="42"/>
      <c r="Y84" s="42"/>
      <c r="Z84" s="42"/>
      <c r="AA84" s="42"/>
      <c r="AB84" s="42"/>
      <c r="AC84" s="42"/>
      <c r="AD84" s="42"/>
      <c r="AE84" s="42"/>
    </row>
    <row r="85" s="2" customFormat="1" ht="10.32" customHeight="1">
      <c r="A85" s="42"/>
      <c r="B85" s="43"/>
      <c r="C85" s="44"/>
      <c r="D85" s="44"/>
      <c r="E85" s="44"/>
      <c r="F85" s="44"/>
      <c r="G85" s="44"/>
      <c r="H85" s="44"/>
      <c r="I85" s="44"/>
      <c r="J85" s="44"/>
      <c r="K85" s="44"/>
      <c r="L85" s="138"/>
      <c r="S85" s="42"/>
      <c r="T85" s="42"/>
      <c r="U85" s="42"/>
      <c r="V85" s="42"/>
      <c r="W85" s="42"/>
      <c r="X85" s="42"/>
      <c r="Y85" s="42"/>
      <c r="Z85" s="42"/>
      <c r="AA85" s="42"/>
      <c r="AB85" s="42"/>
      <c r="AC85" s="42"/>
      <c r="AD85" s="42"/>
      <c r="AE85" s="42"/>
    </row>
    <row r="86" s="10" customFormat="1" ht="29.28" customHeight="1">
      <c r="A86" s="175"/>
      <c r="B86" s="176"/>
      <c r="C86" s="177" t="s">
        <v>118</v>
      </c>
      <c r="D86" s="178" t="s">
        <v>63</v>
      </c>
      <c r="E86" s="178" t="s">
        <v>59</v>
      </c>
      <c r="F86" s="178" t="s">
        <v>60</v>
      </c>
      <c r="G86" s="178" t="s">
        <v>119</v>
      </c>
      <c r="H86" s="178" t="s">
        <v>120</v>
      </c>
      <c r="I86" s="178" t="s">
        <v>121</v>
      </c>
      <c r="J86" s="178" t="s">
        <v>114</v>
      </c>
      <c r="K86" s="179" t="s">
        <v>122</v>
      </c>
      <c r="L86" s="180"/>
      <c r="M86" s="96" t="s">
        <v>32</v>
      </c>
      <c r="N86" s="97" t="s">
        <v>48</v>
      </c>
      <c r="O86" s="97" t="s">
        <v>123</v>
      </c>
      <c r="P86" s="97" t="s">
        <v>124</v>
      </c>
      <c r="Q86" s="97" t="s">
        <v>125</v>
      </c>
      <c r="R86" s="97" t="s">
        <v>126</v>
      </c>
      <c r="S86" s="97" t="s">
        <v>127</v>
      </c>
      <c r="T86" s="98" t="s">
        <v>128</v>
      </c>
      <c r="U86" s="175"/>
      <c r="V86" s="175"/>
      <c r="W86" s="175"/>
      <c r="X86" s="175"/>
      <c r="Y86" s="175"/>
      <c r="Z86" s="175"/>
      <c r="AA86" s="175"/>
      <c r="AB86" s="175"/>
      <c r="AC86" s="175"/>
      <c r="AD86" s="175"/>
      <c r="AE86" s="175"/>
    </row>
    <row r="87" s="2" customFormat="1" ht="22.8" customHeight="1">
      <c r="A87" s="42"/>
      <c r="B87" s="43"/>
      <c r="C87" s="103" t="s">
        <v>129</v>
      </c>
      <c r="D87" s="44"/>
      <c r="E87" s="44"/>
      <c r="F87" s="44"/>
      <c r="G87" s="44"/>
      <c r="H87" s="44"/>
      <c r="I87" s="44"/>
      <c r="J87" s="181">
        <f>BK87</f>
        <v>0</v>
      </c>
      <c r="K87" s="44"/>
      <c r="L87" s="48"/>
      <c r="M87" s="99"/>
      <c r="N87" s="182"/>
      <c r="O87" s="100"/>
      <c r="P87" s="183">
        <f>P88+P186</f>
        <v>0</v>
      </c>
      <c r="Q87" s="100"/>
      <c r="R87" s="183">
        <f>R88+R186</f>
        <v>0</v>
      </c>
      <c r="S87" s="100"/>
      <c r="T87" s="184">
        <f>T88+T186</f>
        <v>0</v>
      </c>
      <c r="U87" s="42"/>
      <c r="V87" s="42"/>
      <c r="W87" s="42"/>
      <c r="X87" s="42"/>
      <c r="Y87" s="42"/>
      <c r="Z87" s="42"/>
      <c r="AA87" s="42"/>
      <c r="AB87" s="42"/>
      <c r="AC87" s="42"/>
      <c r="AD87" s="42"/>
      <c r="AE87" s="42"/>
      <c r="AT87" s="20" t="s">
        <v>77</v>
      </c>
      <c r="AU87" s="20" t="s">
        <v>115</v>
      </c>
      <c r="BK87" s="185">
        <f>BK88+BK186</f>
        <v>0</v>
      </c>
    </row>
    <row r="88" s="11" customFormat="1" ht="25.92" customHeight="1">
      <c r="A88" s="11"/>
      <c r="B88" s="186"/>
      <c r="C88" s="187"/>
      <c r="D88" s="188" t="s">
        <v>77</v>
      </c>
      <c r="E88" s="189" t="s">
        <v>535</v>
      </c>
      <c r="F88" s="189" t="s">
        <v>536</v>
      </c>
      <c r="G88" s="187"/>
      <c r="H88" s="187"/>
      <c r="I88" s="190"/>
      <c r="J88" s="191">
        <f>BK88</f>
        <v>0</v>
      </c>
      <c r="K88" s="187"/>
      <c r="L88" s="192"/>
      <c r="M88" s="193"/>
      <c r="N88" s="194"/>
      <c r="O88" s="194"/>
      <c r="P88" s="195">
        <f>P89</f>
        <v>0</v>
      </c>
      <c r="Q88" s="194"/>
      <c r="R88" s="195">
        <f>R89</f>
        <v>0</v>
      </c>
      <c r="S88" s="194"/>
      <c r="T88" s="196">
        <f>T89</f>
        <v>0</v>
      </c>
      <c r="U88" s="11"/>
      <c r="V88" s="11"/>
      <c r="W88" s="11"/>
      <c r="X88" s="11"/>
      <c r="Y88" s="11"/>
      <c r="Z88" s="11"/>
      <c r="AA88" s="11"/>
      <c r="AB88" s="11"/>
      <c r="AC88" s="11"/>
      <c r="AD88" s="11"/>
      <c r="AE88" s="11"/>
      <c r="AR88" s="197" t="s">
        <v>89</v>
      </c>
      <c r="AT88" s="198" t="s">
        <v>77</v>
      </c>
      <c r="AU88" s="198" t="s">
        <v>78</v>
      </c>
      <c r="AY88" s="197" t="s">
        <v>133</v>
      </c>
      <c r="BK88" s="199">
        <f>BK89</f>
        <v>0</v>
      </c>
    </row>
    <row r="89" s="11" customFormat="1" ht="22.8" customHeight="1">
      <c r="A89" s="11"/>
      <c r="B89" s="186"/>
      <c r="C89" s="187"/>
      <c r="D89" s="188" t="s">
        <v>77</v>
      </c>
      <c r="E89" s="229" t="s">
        <v>1249</v>
      </c>
      <c r="F89" s="229" t="s">
        <v>1250</v>
      </c>
      <c r="G89" s="187"/>
      <c r="H89" s="187"/>
      <c r="I89" s="190"/>
      <c r="J89" s="230">
        <f>BK89</f>
        <v>0</v>
      </c>
      <c r="K89" s="187"/>
      <c r="L89" s="192"/>
      <c r="M89" s="193"/>
      <c r="N89" s="194"/>
      <c r="O89" s="194"/>
      <c r="P89" s="195">
        <f>P90+P120+P173+P178+P183</f>
        <v>0</v>
      </c>
      <c r="Q89" s="194"/>
      <c r="R89" s="195">
        <f>R90+R120+R173+R178+R183</f>
        <v>0</v>
      </c>
      <c r="S89" s="194"/>
      <c r="T89" s="196">
        <f>T90+T120+T173+T178+T183</f>
        <v>0</v>
      </c>
      <c r="U89" s="11"/>
      <c r="V89" s="11"/>
      <c r="W89" s="11"/>
      <c r="X89" s="11"/>
      <c r="Y89" s="11"/>
      <c r="Z89" s="11"/>
      <c r="AA89" s="11"/>
      <c r="AB89" s="11"/>
      <c r="AC89" s="11"/>
      <c r="AD89" s="11"/>
      <c r="AE89" s="11"/>
      <c r="AR89" s="197" t="s">
        <v>89</v>
      </c>
      <c r="AT89" s="198" t="s">
        <v>77</v>
      </c>
      <c r="AU89" s="198" t="s">
        <v>86</v>
      </c>
      <c r="AY89" s="197" t="s">
        <v>133</v>
      </c>
      <c r="BK89" s="199">
        <f>BK90+BK120+BK173+BK178+BK183</f>
        <v>0</v>
      </c>
    </row>
    <row r="90" s="11" customFormat="1" ht="20.88" customHeight="1">
      <c r="A90" s="11"/>
      <c r="B90" s="186"/>
      <c r="C90" s="187"/>
      <c r="D90" s="188" t="s">
        <v>77</v>
      </c>
      <c r="E90" s="229" t="s">
        <v>1251</v>
      </c>
      <c r="F90" s="229" t="s">
        <v>1252</v>
      </c>
      <c r="G90" s="187"/>
      <c r="H90" s="187"/>
      <c r="I90" s="190"/>
      <c r="J90" s="230">
        <f>BK90</f>
        <v>0</v>
      </c>
      <c r="K90" s="187"/>
      <c r="L90" s="192"/>
      <c r="M90" s="193"/>
      <c r="N90" s="194"/>
      <c r="O90" s="194"/>
      <c r="P90" s="195">
        <f>SUM(P91:P119)</f>
        <v>0</v>
      </c>
      <c r="Q90" s="194"/>
      <c r="R90" s="195">
        <f>SUM(R91:R119)</f>
        <v>0</v>
      </c>
      <c r="S90" s="194"/>
      <c r="T90" s="196">
        <f>SUM(T91:T119)</f>
        <v>0</v>
      </c>
      <c r="U90" s="11"/>
      <c r="V90" s="11"/>
      <c r="W90" s="11"/>
      <c r="X90" s="11"/>
      <c r="Y90" s="11"/>
      <c r="Z90" s="11"/>
      <c r="AA90" s="11"/>
      <c r="AB90" s="11"/>
      <c r="AC90" s="11"/>
      <c r="AD90" s="11"/>
      <c r="AE90" s="11"/>
      <c r="AR90" s="197" t="s">
        <v>86</v>
      </c>
      <c r="AT90" s="198" t="s">
        <v>77</v>
      </c>
      <c r="AU90" s="198" t="s">
        <v>89</v>
      </c>
      <c r="AY90" s="197" t="s">
        <v>133</v>
      </c>
      <c r="BK90" s="199">
        <f>SUM(BK91:BK119)</f>
        <v>0</v>
      </c>
    </row>
    <row r="91" s="2" customFormat="1" ht="16.5" customHeight="1">
      <c r="A91" s="42"/>
      <c r="B91" s="43"/>
      <c r="C91" s="200" t="s">
        <v>86</v>
      </c>
      <c r="D91" s="200" t="s">
        <v>134</v>
      </c>
      <c r="E91" s="201" t="s">
        <v>1253</v>
      </c>
      <c r="F91" s="202" t="s">
        <v>1254</v>
      </c>
      <c r="G91" s="203" t="s">
        <v>180</v>
      </c>
      <c r="H91" s="204">
        <v>12</v>
      </c>
      <c r="I91" s="205"/>
      <c r="J91" s="206">
        <f>ROUND(I91*H91,2)</f>
        <v>0</v>
      </c>
      <c r="K91" s="202" t="s">
        <v>32</v>
      </c>
      <c r="L91" s="48"/>
      <c r="M91" s="207" t="s">
        <v>32</v>
      </c>
      <c r="N91" s="208" t="s">
        <v>49</v>
      </c>
      <c r="O91" s="88"/>
      <c r="P91" s="209">
        <f>O91*H91</f>
        <v>0</v>
      </c>
      <c r="Q91" s="209">
        <v>0</v>
      </c>
      <c r="R91" s="209">
        <f>Q91*H91</f>
        <v>0</v>
      </c>
      <c r="S91" s="209">
        <v>0</v>
      </c>
      <c r="T91" s="210">
        <f>S91*H91</f>
        <v>0</v>
      </c>
      <c r="U91" s="42"/>
      <c r="V91" s="42"/>
      <c r="W91" s="42"/>
      <c r="X91" s="42"/>
      <c r="Y91" s="42"/>
      <c r="Z91" s="42"/>
      <c r="AA91" s="42"/>
      <c r="AB91" s="42"/>
      <c r="AC91" s="42"/>
      <c r="AD91" s="42"/>
      <c r="AE91" s="42"/>
      <c r="AR91" s="211" t="s">
        <v>400</v>
      </c>
      <c r="AT91" s="211" t="s">
        <v>134</v>
      </c>
      <c r="AU91" s="211" t="s">
        <v>143</v>
      </c>
      <c r="AY91" s="20" t="s">
        <v>133</v>
      </c>
      <c r="BE91" s="212">
        <f>IF(N91="základní",J91,0)</f>
        <v>0</v>
      </c>
      <c r="BF91" s="212">
        <f>IF(N91="snížená",J91,0)</f>
        <v>0</v>
      </c>
      <c r="BG91" s="212">
        <f>IF(N91="zákl. přenesená",J91,0)</f>
        <v>0</v>
      </c>
      <c r="BH91" s="212">
        <f>IF(N91="sníž. přenesená",J91,0)</f>
        <v>0</v>
      </c>
      <c r="BI91" s="212">
        <f>IF(N91="nulová",J91,0)</f>
        <v>0</v>
      </c>
      <c r="BJ91" s="20" t="s">
        <v>86</v>
      </c>
      <c r="BK91" s="212">
        <f>ROUND(I91*H91,2)</f>
        <v>0</v>
      </c>
      <c r="BL91" s="20" t="s">
        <v>400</v>
      </c>
      <c r="BM91" s="211" t="s">
        <v>89</v>
      </c>
    </row>
    <row r="92" s="2" customFormat="1">
      <c r="A92" s="42"/>
      <c r="B92" s="43"/>
      <c r="C92" s="44"/>
      <c r="D92" s="213" t="s">
        <v>139</v>
      </c>
      <c r="E92" s="44"/>
      <c r="F92" s="214" t="s">
        <v>1254</v>
      </c>
      <c r="G92" s="44"/>
      <c r="H92" s="44"/>
      <c r="I92" s="215"/>
      <c r="J92" s="44"/>
      <c r="K92" s="44"/>
      <c r="L92" s="48"/>
      <c r="M92" s="216"/>
      <c r="N92" s="217"/>
      <c r="O92" s="88"/>
      <c r="P92" s="88"/>
      <c r="Q92" s="88"/>
      <c r="R92" s="88"/>
      <c r="S92" s="88"/>
      <c r="T92" s="89"/>
      <c r="U92" s="42"/>
      <c r="V92" s="42"/>
      <c r="W92" s="42"/>
      <c r="X92" s="42"/>
      <c r="Y92" s="42"/>
      <c r="Z92" s="42"/>
      <c r="AA92" s="42"/>
      <c r="AB92" s="42"/>
      <c r="AC92" s="42"/>
      <c r="AD92" s="42"/>
      <c r="AE92" s="42"/>
      <c r="AT92" s="20" t="s">
        <v>139</v>
      </c>
      <c r="AU92" s="20" t="s">
        <v>143</v>
      </c>
    </row>
    <row r="93" s="2" customFormat="1">
      <c r="A93" s="42"/>
      <c r="B93" s="43"/>
      <c r="C93" s="44"/>
      <c r="D93" s="213" t="s">
        <v>147</v>
      </c>
      <c r="E93" s="44"/>
      <c r="F93" s="218" t="s">
        <v>1255</v>
      </c>
      <c r="G93" s="44"/>
      <c r="H93" s="44"/>
      <c r="I93" s="215"/>
      <c r="J93" s="44"/>
      <c r="K93" s="44"/>
      <c r="L93" s="48"/>
      <c r="M93" s="216"/>
      <c r="N93" s="217"/>
      <c r="O93" s="88"/>
      <c r="P93" s="88"/>
      <c r="Q93" s="88"/>
      <c r="R93" s="88"/>
      <c r="S93" s="88"/>
      <c r="T93" s="89"/>
      <c r="U93" s="42"/>
      <c r="V93" s="42"/>
      <c r="W93" s="42"/>
      <c r="X93" s="42"/>
      <c r="Y93" s="42"/>
      <c r="Z93" s="42"/>
      <c r="AA93" s="42"/>
      <c r="AB93" s="42"/>
      <c r="AC93" s="42"/>
      <c r="AD93" s="42"/>
      <c r="AE93" s="42"/>
      <c r="AT93" s="20" t="s">
        <v>147</v>
      </c>
      <c r="AU93" s="20" t="s">
        <v>143</v>
      </c>
    </row>
    <row r="94" s="2" customFormat="1" ht="16.5" customHeight="1">
      <c r="A94" s="42"/>
      <c r="B94" s="43"/>
      <c r="C94" s="200" t="s">
        <v>89</v>
      </c>
      <c r="D94" s="200" t="s">
        <v>134</v>
      </c>
      <c r="E94" s="201" t="s">
        <v>1256</v>
      </c>
      <c r="F94" s="202" t="s">
        <v>1257</v>
      </c>
      <c r="G94" s="203" t="s">
        <v>180</v>
      </c>
      <c r="H94" s="204">
        <v>5</v>
      </c>
      <c r="I94" s="205"/>
      <c r="J94" s="206">
        <f>ROUND(I94*H94,2)</f>
        <v>0</v>
      </c>
      <c r="K94" s="202" t="s">
        <v>32</v>
      </c>
      <c r="L94" s="48"/>
      <c r="M94" s="207" t="s">
        <v>32</v>
      </c>
      <c r="N94" s="208" t="s">
        <v>49</v>
      </c>
      <c r="O94" s="88"/>
      <c r="P94" s="209">
        <f>O94*H94</f>
        <v>0</v>
      </c>
      <c r="Q94" s="209">
        <v>0</v>
      </c>
      <c r="R94" s="209">
        <f>Q94*H94</f>
        <v>0</v>
      </c>
      <c r="S94" s="209">
        <v>0</v>
      </c>
      <c r="T94" s="210">
        <f>S94*H94</f>
        <v>0</v>
      </c>
      <c r="U94" s="42"/>
      <c r="V94" s="42"/>
      <c r="W94" s="42"/>
      <c r="X94" s="42"/>
      <c r="Y94" s="42"/>
      <c r="Z94" s="42"/>
      <c r="AA94" s="42"/>
      <c r="AB94" s="42"/>
      <c r="AC94" s="42"/>
      <c r="AD94" s="42"/>
      <c r="AE94" s="42"/>
      <c r="AR94" s="211" t="s">
        <v>400</v>
      </c>
      <c r="AT94" s="211" t="s">
        <v>134</v>
      </c>
      <c r="AU94" s="211" t="s">
        <v>143</v>
      </c>
      <c r="AY94" s="20" t="s">
        <v>133</v>
      </c>
      <c r="BE94" s="212">
        <f>IF(N94="základní",J94,0)</f>
        <v>0</v>
      </c>
      <c r="BF94" s="212">
        <f>IF(N94="snížená",J94,0)</f>
        <v>0</v>
      </c>
      <c r="BG94" s="212">
        <f>IF(N94="zákl. přenesená",J94,0)</f>
        <v>0</v>
      </c>
      <c r="BH94" s="212">
        <f>IF(N94="sníž. přenesená",J94,0)</f>
        <v>0</v>
      </c>
      <c r="BI94" s="212">
        <f>IF(N94="nulová",J94,0)</f>
        <v>0</v>
      </c>
      <c r="BJ94" s="20" t="s">
        <v>86</v>
      </c>
      <c r="BK94" s="212">
        <f>ROUND(I94*H94,2)</f>
        <v>0</v>
      </c>
      <c r="BL94" s="20" t="s">
        <v>400</v>
      </c>
      <c r="BM94" s="211" t="s">
        <v>132</v>
      </c>
    </row>
    <row r="95" s="2" customFormat="1">
      <c r="A95" s="42"/>
      <c r="B95" s="43"/>
      <c r="C95" s="44"/>
      <c r="D95" s="213" t="s">
        <v>139</v>
      </c>
      <c r="E95" s="44"/>
      <c r="F95" s="214" t="s">
        <v>1257</v>
      </c>
      <c r="G95" s="44"/>
      <c r="H95" s="44"/>
      <c r="I95" s="215"/>
      <c r="J95" s="44"/>
      <c r="K95" s="44"/>
      <c r="L95" s="48"/>
      <c r="M95" s="216"/>
      <c r="N95" s="217"/>
      <c r="O95" s="88"/>
      <c r="P95" s="88"/>
      <c r="Q95" s="88"/>
      <c r="R95" s="88"/>
      <c r="S95" s="88"/>
      <c r="T95" s="89"/>
      <c r="U95" s="42"/>
      <c r="V95" s="42"/>
      <c r="W95" s="42"/>
      <c r="X95" s="42"/>
      <c r="Y95" s="42"/>
      <c r="Z95" s="42"/>
      <c r="AA95" s="42"/>
      <c r="AB95" s="42"/>
      <c r="AC95" s="42"/>
      <c r="AD95" s="42"/>
      <c r="AE95" s="42"/>
      <c r="AT95" s="20" t="s">
        <v>139</v>
      </c>
      <c r="AU95" s="20" t="s">
        <v>143</v>
      </c>
    </row>
    <row r="96" s="2" customFormat="1">
      <c r="A96" s="42"/>
      <c r="B96" s="43"/>
      <c r="C96" s="44"/>
      <c r="D96" s="213" t="s">
        <v>147</v>
      </c>
      <c r="E96" s="44"/>
      <c r="F96" s="218" t="s">
        <v>1258</v>
      </c>
      <c r="G96" s="44"/>
      <c r="H96" s="44"/>
      <c r="I96" s="215"/>
      <c r="J96" s="44"/>
      <c r="K96" s="44"/>
      <c r="L96" s="48"/>
      <c r="M96" s="216"/>
      <c r="N96" s="217"/>
      <c r="O96" s="88"/>
      <c r="P96" s="88"/>
      <c r="Q96" s="88"/>
      <c r="R96" s="88"/>
      <c r="S96" s="88"/>
      <c r="T96" s="89"/>
      <c r="U96" s="42"/>
      <c r="V96" s="42"/>
      <c r="W96" s="42"/>
      <c r="X96" s="42"/>
      <c r="Y96" s="42"/>
      <c r="Z96" s="42"/>
      <c r="AA96" s="42"/>
      <c r="AB96" s="42"/>
      <c r="AC96" s="42"/>
      <c r="AD96" s="42"/>
      <c r="AE96" s="42"/>
      <c r="AT96" s="20" t="s">
        <v>147</v>
      </c>
      <c r="AU96" s="20" t="s">
        <v>143</v>
      </c>
    </row>
    <row r="97" s="2" customFormat="1" ht="16.5" customHeight="1">
      <c r="A97" s="42"/>
      <c r="B97" s="43"/>
      <c r="C97" s="200" t="s">
        <v>143</v>
      </c>
      <c r="D97" s="200" t="s">
        <v>134</v>
      </c>
      <c r="E97" s="201" t="s">
        <v>1259</v>
      </c>
      <c r="F97" s="202" t="s">
        <v>1260</v>
      </c>
      <c r="G97" s="203" t="s">
        <v>180</v>
      </c>
      <c r="H97" s="204">
        <v>3</v>
      </c>
      <c r="I97" s="205"/>
      <c r="J97" s="206">
        <f>ROUND(I97*H97,2)</f>
        <v>0</v>
      </c>
      <c r="K97" s="202" t="s">
        <v>32</v>
      </c>
      <c r="L97" s="48"/>
      <c r="M97" s="207" t="s">
        <v>32</v>
      </c>
      <c r="N97" s="208" t="s">
        <v>49</v>
      </c>
      <c r="O97" s="88"/>
      <c r="P97" s="209">
        <f>O97*H97</f>
        <v>0</v>
      </c>
      <c r="Q97" s="209">
        <v>0</v>
      </c>
      <c r="R97" s="209">
        <f>Q97*H97</f>
        <v>0</v>
      </c>
      <c r="S97" s="209">
        <v>0</v>
      </c>
      <c r="T97" s="210">
        <f>S97*H97</f>
        <v>0</v>
      </c>
      <c r="U97" s="42"/>
      <c r="V97" s="42"/>
      <c r="W97" s="42"/>
      <c r="X97" s="42"/>
      <c r="Y97" s="42"/>
      <c r="Z97" s="42"/>
      <c r="AA97" s="42"/>
      <c r="AB97" s="42"/>
      <c r="AC97" s="42"/>
      <c r="AD97" s="42"/>
      <c r="AE97" s="42"/>
      <c r="AR97" s="211" t="s">
        <v>400</v>
      </c>
      <c r="AT97" s="211" t="s">
        <v>134</v>
      </c>
      <c r="AU97" s="211" t="s">
        <v>143</v>
      </c>
      <c r="AY97" s="20" t="s">
        <v>133</v>
      </c>
      <c r="BE97" s="212">
        <f>IF(N97="základní",J97,0)</f>
        <v>0</v>
      </c>
      <c r="BF97" s="212">
        <f>IF(N97="snížená",J97,0)</f>
        <v>0</v>
      </c>
      <c r="BG97" s="212">
        <f>IF(N97="zákl. přenesená",J97,0)</f>
        <v>0</v>
      </c>
      <c r="BH97" s="212">
        <f>IF(N97="sníž. přenesená",J97,0)</f>
        <v>0</v>
      </c>
      <c r="BI97" s="212">
        <f>IF(N97="nulová",J97,0)</f>
        <v>0</v>
      </c>
      <c r="BJ97" s="20" t="s">
        <v>86</v>
      </c>
      <c r="BK97" s="212">
        <f>ROUND(I97*H97,2)</f>
        <v>0</v>
      </c>
      <c r="BL97" s="20" t="s">
        <v>400</v>
      </c>
      <c r="BM97" s="211" t="s">
        <v>158</v>
      </c>
    </row>
    <row r="98" s="2" customFormat="1">
      <c r="A98" s="42"/>
      <c r="B98" s="43"/>
      <c r="C98" s="44"/>
      <c r="D98" s="213" t="s">
        <v>139</v>
      </c>
      <c r="E98" s="44"/>
      <c r="F98" s="214" t="s">
        <v>1260</v>
      </c>
      <c r="G98" s="44"/>
      <c r="H98" s="44"/>
      <c r="I98" s="215"/>
      <c r="J98" s="44"/>
      <c r="K98" s="44"/>
      <c r="L98" s="48"/>
      <c r="M98" s="216"/>
      <c r="N98" s="217"/>
      <c r="O98" s="88"/>
      <c r="P98" s="88"/>
      <c r="Q98" s="88"/>
      <c r="R98" s="88"/>
      <c r="S98" s="88"/>
      <c r="T98" s="89"/>
      <c r="U98" s="42"/>
      <c r="V98" s="42"/>
      <c r="W98" s="42"/>
      <c r="X98" s="42"/>
      <c r="Y98" s="42"/>
      <c r="Z98" s="42"/>
      <c r="AA98" s="42"/>
      <c r="AB98" s="42"/>
      <c r="AC98" s="42"/>
      <c r="AD98" s="42"/>
      <c r="AE98" s="42"/>
      <c r="AT98" s="20" t="s">
        <v>139</v>
      </c>
      <c r="AU98" s="20" t="s">
        <v>143</v>
      </c>
    </row>
    <row r="99" s="2" customFormat="1">
      <c r="A99" s="42"/>
      <c r="B99" s="43"/>
      <c r="C99" s="44"/>
      <c r="D99" s="213" t="s">
        <v>147</v>
      </c>
      <c r="E99" s="44"/>
      <c r="F99" s="218" t="s">
        <v>1261</v>
      </c>
      <c r="G99" s="44"/>
      <c r="H99" s="44"/>
      <c r="I99" s="215"/>
      <c r="J99" s="44"/>
      <c r="K99" s="44"/>
      <c r="L99" s="48"/>
      <c r="M99" s="216"/>
      <c r="N99" s="217"/>
      <c r="O99" s="88"/>
      <c r="P99" s="88"/>
      <c r="Q99" s="88"/>
      <c r="R99" s="88"/>
      <c r="S99" s="88"/>
      <c r="T99" s="89"/>
      <c r="U99" s="42"/>
      <c r="V99" s="42"/>
      <c r="W99" s="42"/>
      <c r="X99" s="42"/>
      <c r="Y99" s="42"/>
      <c r="Z99" s="42"/>
      <c r="AA99" s="42"/>
      <c r="AB99" s="42"/>
      <c r="AC99" s="42"/>
      <c r="AD99" s="42"/>
      <c r="AE99" s="42"/>
      <c r="AT99" s="20" t="s">
        <v>147</v>
      </c>
      <c r="AU99" s="20" t="s">
        <v>143</v>
      </c>
    </row>
    <row r="100" s="2" customFormat="1" ht="16.5" customHeight="1">
      <c r="A100" s="42"/>
      <c r="B100" s="43"/>
      <c r="C100" s="200" t="s">
        <v>132</v>
      </c>
      <c r="D100" s="200" t="s">
        <v>134</v>
      </c>
      <c r="E100" s="201" t="s">
        <v>1262</v>
      </c>
      <c r="F100" s="202" t="s">
        <v>1263</v>
      </c>
      <c r="G100" s="203" t="s">
        <v>180</v>
      </c>
      <c r="H100" s="204">
        <v>3</v>
      </c>
      <c r="I100" s="205"/>
      <c r="J100" s="206">
        <f>ROUND(I100*H100,2)</f>
        <v>0</v>
      </c>
      <c r="K100" s="202" t="s">
        <v>32</v>
      </c>
      <c r="L100" s="48"/>
      <c r="M100" s="207" t="s">
        <v>32</v>
      </c>
      <c r="N100" s="208" t="s">
        <v>49</v>
      </c>
      <c r="O100" s="88"/>
      <c r="P100" s="209">
        <f>O100*H100</f>
        <v>0</v>
      </c>
      <c r="Q100" s="209">
        <v>0</v>
      </c>
      <c r="R100" s="209">
        <f>Q100*H100</f>
        <v>0</v>
      </c>
      <c r="S100" s="209">
        <v>0</v>
      </c>
      <c r="T100" s="210">
        <f>S100*H100</f>
        <v>0</v>
      </c>
      <c r="U100" s="42"/>
      <c r="V100" s="42"/>
      <c r="W100" s="42"/>
      <c r="X100" s="42"/>
      <c r="Y100" s="42"/>
      <c r="Z100" s="42"/>
      <c r="AA100" s="42"/>
      <c r="AB100" s="42"/>
      <c r="AC100" s="42"/>
      <c r="AD100" s="42"/>
      <c r="AE100" s="42"/>
      <c r="AR100" s="211" t="s">
        <v>400</v>
      </c>
      <c r="AT100" s="211" t="s">
        <v>134</v>
      </c>
      <c r="AU100" s="211" t="s">
        <v>143</v>
      </c>
      <c r="AY100" s="20" t="s">
        <v>133</v>
      </c>
      <c r="BE100" s="212">
        <f>IF(N100="základní",J100,0)</f>
        <v>0</v>
      </c>
      <c r="BF100" s="212">
        <f>IF(N100="snížená",J100,0)</f>
        <v>0</v>
      </c>
      <c r="BG100" s="212">
        <f>IF(N100="zákl. přenesená",J100,0)</f>
        <v>0</v>
      </c>
      <c r="BH100" s="212">
        <f>IF(N100="sníž. přenesená",J100,0)</f>
        <v>0</v>
      </c>
      <c r="BI100" s="212">
        <f>IF(N100="nulová",J100,0)</f>
        <v>0</v>
      </c>
      <c r="BJ100" s="20" t="s">
        <v>86</v>
      </c>
      <c r="BK100" s="212">
        <f>ROUND(I100*H100,2)</f>
        <v>0</v>
      </c>
      <c r="BL100" s="20" t="s">
        <v>400</v>
      </c>
      <c r="BM100" s="211" t="s">
        <v>400</v>
      </c>
    </row>
    <row r="101" s="2" customFormat="1">
      <c r="A101" s="42"/>
      <c r="B101" s="43"/>
      <c r="C101" s="44"/>
      <c r="D101" s="213" t="s">
        <v>139</v>
      </c>
      <c r="E101" s="44"/>
      <c r="F101" s="214" t="s">
        <v>1263</v>
      </c>
      <c r="G101" s="44"/>
      <c r="H101" s="44"/>
      <c r="I101" s="215"/>
      <c r="J101" s="44"/>
      <c r="K101" s="44"/>
      <c r="L101" s="48"/>
      <c r="M101" s="216"/>
      <c r="N101" s="217"/>
      <c r="O101" s="88"/>
      <c r="P101" s="88"/>
      <c r="Q101" s="88"/>
      <c r="R101" s="88"/>
      <c r="S101" s="88"/>
      <c r="T101" s="89"/>
      <c r="U101" s="42"/>
      <c r="V101" s="42"/>
      <c r="W101" s="42"/>
      <c r="X101" s="42"/>
      <c r="Y101" s="42"/>
      <c r="Z101" s="42"/>
      <c r="AA101" s="42"/>
      <c r="AB101" s="42"/>
      <c r="AC101" s="42"/>
      <c r="AD101" s="42"/>
      <c r="AE101" s="42"/>
      <c r="AT101" s="20" t="s">
        <v>139</v>
      </c>
      <c r="AU101" s="20" t="s">
        <v>143</v>
      </c>
    </row>
    <row r="102" s="2" customFormat="1" ht="16.5" customHeight="1">
      <c r="A102" s="42"/>
      <c r="B102" s="43"/>
      <c r="C102" s="200" t="s">
        <v>153</v>
      </c>
      <c r="D102" s="200" t="s">
        <v>134</v>
      </c>
      <c r="E102" s="201" t="s">
        <v>1264</v>
      </c>
      <c r="F102" s="202" t="s">
        <v>1265</v>
      </c>
      <c r="G102" s="203" t="s">
        <v>180</v>
      </c>
      <c r="H102" s="204">
        <v>3</v>
      </c>
      <c r="I102" s="205"/>
      <c r="J102" s="206">
        <f>ROUND(I102*H102,2)</f>
        <v>0</v>
      </c>
      <c r="K102" s="202" t="s">
        <v>32</v>
      </c>
      <c r="L102" s="48"/>
      <c r="M102" s="207" t="s">
        <v>32</v>
      </c>
      <c r="N102" s="208" t="s">
        <v>49</v>
      </c>
      <c r="O102" s="88"/>
      <c r="P102" s="209">
        <f>O102*H102</f>
        <v>0</v>
      </c>
      <c r="Q102" s="209">
        <v>0</v>
      </c>
      <c r="R102" s="209">
        <f>Q102*H102</f>
        <v>0</v>
      </c>
      <c r="S102" s="209">
        <v>0</v>
      </c>
      <c r="T102" s="210">
        <f>S102*H102</f>
        <v>0</v>
      </c>
      <c r="U102" s="42"/>
      <c r="V102" s="42"/>
      <c r="W102" s="42"/>
      <c r="X102" s="42"/>
      <c r="Y102" s="42"/>
      <c r="Z102" s="42"/>
      <c r="AA102" s="42"/>
      <c r="AB102" s="42"/>
      <c r="AC102" s="42"/>
      <c r="AD102" s="42"/>
      <c r="AE102" s="42"/>
      <c r="AR102" s="211" t="s">
        <v>400</v>
      </c>
      <c r="AT102" s="211" t="s">
        <v>134</v>
      </c>
      <c r="AU102" s="211" t="s">
        <v>143</v>
      </c>
      <c r="AY102" s="20" t="s">
        <v>133</v>
      </c>
      <c r="BE102" s="212">
        <f>IF(N102="základní",J102,0)</f>
        <v>0</v>
      </c>
      <c r="BF102" s="212">
        <f>IF(N102="snížená",J102,0)</f>
        <v>0</v>
      </c>
      <c r="BG102" s="212">
        <f>IF(N102="zákl. přenesená",J102,0)</f>
        <v>0</v>
      </c>
      <c r="BH102" s="212">
        <f>IF(N102="sníž. přenesená",J102,0)</f>
        <v>0</v>
      </c>
      <c r="BI102" s="212">
        <f>IF(N102="nulová",J102,0)</f>
        <v>0</v>
      </c>
      <c r="BJ102" s="20" t="s">
        <v>86</v>
      </c>
      <c r="BK102" s="212">
        <f>ROUND(I102*H102,2)</f>
        <v>0</v>
      </c>
      <c r="BL102" s="20" t="s">
        <v>400</v>
      </c>
      <c r="BM102" s="211" t="s">
        <v>413</v>
      </c>
    </row>
    <row r="103" s="2" customFormat="1">
      <c r="A103" s="42"/>
      <c r="B103" s="43"/>
      <c r="C103" s="44"/>
      <c r="D103" s="213" t="s">
        <v>139</v>
      </c>
      <c r="E103" s="44"/>
      <c r="F103" s="214" t="s">
        <v>1265</v>
      </c>
      <c r="G103" s="44"/>
      <c r="H103" s="44"/>
      <c r="I103" s="215"/>
      <c r="J103" s="44"/>
      <c r="K103" s="44"/>
      <c r="L103" s="48"/>
      <c r="M103" s="216"/>
      <c r="N103" s="217"/>
      <c r="O103" s="88"/>
      <c r="P103" s="88"/>
      <c r="Q103" s="88"/>
      <c r="R103" s="88"/>
      <c r="S103" s="88"/>
      <c r="T103" s="89"/>
      <c r="U103" s="42"/>
      <c r="V103" s="42"/>
      <c r="W103" s="42"/>
      <c r="X103" s="42"/>
      <c r="Y103" s="42"/>
      <c r="Z103" s="42"/>
      <c r="AA103" s="42"/>
      <c r="AB103" s="42"/>
      <c r="AC103" s="42"/>
      <c r="AD103" s="42"/>
      <c r="AE103" s="42"/>
      <c r="AT103" s="20" t="s">
        <v>139</v>
      </c>
      <c r="AU103" s="20" t="s">
        <v>143</v>
      </c>
    </row>
    <row r="104" s="2" customFormat="1" ht="16.5" customHeight="1">
      <c r="A104" s="42"/>
      <c r="B104" s="43"/>
      <c r="C104" s="200" t="s">
        <v>158</v>
      </c>
      <c r="D104" s="200" t="s">
        <v>134</v>
      </c>
      <c r="E104" s="201" t="s">
        <v>1266</v>
      </c>
      <c r="F104" s="202" t="s">
        <v>1267</v>
      </c>
      <c r="G104" s="203" t="s">
        <v>180</v>
      </c>
      <c r="H104" s="204">
        <v>1</v>
      </c>
      <c r="I104" s="205"/>
      <c r="J104" s="206">
        <f>ROUND(I104*H104,2)</f>
        <v>0</v>
      </c>
      <c r="K104" s="202" t="s">
        <v>32</v>
      </c>
      <c r="L104" s="48"/>
      <c r="M104" s="207" t="s">
        <v>32</v>
      </c>
      <c r="N104" s="208" t="s">
        <v>49</v>
      </c>
      <c r="O104" s="88"/>
      <c r="P104" s="209">
        <f>O104*H104</f>
        <v>0</v>
      </c>
      <c r="Q104" s="209">
        <v>0</v>
      </c>
      <c r="R104" s="209">
        <f>Q104*H104</f>
        <v>0</v>
      </c>
      <c r="S104" s="209">
        <v>0</v>
      </c>
      <c r="T104" s="210">
        <f>S104*H104</f>
        <v>0</v>
      </c>
      <c r="U104" s="42"/>
      <c r="V104" s="42"/>
      <c r="W104" s="42"/>
      <c r="X104" s="42"/>
      <c r="Y104" s="42"/>
      <c r="Z104" s="42"/>
      <c r="AA104" s="42"/>
      <c r="AB104" s="42"/>
      <c r="AC104" s="42"/>
      <c r="AD104" s="42"/>
      <c r="AE104" s="42"/>
      <c r="AR104" s="211" t="s">
        <v>400</v>
      </c>
      <c r="AT104" s="211" t="s">
        <v>134</v>
      </c>
      <c r="AU104" s="211" t="s">
        <v>143</v>
      </c>
      <c r="AY104" s="20" t="s">
        <v>133</v>
      </c>
      <c r="BE104" s="212">
        <f>IF(N104="základní",J104,0)</f>
        <v>0</v>
      </c>
      <c r="BF104" s="212">
        <f>IF(N104="snížená",J104,0)</f>
        <v>0</v>
      </c>
      <c r="BG104" s="212">
        <f>IF(N104="zákl. přenesená",J104,0)</f>
        <v>0</v>
      </c>
      <c r="BH104" s="212">
        <f>IF(N104="sníž. přenesená",J104,0)</f>
        <v>0</v>
      </c>
      <c r="BI104" s="212">
        <f>IF(N104="nulová",J104,0)</f>
        <v>0</v>
      </c>
      <c r="BJ104" s="20" t="s">
        <v>86</v>
      </c>
      <c r="BK104" s="212">
        <f>ROUND(I104*H104,2)</f>
        <v>0</v>
      </c>
      <c r="BL104" s="20" t="s">
        <v>400</v>
      </c>
      <c r="BM104" s="211" t="s">
        <v>376</v>
      </c>
    </row>
    <row r="105" s="2" customFormat="1">
      <c r="A105" s="42"/>
      <c r="B105" s="43"/>
      <c r="C105" s="44"/>
      <c r="D105" s="213" t="s">
        <v>139</v>
      </c>
      <c r="E105" s="44"/>
      <c r="F105" s="214" t="s">
        <v>1267</v>
      </c>
      <c r="G105" s="44"/>
      <c r="H105" s="44"/>
      <c r="I105" s="215"/>
      <c r="J105" s="44"/>
      <c r="K105" s="44"/>
      <c r="L105" s="48"/>
      <c r="M105" s="216"/>
      <c r="N105" s="217"/>
      <c r="O105" s="88"/>
      <c r="P105" s="88"/>
      <c r="Q105" s="88"/>
      <c r="R105" s="88"/>
      <c r="S105" s="88"/>
      <c r="T105" s="89"/>
      <c r="U105" s="42"/>
      <c r="V105" s="42"/>
      <c r="W105" s="42"/>
      <c r="X105" s="42"/>
      <c r="Y105" s="42"/>
      <c r="Z105" s="42"/>
      <c r="AA105" s="42"/>
      <c r="AB105" s="42"/>
      <c r="AC105" s="42"/>
      <c r="AD105" s="42"/>
      <c r="AE105" s="42"/>
      <c r="AT105" s="20" t="s">
        <v>139</v>
      </c>
      <c r="AU105" s="20" t="s">
        <v>143</v>
      </c>
    </row>
    <row r="106" s="2" customFormat="1" ht="16.5" customHeight="1">
      <c r="A106" s="42"/>
      <c r="B106" s="43"/>
      <c r="C106" s="200" t="s">
        <v>162</v>
      </c>
      <c r="D106" s="200" t="s">
        <v>134</v>
      </c>
      <c r="E106" s="201" t="s">
        <v>1268</v>
      </c>
      <c r="F106" s="202" t="s">
        <v>1269</v>
      </c>
      <c r="G106" s="203" t="s">
        <v>180</v>
      </c>
      <c r="H106" s="204">
        <v>1</v>
      </c>
      <c r="I106" s="205"/>
      <c r="J106" s="206">
        <f>ROUND(I106*H106,2)</f>
        <v>0</v>
      </c>
      <c r="K106" s="202" t="s">
        <v>32</v>
      </c>
      <c r="L106" s="48"/>
      <c r="M106" s="207" t="s">
        <v>32</v>
      </c>
      <c r="N106" s="208" t="s">
        <v>49</v>
      </c>
      <c r="O106" s="88"/>
      <c r="P106" s="209">
        <f>O106*H106</f>
        <v>0</v>
      </c>
      <c r="Q106" s="209">
        <v>0</v>
      </c>
      <c r="R106" s="209">
        <f>Q106*H106</f>
        <v>0</v>
      </c>
      <c r="S106" s="209">
        <v>0</v>
      </c>
      <c r="T106" s="210">
        <f>S106*H106</f>
        <v>0</v>
      </c>
      <c r="U106" s="42"/>
      <c r="V106" s="42"/>
      <c r="W106" s="42"/>
      <c r="X106" s="42"/>
      <c r="Y106" s="42"/>
      <c r="Z106" s="42"/>
      <c r="AA106" s="42"/>
      <c r="AB106" s="42"/>
      <c r="AC106" s="42"/>
      <c r="AD106" s="42"/>
      <c r="AE106" s="42"/>
      <c r="AR106" s="211" t="s">
        <v>400</v>
      </c>
      <c r="AT106" s="211" t="s">
        <v>134</v>
      </c>
      <c r="AU106" s="211" t="s">
        <v>143</v>
      </c>
      <c r="AY106" s="20" t="s">
        <v>133</v>
      </c>
      <c r="BE106" s="212">
        <f>IF(N106="základní",J106,0)</f>
        <v>0</v>
      </c>
      <c r="BF106" s="212">
        <f>IF(N106="snížená",J106,0)</f>
        <v>0</v>
      </c>
      <c r="BG106" s="212">
        <f>IF(N106="zákl. přenesená",J106,0)</f>
        <v>0</v>
      </c>
      <c r="BH106" s="212">
        <f>IF(N106="sníž. přenesená",J106,0)</f>
        <v>0</v>
      </c>
      <c r="BI106" s="212">
        <f>IF(N106="nulová",J106,0)</f>
        <v>0</v>
      </c>
      <c r="BJ106" s="20" t="s">
        <v>86</v>
      </c>
      <c r="BK106" s="212">
        <f>ROUND(I106*H106,2)</f>
        <v>0</v>
      </c>
      <c r="BL106" s="20" t="s">
        <v>400</v>
      </c>
      <c r="BM106" s="211" t="s">
        <v>447</v>
      </c>
    </row>
    <row r="107" s="2" customFormat="1">
      <c r="A107" s="42"/>
      <c r="B107" s="43"/>
      <c r="C107" s="44"/>
      <c r="D107" s="213" t="s">
        <v>139</v>
      </c>
      <c r="E107" s="44"/>
      <c r="F107" s="214" t="s">
        <v>1269</v>
      </c>
      <c r="G107" s="44"/>
      <c r="H107" s="44"/>
      <c r="I107" s="215"/>
      <c r="J107" s="44"/>
      <c r="K107" s="44"/>
      <c r="L107" s="48"/>
      <c r="M107" s="216"/>
      <c r="N107" s="217"/>
      <c r="O107" s="88"/>
      <c r="P107" s="88"/>
      <c r="Q107" s="88"/>
      <c r="R107" s="88"/>
      <c r="S107" s="88"/>
      <c r="T107" s="89"/>
      <c r="U107" s="42"/>
      <c r="V107" s="42"/>
      <c r="W107" s="42"/>
      <c r="X107" s="42"/>
      <c r="Y107" s="42"/>
      <c r="Z107" s="42"/>
      <c r="AA107" s="42"/>
      <c r="AB107" s="42"/>
      <c r="AC107" s="42"/>
      <c r="AD107" s="42"/>
      <c r="AE107" s="42"/>
      <c r="AT107" s="20" t="s">
        <v>139</v>
      </c>
      <c r="AU107" s="20" t="s">
        <v>143</v>
      </c>
    </row>
    <row r="108" s="2" customFormat="1">
      <c r="A108" s="42"/>
      <c r="B108" s="43"/>
      <c r="C108" s="44"/>
      <c r="D108" s="213" t="s">
        <v>147</v>
      </c>
      <c r="E108" s="44"/>
      <c r="F108" s="218" t="s">
        <v>1270</v>
      </c>
      <c r="G108" s="44"/>
      <c r="H108" s="44"/>
      <c r="I108" s="215"/>
      <c r="J108" s="44"/>
      <c r="K108" s="44"/>
      <c r="L108" s="48"/>
      <c r="M108" s="216"/>
      <c r="N108" s="217"/>
      <c r="O108" s="88"/>
      <c r="P108" s="88"/>
      <c r="Q108" s="88"/>
      <c r="R108" s="88"/>
      <c r="S108" s="88"/>
      <c r="T108" s="89"/>
      <c r="U108" s="42"/>
      <c r="V108" s="42"/>
      <c r="W108" s="42"/>
      <c r="X108" s="42"/>
      <c r="Y108" s="42"/>
      <c r="Z108" s="42"/>
      <c r="AA108" s="42"/>
      <c r="AB108" s="42"/>
      <c r="AC108" s="42"/>
      <c r="AD108" s="42"/>
      <c r="AE108" s="42"/>
      <c r="AT108" s="20" t="s">
        <v>147</v>
      </c>
      <c r="AU108" s="20" t="s">
        <v>143</v>
      </c>
    </row>
    <row r="109" s="2" customFormat="1" ht="16.5" customHeight="1">
      <c r="A109" s="42"/>
      <c r="B109" s="43"/>
      <c r="C109" s="200" t="s">
        <v>166</v>
      </c>
      <c r="D109" s="200" t="s">
        <v>134</v>
      </c>
      <c r="E109" s="201" t="s">
        <v>1271</v>
      </c>
      <c r="F109" s="202" t="s">
        <v>1272</v>
      </c>
      <c r="G109" s="203" t="s">
        <v>180</v>
      </c>
      <c r="H109" s="204">
        <v>1</v>
      </c>
      <c r="I109" s="205"/>
      <c r="J109" s="206">
        <f>ROUND(I109*H109,2)</f>
        <v>0</v>
      </c>
      <c r="K109" s="202" t="s">
        <v>32</v>
      </c>
      <c r="L109" s="48"/>
      <c r="M109" s="207" t="s">
        <v>32</v>
      </c>
      <c r="N109" s="208" t="s">
        <v>49</v>
      </c>
      <c r="O109" s="88"/>
      <c r="P109" s="209">
        <f>O109*H109</f>
        <v>0</v>
      </c>
      <c r="Q109" s="209">
        <v>0</v>
      </c>
      <c r="R109" s="209">
        <f>Q109*H109</f>
        <v>0</v>
      </c>
      <c r="S109" s="209">
        <v>0</v>
      </c>
      <c r="T109" s="210">
        <f>S109*H109</f>
        <v>0</v>
      </c>
      <c r="U109" s="42"/>
      <c r="V109" s="42"/>
      <c r="W109" s="42"/>
      <c r="X109" s="42"/>
      <c r="Y109" s="42"/>
      <c r="Z109" s="42"/>
      <c r="AA109" s="42"/>
      <c r="AB109" s="42"/>
      <c r="AC109" s="42"/>
      <c r="AD109" s="42"/>
      <c r="AE109" s="42"/>
      <c r="AR109" s="211" t="s">
        <v>400</v>
      </c>
      <c r="AT109" s="211" t="s">
        <v>134</v>
      </c>
      <c r="AU109" s="211" t="s">
        <v>143</v>
      </c>
      <c r="AY109" s="20" t="s">
        <v>133</v>
      </c>
      <c r="BE109" s="212">
        <f>IF(N109="základní",J109,0)</f>
        <v>0</v>
      </c>
      <c r="BF109" s="212">
        <f>IF(N109="snížená",J109,0)</f>
        <v>0</v>
      </c>
      <c r="BG109" s="212">
        <f>IF(N109="zákl. přenesená",J109,0)</f>
        <v>0</v>
      </c>
      <c r="BH109" s="212">
        <f>IF(N109="sníž. přenesená",J109,0)</f>
        <v>0</v>
      </c>
      <c r="BI109" s="212">
        <f>IF(N109="nulová",J109,0)</f>
        <v>0</v>
      </c>
      <c r="BJ109" s="20" t="s">
        <v>86</v>
      </c>
      <c r="BK109" s="212">
        <f>ROUND(I109*H109,2)</f>
        <v>0</v>
      </c>
      <c r="BL109" s="20" t="s">
        <v>400</v>
      </c>
      <c r="BM109" s="211" t="s">
        <v>457</v>
      </c>
    </row>
    <row r="110" s="2" customFormat="1">
      <c r="A110" s="42"/>
      <c r="B110" s="43"/>
      <c r="C110" s="44"/>
      <c r="D110" s="213" t="s">
        <v>139</v>
      </c>
      <c r="E110" s="44"/>
      <c r="F110" s="214" t="s">
        <v>1272</v>
      </c>
      <c r="G110" s="44"/>
      <c r="H110" s="44"/>
      <c r="I110" s="215"/>
      <c r="J110" s="44"/>
      <c r="K110" s="44"/>
      <c r="L110" s="48"/>
      <c r="M110" s="216"/>
      <c r="N110" s="217"/>
      <c r="O110" s="88"/>
      <c r="P110" s="88"/>
      <c r="Q110" s="88"/>
      <c r="R110" s="88"/>
      <c r="S110" s="88"/>
      <c r="T110" s="89"/>
      <c r="U110" s="42"/>
      <c r="V110" s="42"/>
      <c r="W110" s="42"/>
      <c r="X110" s="42"/>
      <c r="Y110" s="42"/>
      <c r="Z110" s="42"/>
      <c r="AA110" s="42"/>
      <c r="AB110" s="42"/>
      <c r="AC110" s="42"/>
      <c r="AD110" s="42"/>
      <c r="AE110" s="42"/>
      <c r="AT110" s="20" t="s">
        <v>139</v>
      </c>
      <c r="AU110" s="20" t="s">
        <v>143</v>
      </c>
    </row>
    <row r="111" s="2" customFormat="1">
      <c r="A111" s="42"/>
      <c r="B111" s="43"/>
      <c r="C111" s="44"/>
      <c r="D111" s="213" t="s">
        <v>147</v>
      </c>
      <c r="E111" s="44"/>
      <c r="F111" s="218" t="s">
        <v>1273</v>
      </c>
      <c r="G111" s="44"/>
      <c r="H111" s="44"/>
      <c r="I111" s="215"/>
      <c r="J111" s="44"/>
      <c r="K111" s="44"/>
      <c r="L111" s="48"/>
      <c r="M111" s="216"/>
      <c r="N111" s="217"/>
      <c r="O111" s="88"/>
      <c r="P111" s="88"/>
      <c r="Q111" s="88"/>
      <c r="R111" s="88"/>
      <c r="S111" s="88"/>
      <c r="T111" s="89"/>
      <c r="U111" s="42"/>
      <c r="V111" s="42"/>
      <c r="W111" s="42"/>
      <c r="X111" s="42"/>
      <c r="Y111" s="42"/>
      <c r="Z111" s="42"/>
      <c r="AA111" s="42"/>
      <c r="AB111" s="42"/>
      <c r="AC111" s="42"/>
      <c r="AD111" s="42"/>
      <c r="AE111" s="42"/>
      <c r="AT111" s="20" t="s">
        <v>147</v>
      </c>
      <c r="AU111" s="20" t="s">
        <v>143</v>
      </c>
    </row>
    <row r="112" s="2" customFormat="1" ht="16.5" customHeight="1">
      <c r="A112" s="42"/>
      <c r="B112" s="43"/>
      <c r="C112" s="200" t="s">
        <v>306</v>
      </c>
      <c r="D112" s="200" t="s">
        <v>134</v>
      </c>
      <c r="E112" s="201" t="s">
        <v>1274</v>
      </c>
      <c r="F112" s="202" t="s">
        <v>1275</v>
      </c>
      <c r="G112" s="203" t="s">
        <v>180</v>
      </c>
      <c r="H112" s="204">
        <v>1</v>
      </c>
      <c r="I112" s="205"/>
      <c r="J112" s="206">
        <f>ROUND(I112*H112,2)</f>
        <v>0</v>
      </c>
      <c r="K112" s="202" t="s">
        <v>32</v>
      </c>
      <c r="L112" s="48"/>
      <c r="M112" s="207" t="s">
        <v>32</v>
      </c>
      <c r="N112" s="208" t="s">
        <v>49</v>
      </c>
      <c r="O112" s="88"/>
      <c r="P112" s="209">
        <f>O112*H112</f>
        <v>0</v>
      </c>
      <c r="Q112" s="209">
        <v>0</v>
      </c>
      <c r="R112" s="209">
        <f>Q112*H112</f>
        <v>0</v>
      </c>
      <c r="S112" s="209">
        <v>0</v>
      </c>
      <c r="T112" s="210">
        <f>S112*H112</f>
        <v>0</v>
      </c>
      <c r="U112" s="42"/>
      <c r="V112" s="42"/>
      <c r="W112" s="42"/>
      <c r="X112" s="42"/>
      <c r="Y112" s="42"/>
      <c r="Z112" s="42"/>
      <c r="AA112" s="42"/>
      <c r="AB112" s="42"/>
      <c r="AC112" s="42"/>
      <c r="AD112" s="42"/>
      <c r="AE112" s="42"/>
      <c r="AR112" s="211" t="s">
        <v>400</v>
      </c>
      <c r="AT112" s="211" t="s">
        <v>134</v>
      </c>
      <c r="AU112" s="211" t="s">
        <v>143</v>
      </c>
      <c r="AY112" s="20" t="s">
        <v>133</v>
      </c>
      <c r="BE112" s="212">
        <f>IF(N112="základní",J112,0)</f>
        <v>0</v>
      </c>
      <c r="BF112" s="212">
        <f>IF(N112="snížená",J112,0)</f>
        <v>0</v>
      </c>
      <c r="BG112" s="212">
        <f>IF(N112="zákl. přenesená",J112,0)</f>
        <v>0</v>
      </c>
      <c r="BH112" s="212">
        <f>IF(N112="sníž. přenesená",J112,0)</f>
        <v>0</v>
      </c>
      <c r="BI112" s="212">
        <f>IF(N112="nulová",J112,0)</f>
        <v>0</v>
      </c>
      <c r="BJ112" s="20" t="s">
        <v>86</v>
      </c>
      <c r="BK112" s="212">
        <f>ROUND(I112*H112,2)</f>
        <v>0</v>
      </c>
      <c r="BL112" s="20" t="s">
        <v>400</v>
      </c>
      <c r="BM112" s="211" t="s">
        <v>476</v>
      </c>
    </row>
    <row r="113" s="2" customFormat="1">
      <c r="A113" s="42"/>
      <c r="B113" s="43"/>
      <c r="C113" s="44"/>
      <c r="D113" s="213" t="s">
        <v>139</v>
      </c>
      <c r="E113" s="44"/>
      <c r="F113" s="214" t="s">
        <v>1275</v>
      </c>
      <c r="G113" s="44"/>
      <c r="H113" s="44"/>
      <c r="I113" s="215"/>
      <c r="J113" s="44"/>
      <c r="K113" s="44"/>
      <c r="L113" s="48"/>
      <c r="M113" s="216"/>
      <c r="N113" s="217"/>
      <c r="O113" s="88"/>
      <c r="P113" s="88"/>
      <c r="Q113" s="88"/>
      <c r="R113" s="88"/>
      <c r="S113" s="88"/>
      <c r="T113" s="89"/>
      <c r="U113" s="42"/>
      <c r="V113" s="42"/>
      <c r="W113" s="42"/>
      <c r="X113" s="42"/>
      <c r="Y113" s="42"/>
      <c r="Z113" s="42"/>
      <c r="AA113" s="42"/>
      <c r="AB113" s="42"/>
      <c r="AC113" s="42"/>
      <c r="AD113" s="42"/>
      <c r="AE113" s="42"/>
      <c r="AT113" s="20" t="s">
        <v>139</v>
      </c>
      <c r="AU113" s="20" t="s">
        <v>143</v>
      </c>
    </row>
    <row r="114" s="2" customFormat="1" ht="66.75" customHeight="1">
      <c r="A114" s="42"/>
      <c r="B114" s="43"/>
      <c r="C114" s="200" t="s">
        <v>313</v>
      </c>
      <c r="D114" s="200" t="s">
        <v>134</v>
      </c>
      <c r="E114" s="201" t="s">
        <v>1276</v>
      </c>
      <c r="F114" s="202" t="s">
        <v>1277</v>
      </c>
      <c r="G114" s="203" t="s">
        <v>180</v>
      </c>
      <c r="H114" s="204">
        <v>1</v>
      </c>
      <c r="I114" s="205"/>
      <c r="J114" s="206">
        <f>ROUND(I114*H114,2)</f>
        <v>0</v>
      </c>
      <c r="K114" s="202" t="s">
        <v>32</v>
      </c>
      <c r="L114" s="48"/>
      <c r="M114" s="207" t="s">
        <v>32</v>
      </c>
      <c r="N114" s="208" t="s">
        <v>49</v>
      </c>
      <c r="O114" s="88"/>
      <c r="P114" s="209">
        <f>O114*H114</f>
        <v>0</v>
      </c>
      <c r="Q114" s="209">
        <v>0</v>
      </c>
      <c r="R114" s="209">
        <f>Q114*H114</f>
        <v>0</v>
      </c>
      <c r="S114" s="209">
        <v>0</v>
      </c>
      <c r="T114" s="210">
        <f>S114*H114</f>
        <v>0</v>
      </c>
      <c r="U114" s="42"/>
      <c r="V114" s="42"/>
      <c r="W114" s="42"/>
      <c r="X114" s="42"/>
      <c r="Y114" s="42"/>
      <c r="Z114" s="42"/>
      <c r="AA114" s="42"/>
      <c r="AB114" s="42"/>
      <c r="AC114" s="42"/>
      <c r="AD114" s="42"/>
      <c r="AE114" s="42"/>
      <c r="AR114" s="211" t="s">
        <v>400</v>
      </c>
      <c r="AT114" s="211" t="s">
        <v>134</v>
      </c>
      <c r="AU114" s="211" t="s">
        <v>143</v>
      </c>
      <c r="AY114" s="20" t="s">
        <v>133</v>
      </c>
      <c r="BE114" s="212">
        <f>IF(N114="základní",J114,0)</f>
        <v>0</v>
      </c>
      <c r="BF114" s="212">
        <f>IF(N114="snížená",J114,0)</f>
        <v>0</v>
      </c>
      <c r="BG114" s="212">
        <f>IF(N114="zákl. přenesená",J114,0)</f>
        <v>0</v>
      </c>
      <c r="BH114" s="212">
        <f>IF(N114="sníž. přenesená",J114,0)</f>
        <v>0</v>
      </c>
      <c r="BI114" s="212">
        <f>IF(N114="nulová",J114,0)</f>
        <v>0</v>
      </c>
      <c r="BJ114" s="20" t="s">
        <v>86</v>
      </c>
      <c r="BK114" s="212">
        <f>ROUND(I114*H114,2)</f>
        <v>0</v>
      </c>
      <c r="BL114" s="20" t="s">
        <v>400</v>
      </c>
      <c r="BM114" s="211" t="s">
        <v>490</v>
      </c>
    </row>
    <row r="115" s="2" customFormat="1">
      <c r="A115" s="42"/>
      <c r="B115" s="43"/>
      <c r="C115" s="44"/>
      <c r="D115" s="213" t="s">
        <v>139</v>
      </c>
      <c r="E115" s="44"/>
      <c r="F115" s="214" t="s">
        <v>1278</v>
      </c>
      <c r="G115" s="44"/>
      <c r="H115" s="44"/>
      <c r="I115" s="215"/>
      <c r="J115" s="44"/>
      <c r="K115" s="44"/>
      <c r="L115" s="48"/>
      <c r="M115" s="216"/>
      <c r="N115" s="217"/>
      <c r="O115" s="88"/>
      <c r="P115" s="88"/>
      <c r="Q115" s="88"/>
      <c r="R115" s="88"/>
      <c r="S115" s="88"/>
      <c r="T115" s="89"/>
      <c r="U115" s="42"/>
      <c r="V115" s="42"/>
      <c r="W115" s="42"/>
      <c r="X115" s="42"/>
      <c r="Y115" s="42"/>
      <c r="Z115" s="42"/>
      <c r="AA115" s="42"/>
      <c r="AB115" s="42"/>
      <c r="AC115" s="42"/>
      <c r="AD115" s="42"/>
      <c r="AE115" s="42"/>
      <c r="AT115" s="20" t="s">
        <v>139</v>
      </c>
      <c r="AU115" s="20" t="s">
        <v>143</v>
      </c>
    </row>
    <row r="116" s="2" customFormat="1">
      <c r="A116" s="42"/>
      <c r="B116" s="43"/>
      <c r="C116" s="44"/>
      <c r="D116" s="213" t="s">
        <v>147</v>
      </c>
      <c r="E116" s="44"/>
      <c r="F116" s="218" t="s">
        <v>1279</v>
      </c>
      <c r="G116" s="44"/>
      <c r="H116" s="44"/>
      <c r="I116" s="215"/>
      <c r="J116" s="44"/>
      <c r="K116" s="44"/>
      <c r="L116" s="48"/>
      <c r="M116" s="216"/>
      <c r="N116" s="217"/>
      <c r="O116" s="88"/>
      <c r="P116" s="88"/>
      <c r="Q116" s="88"/>
      <c r="R116" s="88"/>
      <c r="S116" s="88"/>
      <c r="T116" s="89"/>
      <c r="U116" s="42"/>
      <c r="V116" s="42"/>
      <c r="W116" s="42"/>
      <c r="X116" s="42"/>
      <c r="Y116" s="42"/>
      <c r="Z116" s="42"/>
      <c r="AA116" s="42"/>
      <c r="AB116" s="42"/>
      <c r="AC116" s="42"/>
      <c r="AD116" s="42"/>
      <c r="AE116" s="42"/>
      <c r="AT116" s="20" t="s">
        <v>147</v>
      </c>
      <c r="AU116" s="20" t="s">
        <v>143</v>
      </c>
    </row>
    <row r="117" s="2" customFormat="1" ht="49.05" customHeight="1">
      <c r="A117" s="42"/>
      <c r="B117" s="43"/>
      <c r="C117" s="200" t="s">
        <v>354</v>
      </c>
      <c r="D117" s="200" t="s">
        <v>134</v>
      </c>
      <c r="E117" s="201" t="s">
        <v>1280</v>
      </c>
      <c r="F117" s="202" t="s">
        <v>1281</v>
      </c>
      <c r="G117" s="203" t="s">
        <v>180</v>
      </c>
      <c r="H117" s="204">
        <v>1</v>
      </c>
      <c r="I117" s="205"/>
      <c r="J117" s="206">
        <f>ROUND(I117*H117,2)</f>
        <v>0</v>
      </c>
      <c r="K117" s="202" t="s">
        <v>32</v>
      </c>
      <c r="L117" s="48"/>
      <c r="M117" s="207" t="s">
        <v>32</v>
      </c>
      <c r="N117" s="208" t="s">
        <v>49</v>
      </c>
      <c r="O117" s="88"/>
      <c r="P117" s="209">
        <f>O117*H117</f>
        <v>0</v>
      </c>
      <c r="Q117" s="209">
        <v>0</v>
      </c>
      <c r="R117" s="209">
        <f>Q117*H117</f>
        <v>0</v>
      </c>
      <c r="S117" s="209">
        <v>0</v>
      </c>
      <c r="T117" s="210">
        <f>S117*H117</f>
        <v>0</v>
      </c>
      <c r="U117" s="42"/>
      <c r="V117" s="42"/>
      <c r="W117" s="42"/>
      <c r="X117" s="42"/>
      <c r="Y117" s="42"/>
      <c r="Z117" s="42"/>
      <c r="AA117" s="42"/>
      <c r="AB117" s="42"/>
      <c r="AC117" s="42"/>
      <c r="AD117" s="42"/>
      <c r="AE117" s="42"/>
      <c r="AR117" s="211" t="s">
        <v>400</v>
      </c>
      <c r="AT117" s="211" t="s">
        <v>134</v>
      </c>
      <c r="AU117" s="211" t="s">
        <v>143</v>
      </c>
      <c r="AY117" s="20" t="s">
        <v>133</v>
      </c>
      <c r="BE117" s="212">
        <f>IF(N117="základní",J117,0)</f>
        <v>0</v>
      </c>
      <c r="BF117" s="212">
        <f>IF(N117="snížená",J117,0)</f>
        <v>0</v>
      </c>
      <c r="BG117" s="212">
        <f>IF(N117="zákl. přenesená",J117,0)</f>
        <v>0</v>
      </c>
      <c r="BH117" s="212">
        <f>IF(N117="sníž. přenesená",J117,0)</f>
        <v>0</v>
      </c>
      <c r="BI117" s="212">
        <f>IF(N117="nulová",J117,0)</f>
        <v>0</v>
      </c>
      <c r="BJ117" s="20" t="s">
        <v>86</v>
      </c>
      <c r="BK117" s="212">
        <f>ROUND(I117*H117,2)</f>
        <v>0</v>
      </c>
      <c r="BL117" s="20" t="s">
        <v>400</v>
      </c>
      <c r="BM117" s="211" t="s">
        <v>505</v>
      </c>
    </row>
    <row r="118" s="2" customFormat="1">
      <c r="A118" s="42"/>
      <c r="B118" s="43"/>
      <c r="C118" s="44"/>
      <c r="D118" s="213" t="s">
        <v>139</v>
      </c>
      <c r="E118" s="44"/>
      <c r="F118" s="214" t="s">
        <v>1282</v>
      </c>
      <c r="G118" s="44"/>
      <c r="H118" s="44"/>
      <c r="I118" s="215"/>
      <c r="J118" s="44"/>
      <c r="K118" s="44"/>
      <c r="L118" s="48"/>
      <c r="M118" s="216"/>
      <c r="N118" s="217"/>
      <c r="O118" s="88"/>
      <c r="P118" s="88"/>
      <c r="Q118" s="88"/>
      <c r="R118" s="88"/>
      <c r="S118" s="88"/>
      <c r="T118" s="89"/>
      <c r="U118" s="42"/>
      <c r="V118" s="42"/>
      <c r="W118" s="42"/>
      <c r="X118" s="42"/>
      <c r="Y118" s="42"/>
      <c r="Z118" s="42"/>
      <c r="AA118" s="42"/>
      <c r="AB118" s="42"/>
      <c r="AC118" s="42"/>
      <c r="AD118" s="42"/>
      <c r="AE118" s="42"/>
      <c r="AT118" s="20" t="s">
        <v>139</v>
      </c>
      <c r="AU118" s="20" t="s">
        <v>143</v>
      </c>
    </row>
    <row r="119" s="2" customFormat="1">
      <c r="A119" s="42"/>
      <c r="B119" s="43"/>
      <c r="C119" s="44"/>
      <c r="D119" s="213" t="s">
        <v>147</v>
      </c>
      <c r="E119" s="44"/>
      <c r="F119" s="218" t="s">
        <v>1283</v>
      </c>
      <c r="G119" s="44"/>
      <c r="H119" s="44"/>
      <c r="I119" s="215"/>
      <c r="J119" s="44"/>
      <c r="K119" s="44"/>
      <c r="L119" s="48"/>
      <c r="M119" s="216"/>
      <c r="N119" s="217"/>
      <c r="O119" s="88"/>
      <c r="P119" s="88"/>
      <c r="Q119" s="88"/>
      <c r="R119" s="88"/>
      <c r="S119" s="88"/>
      <c r="T119" s="89"/>
      <c r="U119" s="42"/>
      <c r="V119" s="42"/>
      <c r="W119" s="42"/>
      <c r="X119" s="42"/>
      <c r="Y119" s="42"/>
      <c r="Z119" s="42"/>
      <c r="AA119" s="42"/>
      <c r="AB119" s="42"/>
      <c r="AC119" s="42"/>
      <c r="AD119" s="42"/>
      <c r="AE119" s="42"/>
      <c r="AT119" s="20" t="s">
        <v>147</v>
      </c>
      <c r="AU119" s="20" t="s">
        <v>143</v>
      </c>
    </row>
    <row r="120" s="11" customFormat="1" ht="20.88" customHeight="1">
      <c r="A120" s="11"/>
      <c r="B120" s="186"/>
      <c r="C120" s="187"/>
      <c r="D120" s="188" t="s">
        <v>77</v>
      </c>
      <c r="E120" s="229" t="s">
        <v>1284</v>
      </c>
      <c r="F120" s="229" t="s">
        <v>1285</v>
      </c>
      <c r="G120" s="187"/>
      <c r="H120" s="187"/>
      <c r="I120" s="190"/>
      <c r="J120" s="230">
        <f>BK120</f>
        <v>0</v>
      </c>
      <c r="K120" s="187"/>
      <c r="L120" s="192"/>
      <c r="M120" s="193"/>
      <c r="N120" s="194"/>
      <c r="O120" s="194"/>
      <c r="P120" s="195">
        <f>SUM(P121:P172)</f>
        <v>0</v>
      </c>
      <c r="Q120" s="194"/>
      <c r="R120" s="195">
        <f>SUM(R121:R172)</f>
        <v>0</v>
      </c>
      <c r="S120" s="194"/>
      <c r="T120" s="196">
        <f>SUM(T121:T172)</f>
        <v>0</v>
      </c>
      <c r="U120" s="11"/>
      <c r="V120" s="11"/>
      <c r="W120" s="11"/>
      <c r="X120" s="11"/>
      <c r="Y120" s="11"/>
      <c r="Z120" s="11"/>
      <c r="AA120" s="11"/>
      <c r="AB120" s="11"/>
      <c r="AC120" s="11"/>
      <c r="AD120" s="11"/>
      <c r="AE120" s="11"/>
      <c r="AR120" s="197" t="s">
        <v>86</v>
      </c>
      <c r="AT120" s="198" t="s">
        <v>77</v>
      </c>
      <c r="AU120" s="198" t="s">
        <v>89</v>
      </c>
      <c r="AY120" s="197" t="s">
        <v>133</v>
      </c>
      <c r="BK120" s="199">
        <f>SUM(BK121:BK172)</f>
        <v>0</v>
      </c>
    </row>
    <row r="121" s="2" customFormat="1" ht="16.5" customHeight="1">
      <c r="A121" s="42"/>
      <c r="B121" s="43"/>
      <c r="C121" s="266" t="s">
        <v>8</v>
      </c>
      <c r="D121" s="266" t="s">
        <v>448</v>
      </c>
      <c r="E121" s="267" t="s">
        <v>1286</v>
      </c>
      <c r="F121" s="268" t="s">
        <v>1287</v>
      </c>
      <c r="G121" s="269" t="s">
        <v>380</v>
      </c>
      <c r="H121" s="270">
        <v>250</v>
      </c>
      <c r="I121" s="271"/>
      <c r="J121" s="272">
        <f>ROUND(I121*H121,2)</f>
        <v>0</v>
      </c>
      <c r="K121" s="268" t="s">
        <v>32</v>
      </c>
      <c r="L121" s="273"/>
      <c r="M121" s="274" t="s">
        <v>32</v>
      </c>
      <c r="N121" s="275" t="s">
        <v>49</v>
      </c>
      <c r="O121" s="88"/>
      <c r="P121" s="209">
        <f>O121*H121</f>
        <v>0</v>
      </c>
      <c r="Q121" s="209">
        <v>0</v>
      </c>
      <c r="R121" s="209">
        <f>Q121*H121</f>
        <v>0</v>
      </c>
      <c r="S121" s="209">
        <v>0</v>
      </c>
      <c r="T121" s="210">
        <f>S121*H121</f>
        <v>0</v>
      </c>
      <c r="U121" s="42"/>
      <c r="V121" s="42"/>
      <c r="W121" s="42"/>
      <c r="X121" s="42"/>
      <c r="Y121" s="42"/>
      <c r="Z121" s="42"/>
      <c r="AA121" s="42"/>
      <c r="AB121" s="42"/>
      <c r="AC121" s="42"/>
      <c r="AD121" s="42"/>
      <c r="AE121" s="42"/>
      <c r="AR121" s="211" t="s">
        <v>519</v>
      </c>
      <c r="AT121" s="211" t="s">
        <v>448</v>
      </c>
      <c r="AU121" s="211" t="s">
        <v>143</v>
      </c>
      <c r="AY121" s="20" t="s">
        <v>133</v>
      </c>
      <c r="BE121" s="212">
        <f>IF(N121="základní",J121,0)</f>
        <v>0</v>
      </c>
      <c r="BF121" s="212">
        <f>IF(N121="snížená",J121,0)</f>
        <v>0</v>
      </c>
      <c r="BG121" s="212">
        <f>IF(N121="zákl. přenesená",J121,0)</f>
        <v>0</v>
      </c>
      <c r="BH121" s="212">
        <f>IF(N121="sníž. přenesená",J121,0)</f>
        <v>0</v>
      </c>
      <c r="BI121" s="212">
        <f>IF(N121="nulová",J121,0)</f>
        <v>0</v>
      </c>
      <c r="BJ121" s="20" t="s">
        <v>86</v>
      </c>
      <c r="BK121" s="212">
        <f>ROUND(I121*H121,2)</f>
        <v>0</v>
      </c>
      <c r="BL121" s="20" t="s">
        <v>400</v>
      </c>
      <c r="BM121" s="211" t="s">
        <v>539</v>
      </c>
    </row>
    <row r="122" s="2" customFormat="1">
      <c r="A122" s="42"/>
      <c r="B122" s="43"/>
      <c r="C122" s="44"/>
      <c r="D122" s="213" t="s">
        <v>139</v>
      </c>
      <c r="E122" s="44"/>
      <c r="F122" s="214" t="s">
        <v>1287</v>
      </c>
      <c r="G122" s="44"/>
      <c r="H122" s="44"/>
      <c r="I122" s="215"/>
      <c r="J122" s="44"/>
      <c r="K122" s="44"/>
      <c r="L122" s="48"/>
      <c r="M122" s="216"/>
      <c r="N122" s="217"/>
      <c r="O122" s="88"/>
      <c r="P122" s="88"/>
      <c r="Q122" s="88"/>
      <c r="R122" s="88"/>
      <c r="S122" s="88"/>
      <c r="T122" s="89"/>
      <c r="U122" s="42"/>
      <c r="V122" s="42"/>
      <c r="W122" s="42"/>
      <c r="X122" s="42"/>
      <c r="Y122" s="42"/>
      <c r="Z122" s="42"/>
      <c r="AA122" s="42"/>
      <c r="AB122" s="42"/>
      <c r="AC122" s="42"/>
      <c r="AD122" s="42"/>
      <c r="AE122" s="42"/>
      <c r="AT122" s="20" t="s">
        <v>139</v>
      </c>
      <c r="AU122" s="20" t="s">
        <v>143</v>
      </c>
    </row>
    <row r="123" s="2" customFormat="1" ht="16.5" customHeight="1">
      <c r="A123" s="42"/>
      <c r="B123" s="43"/>
      <c r="C123" s="266" t="s">
        <v>368</v>
      </c>
      <c r="D123" s="266" t="s">
        <v>448</v>
      </c>
      <c r="E123" s="267" t="s">
        <v>1288</v>
      </c>
      <c r="F123" s="268" t="s">
        <v>1289</v>
      </c>
      <c r="G123" s="269" t="s">
        <v>380</v>
      </c>
      <c r="H123" s="270">
        <v>250</v>
      </c>
      <c r="I123" s="271"/>
      <c r="J123" s="272">
        <f>ROUND(I123*H123,2)</f>
        <v>0</v>
      </c>
      <c r="K123" s="268" t="s">
        <v>32</v>
      </c>
      <c r="L123" s="273"/>
      <c r="M123" s="274" t="s">
        <v>32</v>
      </c>
      <c r="N123" s="275" t="s">
        <v>49</v>
      </c>
      <c r="O123" s="88"/>
      <c r="P123" s="209">
        <f>O123*H123</f>
        <v>0</v>
      </c>
      <c r="Q123" s="209">
        <v>0</v>
      </c>
      <c r="R123" s="209">
        <f>Q123*H123</f>
        <v>0</v>
      </c>
      <c r="S123" s="209">
        <v>0</v>
      </c>
      <c r="T123" s="210">
        <f>S123*H123</f>
        <v>0</v>
      </c>
      <c r="U123" s="42"/>
      <c r="V123" s="42"/>
      <c r="W123" s="42"/>
      <c r="X123" s="42"/>
      <c r="Y123" s="42"/>
      <c r="Z123" s="42"/>
      <c r="AA123" s="42"/>
      <c r="AB123" s="42"/>
      <c r="AC123" s="42"/>
      <c r="AD123" s="42"/>
      <c r="AE123" s="42"/>
      <c r="AR123" s="211" t="s">
        <v>519</v>
      </c>
      <c r="AT123" s="211" t="s">
        <v>448</v>
      </c>
      <c r="AU123" s="211" t="s">
        <v>143</v>
      </c>
      <c r="AY123" s="20" t="s">
        <v>133</v>
      </c>
      <c r="BE123" s="212">
        <f>IF(N123="základní",J123,0)</f>
        <v>0</v>
      </c>
      <c r="BF123" s="212">
        <f>IF(N123="snížená",J123,0)</f>
        <v>0</v>
      </c>
      <c r="BG123" s="212">
        <f>IF(N123="zákl. přenesená",J123,0)</f>
        <v>0</v>
      </c>
      <c r="BH123" s="212">
        <f>IF(N123="sníž. přenesená",J123,0)</f>
        <v>0</v>
      </c>
      <c r="BI123" s="212">
        <f>IF(N123="nulová",J123,0)</f>
        <v>0</v>
      </c>
      <c r="BJ123" s="20" t="s">
        <v>86</v>
      </c>
      <c r="BK123" s="212">
        <f>ROUND(I123*H123,2)</f>
        <v>0</v>
      </c>
      <c r="BL123" s="20" t="s">
        <v>400</v>
      </c>
      <c r="BM123" s="211" t="s">
        <v>576</v>
      </c>
    </row>
    <row r="124" s="2" customFormat="1">
      <c r="A124" s="42"/>
      <c r="B124" s="43"/>
      <c r="C124" s="44"/>
      <c r="D124" s="213" t="s">
        <v>139</v>
      </c>
      <c r="E124" s="44"/>
      <c r="F124" s="214" t="s">
        <v>1289</v>
      </c>
      <c r="G124" s="44"/>
      <c r="H124" s="44"/>
      <c r="I124" s="215"/>
      <c r="J124" s="44"/>
      <c r="K124" s="44"/>
      <c r="L124" s="48"/>
      <c r="M124" s="216"/>
      <c r="N124" s="217"/>
      <c r="O124" s="88"/>
      <c r="P124" s="88"/>
      <c r="Q124" s="88"/>
      <c r="R124" s="88"/>
      <c r="S124" s="88"/>
      <c r="T124" s="89"/>
      <c r="U124" s="42"/>
      <c r="V124" s="42"/>
      <c r="W124" s="42"/>
      <c r="X124" s="42"/>
      <c r="Y124" s="42"/>
      <c r="Z124" s="42"/>
      <c r="AA124" s="42"/>
      <c r="AB124" s="42"/>
      <c r="AC124" s="42"/>
      <c r="AD124" s="42"/>
      <c r="AE124" s="42"/>
      <c r="AT124" s="20" t="s">
        <v>139</v>
      </c>
      <c r="AU124" s="20" t="s">
        <v>143</v>
      </c>
    </row>
    <row r="125" s="2" customFormat="1" ht="16.5" customHeight="1">
      <c r="A125" s="42"/>
      <c r="B125" s="43"/>
      <c r="C125" s="266" t="s">
        <v>377</v>
      </c>
      <c r="D125" s="266" t="s">
        <v>448</v>
      </c>
      <c r="E125" s="267" t="s">
        <v>1290</v>
      </c>
      <c r="F125" s="268" t="s">
        <v>1291</v>
      </c>
      <c r="G125" s="269" t="s">
        <v>380</v>
      </c>
      <c r="H125" s="270">
        <v>30</v>
      </c>
      <c r="I125" s="271"/>
      <c r="J125" s="272">
        <f>ROUND(I125*H125,2)</f>
        <v>0</v>
      </c>
      <c r="K125" s="268" t="s">
        <v>32</v>
      </c>
      <c r="L125" s="273"/>
      <c r="M125" s="274" t="s">
        <v>32</v>
      </c>
      <c r="N125" s="275" t="s">
        <v>49</v>
      </c>
      <c r="O125" s="88"/>
      <c r="P125" s="209">
        <f>O125*H125</f>
        <v>0</v>
      </c>
      <c r="Q125" s="209">
        <v>0</v>
      </c>
      <c r="R125" s="209">
        <f>Q125*H125</f>
        <v>0</v>
      </c>
      <c r="S125" s="209">
        <v>0</v>
      </c>
      <c r="T125" s="210">
        <f>S125*H125</f>
        <v>0</v>
      </c>
      <c r="U125" s="42"/>
      <c r="V125" s="42"/>
      <c r="W125" s="42"/>
      <c r="X125" s="42"/>
      <c r="Y125" s="42"/>
      <c r="Z125" s="42"/>
      <c r="AA125" s="42"/>
      <c r="AB125" s="42"/>
      <c r="AC125" s="42"/>
      <c r="AD125" s="42"/>
      <c r="AE125" s="42"/>
      <c r="AR125" s="211" t="s">
        <v>519</v>
      </c>
      <c r="AT125" s="211" t="s">
        <v>448</v>
      </c>
      <c r="AU125" s="211" t="s">
        <v>143</v>
      </c>
      <c r="AY125" s="20" t="s">
        <v>133</v>
      </c>
      <c r="BE125" s="212">
        <f>IF(N125="základní",J125,0)</f>
        <v>0</v>
      </c>
      <c r="BF125" s="212">
        <f>IF(N125="snížená",J125,0)</f>
        <v>0</v>
      </c>
      <c r="BG125" s="212">
        <f>IF(N125="zákl. přenesená",J125,0)</f>
        <v>0</v>
      </c>
      <c r="BH125" s="212">
        <f>IF(N125="sníž. přenesená",J125,0)</f>
        <v>0</v>
      </c>
      <c r="BI125" s="212">
        <f>IF(N125="nulová",J125,0)</f>
        <v>0</v>
      </c>
      <c r="BJ125" s="20" t="s">
        <v>86</v>
      </c>
      <c r="BK125" s="212">
        <f>ROUND(I125*H125,2)</f>
        <v>0</v>
      </c>
      <c r="BL125" s="20" t="s">
        <v>400</v>
      </c>
      <c r="BM125" s="211" t="s">
        <v>600</v>
      </c>
    </row>
    <row r="126" s="2" customFormat="1">
      <c r="A126" s="42"/>
      <c r="B126" s="43"/>
      <c r="C126" s="44"/>
      <c r="D126" s="213" t="s">
        <v>139</v>
      </c>
      <c r="E126" s="44"/>
      <c r="F126" s="214" t="s">
        <v>1291</v>
      </c>
      <c r="G126" s="44"/>
      <c r="H126" s="44"/>
      <c r="I126" s="215"/>
      <c r="J126" s="44"/>
      <c r="K126" s="44"/>
      <c r="L126" s="48"/>
      <c r="M126" s="216"/>
      <c r="N126" s="217"/>
      <c r="O126" s="88"/>
      <c r="P126" s="88"/>
      <c r="Q126" s="88"/>
      <c r="R126" s="88"/>
      <c r="S126" s="88"/>
      <c r="T126" s="89"/>
      <c r="U126" s="42"/>
      <c r="V126" s="42"/>
      <c r="W126" s="42"/>
      <c r="X126" s="42"/>
      <c r="Y126" s="42"/>
      <c r="Z126" s="42"/>
      <c r="AA126" s="42"/>
      <c r="AB126" s="42"/>
      <c r="AC126" s="42"/>
      <c r="AD126" s="42"/>
      <c r="AE126" s="42"/>
      <c r="AT126" s="20" t="s">
        <v>139</v>
      </c>
      <c r="AU126" s="20" t="s">
        <v>143</v>
      </c>
    </row>
    <row r="127" s="2" customFormat="1" ht="16.5" customHeight="1">
      <c r="A127" s="42"/>
      <c r="B127" s="43"/>
      <c r="C127" s="266" t="s">
        <v>387</v>
      </c>
      <c r="D127" s="266" t="s">
        <v>448</v>
      </c>
      <c r="E127" s="267" t="s">
        <v>1292</v>
      </c>
      <c r="F127" s="268" t="s">
        <v>1293</v>
      </c>
      <c r="G127" s="269" t="s">
        <v>180</v>
      </c>
      <c r="H127" s="270">
        <v>10</v>
      </c>
      <c r="I127" s="271"/>
      <c r="J127" s="272">
        <f>ROUND(I127*H127,2)</f>
        <v>0</v>
      </c>
      <c r="K127" s="268" t="s">
        <v>32</v>
      </c>
      <c r="L127" s="273"/>
      <c r="M127" s="274" t="s">
        <v>32</v>
      </c>
      <c r="N127" s="275" t="s">
        <v>49</v>
      </c>
      <c r="O127" s="88"/>
      <c r="P127" s="209">
        <f>O127*H127</f>
        <v>0</v>
      </c>
      <c r="Q127" s="209">
        <v>0</v>
      </c>
      <c r="R127" s="209">
        <f>Q127*H127</f>
        <v>0</v>
      </c>
      <c r="S127" s="209">
        <v>0</v>
      </c>
      <c r="T127" s="210">
        <f>S127*H127</f>
        <v>0</v>
      </c>
      <c r="U127" s="42"/>
      <c r="V127" s="42"/>
      <c r="W127" s="42"/>
      <c r="X127" s="42"/>
      <c r="Y127" s="42"/>
      <c r="Z127" s="42"/>
      <c r="AA127" s="42"/>
      <c r="AB127" s="42"/>
      <c r="AC127" s="42"/>
      <c r="AD127" s="42"/>
      <c r="AE127" s="42"/>
      <c r="AR127" s="211" t="s">
        <v>519</v>
      </c>
      <c r="AT127" s="211" t="s">
        <v>448</v>
      </c>
      <c r="AU127" s="211" t="s">
        <v>143</v>
      </c>
      <c r="AY127" s="20" t="s">
        <v>133</v>
      </c>
      <c r="BE127" s="212">
        <f>IF(N127="základní",J127,0)</f>
        <v>0</v>
      </c>
      <c r="BF127" s="212">
        <f>IF(N127="snížená",J127,0)</f>
        <v>0</v>
      </c>
      <c r="BG127" s="212">
        <f>IF(N127="zákl. přenesená",J127,0)</f>
        <v>0</v>
      </c>
      <c r="BH127" s="212">
        <f>IF(N127="sníž. přenesená",J127,0)</f>
        <v>0</v>
      </c>
      <c r="BI127" s="212">
        <f>IF(N127="nulová",J127,0)</f>
        <v>0</v>
      </c>
      <c r="BJ127" s="20" t="s">
        <v>86</v>
      </c>
      <c r="BK127" s="212">
        <f>ROUND(I127*H127,2)</f>
        <v>0</v>
      </c>
      <c r="BL127" s="20" t="s">
        <v>400</v>
      </c>
      <c r="BM127" s="211" t="s">
        <v>645</v>
      </c>
    </row>
    <row r="128" s="2" customFormat="1">
      <c r="A128" s="42"/>
      <c r="B128" s="43"/>
      <c r="C128" s="44"/>
      <c r="D128" s="213" t="s">
        <v>139</v>
      </c>
      <c r="E128" s="44"/>
      <c r="F128" s="214" t="s">
        <v>1293</v>
      </c>
      <c r="G128" s="44"/>
      <c r="H128" s="44"/>
      <c r="I128" s="215"/>
      <c r="J128" s="44"/>
      <c r="K128" s="44"/>
      <c r="L128" s="48"/>
      <c r="M128" s="216"/>
      <c r="N128" s="217"/>
      <c r="O128" s="88"/>
      <c r="P128" s="88"/>
      <c r="Q128" s="88"/>
      <c r="R128" s="88"/>
      <c r="S128" s="88"/>
      <c r="T128" s="89"/>
      <c r="U128" s="42"/>
      <c r="V128" s="42"/>
      <c r="W128" s="42"/>
      <c r="X128" s="42"/>
      <c r="Y128" s="42"/>
      <c r="Z128" s="42"/>
      <c r="AA128" s="42"/>
      <c r="AB128" s="42"/>
      <c r="AC128" s="42"/>
      <c r="AD128" s="42"/>
      <c r="AE128" s="42"/>
      <c r="AT128" s="20" t="s">
        <v>139</v>
      </c>
      <c r="AU128" s="20" t="s">
        <v>143</v>
      </c>
    </row>
    <row r="129" s="2" customFormat="1" ht="21.75" customHeight="1">
      <c r="A129" s="42"/>
      <c r="B129" s="43"/>
      <c r="C129" s="266" t="s">
        <v>400</v>
      </c>
      <c r="D129" s="266" t="s">
        <v>448</v>
      </c>
      <c r="E129" s="267" t="s">
        <v>1294</v>
      </c>
      <c r="F129" s="268" t="s">
        <v>1295</v>
      </c>
      <c r="G129" s="269" t="s">
        <v>180</v>
      </c>
      <c r="H129" s="270">
        <v>32</v>
      </c>
      <c r="I129" s="271"/>
      <c r="J129" s="272">
        <f>ROUND(I129*H129,2)</f>
        <v>0</v>
      </c>
      <c r="K129" s="268" t="s">
        <v>32</v>
      </c>
      <c r="L129" s="273"/>
      <c r="M129" s="274" t="s">
        <v>32</v>
      </c>
      <c r="N129" s="275" t="s">
        <v>49</v>
      </c>
      <c r="O129" s="88"/>
      <c r="P129" s="209">
        <f>O129*H129</f>
        <v>0</v>
      </c>
      <c r="Q129" s="209">
        <v>0</v>
      </c>
      <c r="R129" s="209">
        <f>Q129*H129</f>
        <v>0</v>
      </c>
      <c r="S129" s="209">
        <v>0</v>
      </c>
      <c r="T129" s="210">
        <f>S129*H129</f>
        <v>0</v>
      </c>
      <c r="U129" s="42"/>
      <c r="V129" s="42"/>
      <c r="W129" s="42"/>
      <c r="X129" s="42"/>
      <c r="Y129" s="42"/>
      <c r="Z129" s="42"/>
      <c r="AA129" s="42"/>
      <c r="AB129" s="42"/>
      <c r="AC129" s="42"/>
      <c r="AD129" s="42"/>
      <c r="AE129" s="42"/>
      <c r="AR129" s="211" t="s">
        <v>519</v>
      </c>
      <c r="AT129" s="211" t="s">
        <v>448</v>
      </c>
      <c r="AU129" s="211" t="s">
        <v>143</v>
      </c>
      <c r="AY129" s="20" t="s">
        <v>133</v>
      </c>
      <c r="BE129" s="212">
        <f>IF(N129="základní",J129,0)</f>
        <v>0</v>
      </c>
      <c r="BF129" s="212">
        <f>IF(N129="snížená",J129,0)</f>
        <v>0</v>
      </c>
      <c r="BG129" s="212">
        <f>IF(N129="zákl. přenesená",J129,0)</f>
        <v>0</v>
      </c>
      <c r="BH129" s="212">
        <f>IF(N129="sníž. přenesená",J129,0)</f>
        <v>0</v>
      </c>
      <c r="BI129" s="212">
        <f>IF(N129="nulová",J129,0)</f>
        <v>0</v>
      </c>
      <c r="BJ129" s="20" t="s">
        <v>86</v>
      </c>
      <c r="BK129" s="212">
        <f>ROUND(I129*H129,2)</f>
        <v>0</v>
      </c>
      <c r="BL129" s="20" t="s">
        <v>400</v>
      </c>
      <c r="BM129" s="211" t="s">
        <v>660</v>
      </c>
    </row>
    <row r="130" s="2" customFormat="1">
      <c r="A130" s="42"/>
      <c r="B130" s="43"/>
      <c r="C130" s="44"/>
      <c r="D130" s="213" t="s">
        <v>139</v>
      </c>
      <c r="E130" s="44"/>
      <c r="F130" s="214" t="s">
        <v>1295</v>
      </c>
      <c r="G130" s="44"/>
      <c r="H130" s="44"/>
      <c r="I130" s="215"/>
      <c r="J130" s="44"/>
      <c r="K130" s="44"/>
      <c r="L130" s="48"/>
      <c r="M130" s="216"/>
      <c r="N130" s="217"/>
      <c r="O130" s="88"/>
      <c r="P130" s="88"/>
      <c r="Q130" s="88"/>
      <c r="R130" s="88"/>
      <c r="S130" s="88"/>
      <c r="T130" s="89"/>
      <c r="U130" s="42"/>
      <c r="V130" s="42"/>
      <c r="W130" s="42"/>
      <c r="X130" s="42"/>
      <c r="Y130" s="42"/>
      <c r="Z130" s="42"/>
      <c r="AA130" s="42"/>
      <c r="AB130" s="42"/>
      <c r="AC130" s="42"/>
      <c r="AD130" s="42"/>
      <c r="AE130" s="42"/>
      <c r="AT130" s="20" t="s">
        <v>139</v>
      </c>
      <c r="AU130" s="20" t="s">
        <v>143</v>
      </c>
    </row>
    <row r="131" s="2" customFormat="1" ht="16.5" customHeight="1">
      <c r="A131" s="42"/>
      <c r="B131" s="43"/>
      <c r="C131" s="266" t="s">
        <v>406</v>
      </c>
      <c r="D131" s="266" t="s">
        <v>448</v>
      </c>
      <c r="E131" s="267" t="s">
        <v>1296</v>
      </c>
      <c r="F131" s="268" t="s">
        <v>1297</v>
      </c>
      <c r="G131" s="269" t="s">
        <v>180</v>
      </c>
      <c r="H131" s="270">
        <v>10</v>
      </c>
      <c r="I131" s="271"/>
      <c r="J131" s="272">
        <f>ROUND(I131*H131,2)</f>
        <v>0</v>
      </c>
      <c r="K131" s="268" t="s">
        <v>32</v>
      </c>
      <c r="L131" s="273"/>
      <c r="M131" s="274" t="s">
        <v>32</v>
      </c>
      <c r="N131" s="275" t="s">
        <v>49</v>
      </c>
      <c r="O131" s="88"/>
      <c r="P131" s="209">
        <f>O131*H131</f>
        <v>0</v>
      </c>
      <c r="Q131" s="209">
        <v>0</v>
      </c>
      <c r="R131" s="209">
        <f>Q131*H131</f>
        <v>0</v>
      </c>
      <c r="S131" s="209">
        <v>0</v>
      </c>
      <c r="T131" s="210">
        <f>S131*H131</f>
        <v>0</v>
      </c>
      <c r="U131" s="42"/>
      <c r="V131" s="42"/>
      <c r="W131" s="42"/>
      <c r="X131" s="42"/>
      <c r="Y131" s="42"/>
      <c r="Z131" s="42"/>
      <c r="AA131" s="42"/>
      <c r="AB131" s="42"/>
      <c r="AC131" s="42"/>
      <c r="AD131" s="42"/>
      <c r="AE131" s="42"/>
      <c r="AR131" s="211" t="s">
        <v>519</v>
      </c>
      <c r="AT131" s="211" t="s">
        <v>448</v>
      </c>
      <c r="AU131" s="211" t="s">
        <v>143</v>
      </c>
      <c r="AY131" s="20" t="s">
        <v>133</v>
      </c>
      <c r="BE131" s="212">
        <f>IF(N131="základní",J131,0)</f>
        <v>0</v>
      </c>
      <c r="BF131" s="212">
        <f>IF(N131="snížená",J131,0)</f>
        <v>0</v>
      </c>
      <c r="BG131" s="212">
        <f>IF(N131="zákl. přenesená",J131,0)</f>
        <v>0</v>
      </c>
      <c r="BH131" s="212">
        <f>IF(N131="sníž. přenesená",J131,0)</f>
        <v>0</v>
      </c>
      <c r="BI131" s="212">
        <f>IF(N131="nulová",J131,0)</f>
        <v>0</v>
      </c>
      <c r="BJ131" s="20" t="s">
        <v>86</v>
      </c>
      <c r="BK131" s="212">
        <f>ROUND(I131*H131,2)</f>
        <v>0</v>
      </c>
      <c r="BL131" s="20" t="s">
        <v>400</v>
      </c>
      <c r="BM131" s="211" t="s">
        <v>671</v>
      </c>
    </row>
    <row r="132" s="2" customFormat="1">
      <c r="A132" s="42"/>
      <c r="B132" s="43"/>
      <c r="C132" s="44"/>
      <c r="D132" s="213" t="s">
        <v>139</v>
      </c>
      <c r="E132" s="44"/>
      <c r="F132" s="214" t="s">
        <v>1297</v>
      </c>
      <c r="G132" s="44"/>
      <c r="H132" s="44"/>
      <c r="I132" s="215"/>
      <c r="J132" s="44"/>
      <c r="K132" s="44"/>
      <c r="L132" s="48"/>
      <c r="M132" s="216"/>
      <c r="N132" s="217"/>
      <c r="O132" s="88"/>
      <c r="P132" s="88"/>
      <c r="Q132" s="88"/>
      <c r="R132" s="88"/>
      <c r="S132" s="88"/>
      <c r="T132" s="89"/>
      <c r="U132" s="42"/>
      <c r="V132" s="42"/>
      <c r="W132" s="42"/>
      <c r="X132" s="42"/>
      <c r="Y132" s="42"/>
      <c r="Z132" s="42"/>
      <c r="AA132" s="42"/>
      <c r="AB132" s="42"/>
      <c r="AC132" s="42"/>
      <c r="AD132" s="42"/>
      <c r="AE132" s="42"/>
      <c r="AT132" s="20" t="s">
        <v>139</v>
      </c>
      <c r="AU132" s="20" t="s">
        <v>143</v>
      </c>
    </row>
    <row r="133" s="2" customFormat="1" ht="21.75" customHeight="1">
      <c r="A133" s="42"/>
      <c r="B133" s="43"/>
      <c r="C133" s="266" t="s">
        <v>413</v>
      </c>
      <c r="D133" s="266" t="s">
        <v>448</v>
      </c>
      <c r="E133" s="267" t="s">
        <v>1298</v>
      </c>
      <c r="F133" s="268" t="s">
        <v>1299</v>
      </c>
      <c r="G133" s="269" t="s">
        <v>180</v>
      </c>
      <c r="H133" s="270">
        <v>8</v>
      </c>
      <c r="I133" s="271"/>
      <c r="J133" s="272">
        <f>ROUND(I133*H133,2)</f>
        <v>0</v>
      </c>
      <c r="K133" s="268" t="s">
        <v>32</v>
      </c>
      <c r="L133" s="273"/>
      <c r="M133" s="274" t="s">
        <v>32</v>
      </c>
      <c r="N133" s="275" t="s">
        <v>49</v>
      </c>
      <c r="O133" s="88"/>
      <c r="P133" s="209">
        <f>O133*H133</f>
        <v>0</v>
      </c>
      <c r="Q133" s="209">
        <v>0</v>
      </c>
      <c r="R133" s="209">
        <f>Q133*H133</f>
        <v>0</v>
      </c>
      <c r="S133" s="209">
        <v>0</v>
      </c>
      <c r="T133" s="210">
        <f>S133*H133</f>
        <v>0</v>
      </c>
      <c r="U133" s="42"/>
      <c r="V133" s="42"/>
      <c r="W133" s="42"/>
      <c r="X133" s="42"/>
      <c r="Y133" s="42"/>
      <c r="Z133" s="42"/>
      <c r="AA133" s="42"/>
      <c r="AB133" s="42"/>
      <c r="AC133" s="42"/>
      <c r="AD133" s="42"/>
      <c r="AE133" s="42"/>
      <c r="AR133" s="211" t="s">
        <v>519</v>
      </c>
      <c r="AT133" s="211" t="s">
        <v>448</v>
      </c>
      <c r="AU133" s="211" t="s">
        <v>143</v>
      </c>
      <c r="AY133" s="20" t="s">
        <v>133</v>
      </c>
      <c r="BE133" s="212">
        <f>IF(N133="základní",J133,0)</f>
        <v>0</v>
      </c>
      <c r="BF133" s="212">
        <f>IF(N133="snížená",J133,0)</f>
        <v>0</v>
      </c>
      <c r="BG133" s="212">
        <f>IF(N133="zákl. přenesená",J133,0)</f>
        <v>0</v>
      </c>
      <c r="BH133" s="212">
        <f>IF(N133="sníž. přenesená",J133,0)</f>
        <v>0</v>
      </c>
      <c r="BI133" s="212">
        <f>IF(N133="nulová",J133,0)</f>
        <v>0</v>
      </c>
      <c r="BJ133" s="20" t="s">
        <v>86</v>
      </c>
      <c r="BK133" s="212">
        <f>ROUND(I133*H133,2)</f>
        <v>0</v>
      </c>
      <c r="BL133" s="20" t="s">
        <v>400</v>
      </c>
      <c r="BM133" s="211" t="s">
        <v>695</v>
      </c>
    </row>
    <row r="134" s="2" customFormat="1">
      <c r="A134" s="42"/>
      <c r="B134" s="43"/>
      <c r="C134" s="44"/>
      <c r="D134" s="213" t="s">
        <v>139</v>
      </c>
      <c r="E134" s="44"/>
      <c r="F134" s="214" t="s">
        <v>1299</v>
      </c>
      <c r="G134" s="44"/>
      <c r="H134" s="44"/>
      <c r="I134" s="215"/>
      <c r="J134" s="44"/>
      <c r="K134" s="44"/>
      <c r="L134" s="48"/>
      <c r="M134" s="216"/>
      <c r="N134" s="217"/>
      <c r="O134" s="88"/>
      <c r="P134" s="88"/>
      <c r="Q134" s="88"/>
      <c r="R134" s="88"/>
      <c r="S134" s="88"/>
      <c r="T134" s="89"/>
      <c r="U134" s="42"/>
      <c r="V134" s="42"/>
      <c r="W134" s="42"/>
      <c r="X134" s="42"/>
      <c r="Y134" s="42"/>
      <c r="Z134" s="42"/>
      <c r="AA134" s="42"/>
      <c r="AB134" s="42"/>
      <c r="AC134" s="42"/>
      <c r="AD134" s="42"/>
      <c r="AE134" s="42"/>
      <c r="AT134" s="20" t="s">
        <v>139</v>
      </c>
      <c r="AU134" s="20" t="s">
        <v>143</v>
      </c>
    </row>
    <row r="135" s="2" customFormat="1" ht="16.5" customHeight="1">
      <c r="A135" s="42"/>
      <c r="B135" s="43"/>
      <c r="C135" s="266" t="s">
        <v>421</v>
      </c>
      <c r="D135" s="266" t="s">
        <v>448</v>
      </c>
      <c r="E135" s="267" t="s">
        <v>1300</v>
      </c>
      <c r="F135" s="268" t="s">
        <v>1301</v>
      </c>
      <c r="G135" s="269" t="s">
        <v>180</v>
      </c>
      <c r="H135" s="270">
        <v>8</v>
      </c>
      <c r="I135" s="271"/>
      <c r="J135" s="272">
        <f>ROUND(I135*H135,2)</f>
        <v>0</v>
      </c>
      <c r="K135" s="268" t="s">
        <v>32</v>
      </c>
      <c r="L135" s="273"/>
      <c r="M135" s="274" t="s">
        <v>32</v>
      </c>
      <c r="N135" s="275" t="s">
        <v>49</v>
      </c>
      <c r="O135" s="88"/>
      <c r="P135" s="209">
        <f>O135*H135</f>
        <v>0</v>
      </c>
      <c r="Q135" s="209">
        <v>0</v>
      </c>
      <c r="R135" s="209">
        <f>Q135*H135</f>
        <v>0</v>
      </c>
      <c r="S135" s="209">
        <v>0</v>
      </c>
      <c r="T135" s="210">
        <f>S135*H135</f>
        <v>0</v>
      </c>
      <c r="U135" s="42"/>
      <c r="V135" s="42"/>
      <c r="W135" s="42"/>
      <c r="X135" s="42"/>
      <c r="Y135" s="42"/>
      <c r="Z135" s="42"/>
      <c r="AA135" s="42"/>
      <c r="AB135" s="42"/>
      <c r="AC135" s="42"/>
      <c r="AD135" s="42"/>
      <c r="AE135" s="42"/>
      <c r="AR135" s="211" t="s">
        <v>519</v>
      </c>
      <c r="AT135" s="211" t="s">
        <v>448</v>
      </c>
      <c r="AU135" s="211" t="s">
        <v>143</v>
      </c>
      <c r="AY135" s="20" t="s">
        <v>133</v>
      </c>
      <c r="BE135" s="212">
        <f>IF(N135="základní",J135,0)</f>
        <v>0</v>
      </c>
      <c r="BF135" s="212">
        <f>IF(N135="snížená",J135,0)</f>
        <v>0</v>
      </c>
      <c r="BG135" s="212">
        <f>IF(N135="zákl. přenesená",J135,0)</f>
        <v>0</v>
      </c>
      <c r="BH135" s="212">
        <f>IF(N135="sníž. přenesená",J135,0)</f>
        <v>0</v>
      </c>
      <c r="BI135" s="212">
        <f>IF(N135="nulová",J135,0)</f>
        <v>0</v>
      </c>
      <c r="BJ135" s="20" t="s">
        <v>86</v>
      </c>
      <c r="BK135" s="212">
        <f>ROUND(I135*H135,2)</f>
        <v>0</v>
      </c>
      <c r="BL135" s="20" t="s">
        <v>400</v>
      </c>
      <c r="BM135" s="211" t="s">
        <v>707</v>
      </c>
    </row>
    <row r="136" s="2" customFormat="1">
      <c r="A136" s="42"/>
      <c r="B136" s="43"/>
      <c r="C136" s="44"/>
      <c r="D136" s="213" t="s">
        <v>139</v>
      </c>
      <c r="E136" s="44"/>
      <c r="F136" s="214" t="s">
        <v>1301</v>
      </c>
      <c r="G136" s="44"/>
      <c r="H136" s="44"/>
      <c r="I136" s="215"/>
      <c r="J136" s="44"/>
      <c r="K136" s="44"/>
      <c r="L136" s="48"/>
      <c r="M136" s="216"/>
      <c r="N136" s="217"/>
      <c r="O136" s="88"/>
      <c r="P136" s="88"/>
      <c r="Q136" s="88"/>
      <c r="R136" s="88"/>
      <c r="S136" s="88"/>
      <c r="T136" s="89"/>
      <c r="U136" s="42"/>
      <c r="V136" s="42"/>
      <c r="W136" s="42"/>
      <c r="X136" s="42"/>
      <c r="Y136" s="42"/>
      <c r="Z136" s="42"/>
      <c r="AA136" s="42"/>
      <c r="AB136" s="42"/>
      <c r="AC136" s="42"/>
      <c r="AD136" s="42"/>
      <c r="AE136" s="42"/>
      <c r="AT136" s="20" t="s">
        <v>139</v>
      </c>
      <c r="AU136" s="20" t="s">
        <v>143</v>
      </c>
    </row>
    <row r="137" s="2" customFormat="1" ht="16.5" customHeight="1">
      <c r="A137" s="42"/>
      <c r="B137" s="43"/>
      <c r="C137" s="266" t="s">
        <v>376</v>
      </c>
      <c r="D137" s="266" t="s">
        <v>448</v>
      </c>
      <c r="E137" s="267" t="s">
        <v>1302</v>
      </c>
      <c r="F137" s="268" t="s">
        <v>1303</v>
      </c>
      <c r="G137" s="269" t="s">
        <v>180</v>
      </c>
      <c r="H137" s="270">
        <v>8</v>
      </c>
      <c r="I137" s="271"/>
      <c r="J137" s="272">
        <f>ROUND(I137*H137,2)</f>
        <v>0</v>
      </c>
      <c r="K137" s="268" t="s">
        <v>32</v>
      </c>
      <c r="L137" s="273"/>
      <c r="M137" s="274" t="s">
        <v>32</v>
      </c>
      <c r="N137" s="275" t="s">
        <v>49</v>
      </c>
      <c r="O137" s="88"/>
      <c r="P137" s="209">
        <f>O137*H137</f>
        <v>0</v>
      </c>
      <c r="Q137" s="209">
        <v>0</v>
      </c>
      <c r="R137" s="209">
        <f>Q137*H137</f>
        <v>0</v>
      </c>
      <c r="S137" s="209">
        <v>0</v>
      </c>
      <c r="T137" s="210">
        <f>S137*H137</f>
        <v>0</v>
      </c>
      <c r="U137" s="42"/>
      <c r="V137" s="42"/>
      <c r="W137" s="42"/>
      <c r="X137" s="42"/>
      <c r="Y137" s="42"/>
      <c r="Z137" s="42"/>
      <c r="AA137" s="42"/>
      <c r="AB137" s="42"/>
      <c r="AC137" s="42"/>
      <c r="AD137" s="42"/>
      <c r="AE137" s="42"/>
      <c r="AR137" s="211" t="s">
        <v>519</v>
      </c>
      <c r="AT137" s="211" t="s">
        <v>448</v>
      </c>
      <c r="AU137" s="211" t="s">
        <v>143</v>
      </c>
      <c r="AY137" s="20" t="s">
        <v>133</v>
      </c>
      <c r="BE137" s="212">
        <f>IF(N137="základní",J137,0)</f>
        <v>0</v>
      </c>
      <c r="BF137" s="212">
        <f>IF(N137="snížená",J137,0)</f>
        <v>0</v>
      </c>
      <c r="BG137" s="212">
        <f>IF(N137="zákl. přenesená",J137,0)</f>
        <v>0</v>
      </c>
      <c r="BH137" s="212">
        <f>IF(N137="sníž. přenesená",J137,0)</f>
        <v>0</v>
      </c>
      <c r="BI137" s="212">
        <f>IF(N137="nulová",J137,0)</f>
        <v>0</v>
      </c>
      <c r="BJ137" s="20" t="s">
        <v>86</v>
      </c>
      <c r="BK137" s="212">
        <f>ROUND(I137*H137,2)</f>
        <v>0</v>
      </c>
      <c r="BL137" s="20" t="s">
        <v>400</v>
      </c>
      <c r="BM137" s="211" t="s">
        <v>715</v>
      </c>
    </row>
    <row r="138" s="2" customFormat="1">
      <c r="A138" s="42"/>
      <c r="B138" s="43"/>
      <c r="C138" s="44"/>
      <c r="D138" s="213" t="s">
        <v>139</v>
      </c>
      <c r="E138" s="44"/>
      <c r="F138" s="214" t="s">
        <v>1303</v>
      </c>
      <c r="G138" s="44"/>
      <c r="H138" s="44"/>
      <c r="I138" s="215"/>
      <c r="J138" s="44"/>
      <c r="K138" s="44"/>
      <c r="L138" s="48"/>
      <c r="M138" s="216"/>
      <c r="N138" s="217"/>
      <c r="O138" s="88"/>
      <c r="P138" s="88"/>
      <c r="Q138" s="88"/>
      <c r="R138" s="88"/>
      <c r="S138" s="88"/>
      <c r="T138" s="89"/>
      <c r="U138" s="42"/>
      <c r="V138" s="42"/>
      <c r="W138" s="42"/>
      <c r="X138" s="42"/>
      <c r="Y138" s="42"/>
      <c r="Z138" s="42"/>
      <c r="AA138" s="42"/>
      <c r="AB138" s="42"/>
      <c r="AC138" s="42"/>
      <c r="AD138" s="42"/>
      <c r="AE138" s="42"/>
      <c r="AT138" s="20" t="s">
        <v>139</v>
      </c>
      <c r="AU138" s="20" t="s">
        <v>143</v>
      </c>
    </row>
    <row r="139" s="2" customFormat="1" ht="21.75" customHeight="1">
      <c r="A139" s="42"/>
      <c r="B139" s="43"/>
      <c r="C139" s="266" t="s">
        <v>7</v>
      </c>
      <c r="D139" s="266" t="s">
        <v>448</v>
      </c>
      <c r="E139" s="267" t="s">
        <v>1304</v>
      </c>
      <c r="F139" s="268" t="s">
        <v>1305</v>
      </c>
      <c r="G139" s="269" t="s">
        <v>180</v>
      </c>
      <c r="H139" s="270">
        <v>2</v>
      </c>
      <c r="I139" s="271"/>
      <c r="J139" s="272">
        <f>ROUND(I139*H139,2)</f>
        <v>0</v>
      </c>
      <c r="K139" s="268" t="s">
        <v>32</v>
      </c>
      <c r="L139" s="273"/>
      <c r="M139" s="274" t="s">
        <v>32</v>
      </c>
      <c r="N139" s="275" t="s">
        <v>49</v>
      </c>
      <c r="O139" s="88"/>
      <c r="P139" s="209">
        <f>O139*H139</f>
        <v>0</v>
      </c>
      <c r="Q139" s="209">
        <v>0</v>
      </c>
      <c r="R139" s="209">
        <f>Q139*H139</f>
        <v>0</v>
      </c>
      <c r="S139" s="209">
        <v>0</v>
      </c>
      <c r="T139" s="210">
        <f>S139*H139</f>
        <v>0</v>
      </c>
      <c r="U139" s="42"/>
      <c r="V139" s="42"/>
      <c r="W139" s="42"/>
      <c r="X139" s="42"/>
      <c r="Y139" s="42"/>
      <c r="Z139" s="42"/>
      <c r="AA139" s="42"/>
      <c r="AB139" s="42"/>
      <c r="AC139" s="42"/>
      <c r="AD139" s="42"/>
      <c r="AE139" s="42"/>
      <c r="AR139" s="211" t="s">
        <v>519</v>
      </c>
      <c r="AT139" s="211" t="s">
        <v>448</v>
      </c>
      <c r="AU139" s="211" t="s">
        <v>143</v>
      </c>
      <c r="AY139" s="20" t="s">
        <v>133</v>
      </c>
      <c r="BE139" s="212">
        <f>IF(N139="základní",J139,0)</f>
        <v>0</v>
      </c>
      <c r="BF139" s="212">
        <f>IF(N139="snížená",J139,0)</f>
        <v>0</v>
      </c>
      <c r="BG139" s="212">
        <f>IF(N139="zákl. přenesená",J139,0)</f>
        <v>0</v>
      </c>
      <c r="BH139" s="212">
        <f>IF(N139="sníž. přenesená",J139,0)</f>
        <v>0</v>
      </c>
      <c r="BI139" s="212">
        <f>IF(N139="nulová",J139,0)</f>
        <v>0</v>
      </c>
      <c r="BJ139" s="20" t="s">
        <v>86</v>
      </c>
      <c r="BK139" s="212">
        <f>ROUND(I139*H139,2)</f>
        <v>0</v>
      </c>
      <c r="BL139" s="20" t="s">
        <v>400</v>
      </c>
      <c r="BM139" s="211" t="s">
        <v>734</v>
      </c>
    </row>
    <row r="140" s="2" customFormat="1">
      <c r="A140" s="42"/>
      <c r="B140" s="43"/>
      <c r="C140" s="44"/>
      <c r="D140" s="213" t="s">
        <v>139</v>
      </c>
      <c r="E140" s="44"/>
      <c r="F140" s="214" t="s">
        <v>1305</v>
      </c>
      <c r="G140" s="44"/>
      <c r="H140" s="44"/>
      <c r="I140" s="215"/>
      <c r="J140" s="44"/>
      <c r="K140" s="44"/>
      <c r="L140" s="48"/>
      <c r="M140" s="216"/>
      <c r="N140" s="217"/>
      <c r="O140" s="88"/>
      <c r="P140" s="88"/>
      <c r="Q140" s="88"/>
      <c r="R140" s="88"/>
      <c r="S140" s="88"/>
      <c r="T140" s="89"/>
      <c r="U140" s="42"/>
      <c r="V140" s="42"/>
      <c r="W140" s="42"/>
      <c r="X140" s="42"/>
      <c r="Y140" s="42"/>
      <c r="Z140" s="42"/>
      <c r="AA140" s="42"/>
      <c r="AB140" s="42"/>
      <c r="AC140" s="42"/>
      <c r="AD140" s="42"/>
      <c r="AE140" s="42"/>
      <c r="AT140" s="20" t="s">
        <v>139</v>
      </c>
      <c r="AU140" s="20" t="s">
        <v>143</v>
      </c>
    </row>
    <row r="141" s="2" customFormat="1" ht="16.5" customHeight="1">
      <c r="A141" s="42"/>
      <c r="B141" s="43"/>
      <c r="C141" s="266" t="s">
        <v>447</v>
      </c>
      <c r="D141" s="266" t="s">
        <v>448</v>
      </c>
      <c r="E141" s="267" t="s">
        <v>1306</v>
      </c>
      <c r="F141" s="268" t="s">
        <v>1307</v>
      </c>
      <c r="G141" s="269" t="s">
        <v>180</v>
      </c>
      <c r="H141" s="270">
        <v>1</v>
      </c>
      <c r="I141" s="271"/>
      <c r="J141" s="272">
        <f>ROUND(I141*H141,2)</f>
        <v>0</v>
      </c>
      <c r="K141" s="268" t="s">
        <v>32</v>
      </c>
      <c r="L141" s="273"/>
      <c r="M141" s="274" t="s">
        <v>32</v>
      </c>
      <c r="N141" s="275" t="s">
        <v>49</v>
      </c>
      <c r="O141" s="88"/>
      <c r="P141" s="209">
        <f>O141*H141</f>
        <v>0</v>
      </c>
      <c r="Q141" s="209">
        <v>0</v>
      </c>
      <c r="R141" s="209">
        <f>Q141*H141</f>
        <v>0</v>
      </c>
      <c r="S141" s="209">
        <v>0</v>
      </c>
      <c r="T141" s="210">
        <f>S141*H141</f>
        <v>0</v>
      </c>
      <c r="U141" s="42"/>
      <c r="V141" s="42"/>
      <c r="W141" s="42"/>
      <c r="X141" s="42"/>
      <c r="Y141" s="42"/>
      <c r="Z141" s="42"/>
      <c r="AA141" s="42"/>
      <c r="AB141" s="42"/>
      <c r="AC141" s="42"/>
      <c r="AD141" s="42"/>
      <c r="AE141" s="42"/>
      <c r="AR141" s="211" t="s">
        <v>519</v>
      </c>
      <c r="AT141" s="211" t="s">
        <v>448</v>
      </c>
      <c r="AU141" s="211" t="s">
        <v>143</v>
      </c>
      <c r="AY141" s="20" t="s">
        <v>133</v>
      </c>
      <c r="BE141" s="212">
        <f>IF(N141="základní",J141,0)</f>
        <v>0</v>
      </c>
      <c r="BF141" s="212">
        <f>IF(N141="snížená",J141,0)</f>
        <v>0</v>
      </c>
      <c r="BG141" s="212">
        <f>IF(N141="zákl. přenesená",J141,0)</f>
        <v>0</v>
      </c>
      <c r="BH141" s="212">
        <f>IF(N141="sníž. přenesená",J141,0)</f>
        <v>0</v>
      </c>
      <c r="BI141" s="212">
        <f>IF(N141="nulová",J141,0)</f>
        <v>0</v>
      </c>
      <c r="BJ141" s="20" t="s">
        <v>86</v>
      </c>
      <c r="BK141" s="212">
        <f>ROUND(I141*H141,2)</f>
        <v>0</v>
      </c>
      <c r="BL141" s="20" t="s">
        <v>400</v>
      </c>
      <c r="BM141" s="211" t="s">
        <v>746</v>
      </c>
    </row>
    <row r="142" s="2" customFormat="1">
      <c r="A142" s="42"/>
      <c r="B142" s="43"/>
      <c r="C142" s="44"/>
      <c r="D142" s="213" t="s">
        <v>139</v>
      </c>
      <c r="E142" s="44"/>
      <c r="F142" s="214" t="s">
        <v>1307</v>
      </c>
      <c r="G142" s="44"/>
      <c r="H142" s="44"/>
      <c r="I142" s="215"/>
      <c r="J142" s="44"/>
      <c r="K142" s="44"/>
      <c r="L142" s="48"/>
      <c r="M142" s="216"/>
      <c r="N142" s="217"/>
      <c r="O142" s="88"/>
      <c r="P142" s="88"/>
      <c r="Q142" s="88"/>
      <c r="R142" s="88"/>
      <c r="S142" s="88"/>
      <c r="T142" s="89"/>
      <c r="U142" s="42"/>
      <c r="V142" s="42"/>
      <c r="W142" s="42"/>
      <c r="X142" s="42"/>
      <c r="Y142" s="42"/>
      <c r="Z142" s="42"/>
      <c r="AA142" s="42"/>
      <c r="AB142" s="42"/>
      <c r="AC142" s="42"/>
      <c r="AD142" s="42"/>
      <c r="AE142" s="42"/>
      <c r="AT142" s="20" t="s">
        <v>139</v>
      </c>
      <c r="AU142" s="20" t="s">
        <v>143</v>
      </c>
    </row>
    <row r="143" s="2" customFormat="1" ht="16.5" customHeight="1">
      <c r="A143" s="42"/>
      <c r="B143" s="43"/>
      <c r="C143" s="266" t="s">
        <v>452</v>
      </c>
      <c r="D143" s="266" t="s">
        <v>448</v>
      </c>
      <c r="E143" s="267" t="s">
        <v>1308</v>
      </c>
      <c r="F143" s="268" t="s">
        <v>1309</v>
      </c>
      <c r="G143" s="269" t="s">
        <v>180</v>
      </c>
      <c r="H143" s="270">
        <v>1</v>
      </c>
      <c r="I143" s="271"/>
      <c r="J143" s="272">
        <f>ROUND(I143*H143,2)</f>
        <v>0</v>
      </c>
      <c r="K143" s="268" t="s">
        <v>32</v>
      </c>
      <c r="L143" s="273"/>
      <c r="M143" s="274" t="s">
        <v>32</v>
      </c>
      <c r="N143" s="275" t="s">
        <v>49</v>
      </c>
      <c r="O143" s="88"/>
      <c r="P143" s="209">
        <f>O143*H143</f>
        <v>0</v>
      </c>
      <c r="Q143" s="209">
        <v>0</v>
      </c>
      <c r="R143" s="209">
        <f>Q143*H143</f>
        <v>0</v>
      </c>
      <c r="S143" s="209">
        <v>0</v>
      </c>
      <c r="T143" s="210">
        <f>S143*H143</f>
        <v>0</v>
      </c>
      <c r="U143" s="42"/>
      <c r="V143" s="42"/>
      <c r="W143" s="42"/>
      <c r="X143" s="42"/>
      <c r="Y143" s="42"/>
      <c r="Z143" s="42"/>
      <c r="AA143" s="42"/>
      <c r="AB143" s="42"/>
      <c r="AC143" s="42"/>
      <c r="AD143" s="42"/>
      <c r="AE143" s="42"/>
      <c r="AR143" s="211" t="s">
        <v>519</v>
      </c>
      <c r="AT143" s="211" t="s">
        <v>448</v>
      </c>
      <c r="AU143" s="211" t="s">
        <v>143</v>
      </c>
      <c r="AY143" s="20" t="s">
        <v>133</v>
      </c>
      <c r="BE143" s="212">
        <f>IF(N143="základní",J143,0)</f>
        <v>0</v>
      </c>
      <c r="BF143" s="212">
        <f>IF(N143="snížená",J143,0)</f>
        <v>0</v>
      </c>
      <c r="BG143" s="212">
        <f>IF(N143="zákl. přenesená",J143,0)</f>
        <v>0</v>
      </c>
      <c r="BH143" s="212">
        <f>IF(N143="sníž. přenesená",J143,0)</f>
        <v>0</v>
      </c>
      <c r="BI143" s="212">
        <f>IF(N143="nulová",J143,0)</f>
        <v>0</v>
      </c>
      <c r="BJ143" s="20" t="s">
        <v>86</v>
      </c>
      <c r="BK143" s="212">
        <f>ROUND(I143*H143,2)</f>
        <v>0</v>
      </c>
      <c r="BL143" s="20" t="s">
        <v>400</v>
      </c>
      <c r="BM143" s="211" t="s">
        <v>762</v>
      </c>
    </row>
    <row r="144" s="2" customFormat="1">
      <c r="A144" s="42"/>
      <c r="B144" s="43"/>
      <c r="C144" s="44"/>
      <c r="D144" s="213" t="s">
        <v>139</v>
      </c>
      <c r="E144" s="44"/>
      <c r="F144" s="214" t="s">
        <v>1309</v>
      </c>
      <c r="G144" s="44"/>
      <c r="H144" s="44"/>
      <c r="I144" s="215"/>
      <c r="J144" s="44"/>
      <c r="K144" s="44"/>
      <c r="L144" s="48"/>
      <c r="M144" s="216"/>
      <c r="N144" s="217"/>
      <c r="O144" s="88"/>
      <c r="P144" s="88"/>
      <c r="Q144" s="88"/>
      <c r="R144" s="88"/>
      <c r="S144" s="88"/>
      <c r="T144" s="89"/>
      <c r="U144" s="42"/>
      <c r="V144" s="42"/>
      <c r="W144" s="42"/>
      <c r="X144" s="42"/>
      <c r="Y144" s="42"/>
      <c r="Z144" s="42"/>
      <c r="AA144" s="42"/>
      <c r="AB144" s="42"/>
      <c r="AC144" s="42"/>
      <c r="AD144" s="42"/>
      <c r="AE144" s="42"/>
      <c r="AT144" s="20" t="s">
        <v>139</v>
      </c>
      <c r="AU144" s="20" t="s">
        <v>143</v>
      </c>
    </row>
    <row r="145" s="2" customFormat="1" ht="21.75" customHeight="1">
      <c r="A145" s="42"/>
      <c r="B145" s="43"/>
      <c r="C145" s="266" t="s">
        <v>457</v>
      </c>
      <c r="D145" s="266" t="s">
        <v>448</v>
      </c>
      <c r="E145" s="267" t="s">
        <v>1310</v>
      </c>
      <c r="F145" s="268" t="s">
        <v>1311</v>
      </c>
      <c r="G145" s="269" t="s">
        <v>180</v>
      </c>
      <c r="H145" s="270">
        <v>4</v>
      </c>
      <c r="I145" s="271"/>
      <c r="J145" s="272">
        <f>ROUND(I145*H145,2)</f>
        <v>0</v>
      </c>
      <c r="K145" s="268" t="s">
        <v>32</v>
      </c>
      <c r="L145" s="273"/>
      <c r="M145" s="274" t="s">
        <v>32</v>
      </c>
      <c r="N145" s="275" t="s">
        <v>49</v>
      </c>
      <c r="O145" s="88"/>
      <c r="P145" s="209">
        <f>O145*H145</f>
        <v>0</v>
      </c>
      <c r="Q145" s="209">
        <v>0</v>
      </c>
      <c r="R145" s="209">
        <f>Q145*H145</f>
        <v>0</v>
      </c>
      <c r="S145" s="209">
        <v>0</v>
      </c>
      <c r="T145" s="210">
        <f>S145*H145</f>
        <v>0</v>
      </c>
      <c r="U145" s="42"/>
      <c r="V145" s="42"/>
      <c r="W145" s="42"/>
      <c r="X145" s="42"/>
      <c r="Y145" s="42"/>
      <c r="Z145" s="42"/>
      <c r="AA145" s="42"/>
      <c r="AB145" s="42"/>
      <c r="AC145" s="42"/>
      <c r="AD145" s="42"/>
      <c r="AE145" s="42"/>
      <c r="AR145" s="211" t="s">
        <v>519</v>
      </c>
      <c r="AT145" s="211" t="s">
        <v>448</v>
      </c>
      <c r="AU145" s="211" t="s">
        <v>143</v>
      </c>
      <c r="AY145" s="20" t="s">
        <v>133</v>
      </c>
      <c r="BE145" s="212">
        <f>IF(N145="základní",J145,0)</f>
        <v>0</v>
      </c>
      <c r="BF145" s="212">
        <f>IF(N145="snížená",J145,0)</f>
        <v>0</v>
      </c>
      <c r="BG145" s="212">
        <f>IF(N145="zákl. přenesená",J145,0)</f>
        <v>0</v>
      </c>
      <c r="BH145" s="212">
        <f>IF(N145="sníž. přenesená",J145,0)</f>
        <v>0</v>
      </c>
      <c r="BI145" s="212">
        <f>IF(N145="nulová",J145,0)</f>
        <v>0</v>
      </c>
      <c r="BJ145" s="20" t="s">
        <v>86</v>
      </c>
      <c r="BK145" s="212">
        <f>ROUND(I145*H145,2)</f>
        <v>0</v>
      </c>
      <c r="BL145" s="20" t="s">
        <v>400</v>
      </c>
      <c r="BM145" s="211" t="s">
        <v>783</v>
      </c>
    </row>
    <row r="146" s="2" customFormat="1">
      <c r="A146" s="42"/>
      <c r="B146" s="43"/>
      <c r="C146" s="44"/>
      <c r="D146" s="213" t="s">
        <v>139</v>
      </c>
      <c r="E146" s="44"/>
      <c r="F146" s="214" t="s">
        <v>1311</v>
      </c>
      <c r="G146" s="44"/>
      <c r="H146" s="44"/>
      <c r="I146" s="215"/>
      <c r="J146" s="44"/>
      <c r="K146" s="44"/>
      <c r="L146" s="48"/>
      <c r="M146" s="216"/>
      <c r="N146" s="217"/>
      <c r="O146" s="88"/>
      <c r="P146" s="88"/>
      <c r="Q146" s="88"/>
      <c r="R146" s="88"/>
      <c r="S146" s="88"/>
      <c r="T146" s="89"/>
      <c r="U146" s="42"/>
      <c r="V146" s="42"/>
      <c r="W146" s="42"/>
      <c r="X146" s="42"/>
      <c r="Y146" s="42"/>
      <c r="Z146" s="42"/>
      <c r="AA146" s="42"/>
      <c r="AB146" s="42"/>
      <c r="AC146" s="42"/>
      <c r="AD146" s="42"/>
      <c r="AE146" s="42"/>
      <c r="AT146" s="20" t="s">
        <v>139</v>
      </c>
      <c r="AU146" s="20" t="s">
        <v>143</v>
      </c>
    </row>
    <row r="147" s="2" customFormat="1" ht="16.5" customHeight="1">
      <c r="A147" s="42"/>
      <c r="B147" s="43"/>
      <c r="C147" s="266" t="s">
        <v>466</v>
      </c>
      <c r="D147" s="266" t="s">
        <v>448</v>
      </c>
      <c r="E147" s="267" t="s">
        <v>1300</v>
      </c>
      <c r="F147" s="268" t="s">
        <v>1301</v>
      </c>
      <c r="G147" s="269" t="s">
        <v>180</v>
      </c>
      <c r="H147" s="270">
        <v>4</v>
      </c>
      <c r="I147" s="271"/>
      <c r="J147" s="272">
        <f>ROUND(I147*H147,2)</f>
        <v>0</v>
      </c>
      <c r="K147" s="268" t="s">
        <v>32</v>
      </c>
      <c r="L147" s="273"/>
      <c r="M147" s="274" t="s">
        <v>32</v>
      </c>
      <c r="N147" s="275" t="s">
        <v>49</v>
      </c>
      <c r="O147" s="88"/>
      <c r="P147" s="209">
        <f>O147*H147</f>
        <v>0</v>
      </c>
      <c r="Q147" s="209">
        <v>0</v>
      </c>
      <c r="R147" s="209">
        <f>Q147*H147</f>
        <v>0</v>
      </c>
      <c r="S147" s="209">
        <v>0</v>
      </c>
      <c r="T147" s="210">
        <f>S147*H147</f>
        <v>0</v>
      </c>
      <c r="U147" s="42"/>
      <c r="V147" s="42"/>
      <c r="W147" s="42"/>
      <c r="X147" s="42"/>
      <c r="Y147" s="42"/>
      <c r="Z147" s="42"/>
      <c r="AA147" s="42"/>
      <c r="AB147" s="42"/>
      <c r="AC147" s="42"/>
      <c r="AD147" s="42"/>
      <c r="AE147" s="42"/>
      <c r="AR147" s="211" t="s">
        <v>519</v>
      </c>
      <c r="AT147" s="211" t="s">
        <v>448</v>
      </c>
      <c r="AU147" s="211" t="s">
        <v>143</v>
      </c>
      <c r="AY147" s="20" t="s">
        <v>133</v>
      </c>
      <c r="BE147" s="212">
        <f>IF(N147="základní",J147,0)</f>
        <v>0</v>
      </c>
      <c r="BF147" s="212">
        <f>IF(N147="snížená",J147,0)</f>
        <v>0</v>
      </c>
      <c r="BG147" s="212">
        <f>IF(N147="zákl. přenesená",J147,0)</f>
        <v>0</v>
      </c>
      <c r="BH147" s="212">
        <f>IF(N147="sníž. přenesená",J147,0)</f>
        <v>0</v>
      </c>
      <c r="BI147" s="212">
        <f>IF(N147="nulová",J147,0)</f>
        <v>0</v>
      </c>
      <c r="BJ147" s="20" t="s">
        <v>86</v>
      </c>
      <c r="BK147" s="212">
        <f>ROUND(I147*H147,2)</f>
        <v>0</v>
      </c>
      <c r="BL147" s="20" t="s">
        <v>400</v>
      </c>
      <c r="BM147" s="211" t="s">
        <v>798</v>
      </c>
    </row>
    <row r="148" s="2" customFormat="1">
      <c r="A148" s="42"/>
      <c r="B148" s="43"/>
      <c r="C148" s="44"/>
      <c r="D148" s="213" t="s">
        <v>139</v>
      </c>
      <c r="E148" s="44"/>
      <c r="F148" s="214" t="s">
        <v>1301</v>
      </c>
      <c r="G148" s="44"/>
      <c r="H148" s="44"/>
      <c r="I148" s="215"/>
      <c r="J148" s="44"/>
      <c r="K148" s="44"/>
      <c r="L148" s="48"/>
      <c r="M148" s="216"/>
      <c r="N148" s="217"/>
      <c r="O148" s="88"/>
      <c r="P148" s="88"/>
      <c r="Q148" s="88"/>
      <c r="R148" s="88"/>
      <c r="S148" s="88"/>
      <c r="T148" s="89"/>
      <c r="U148" s="42"/>
      <c r="V148" s="42"/>
      <c r="W148" s="42"/>
      <c r="X148" s="42"/>
      <c r="Y148" s="42"/>
      <c r="Z148" s="42"/>
      <c r="AA148" s="42"/>
      <c r="AB148" s="42"/>
      <c r="AC148" s="42"/>
      <c r="AD148" s="42"/>
      <c r="AE148" s="42"/>
      <c r="AT148" s="20" t="s">
        <v>139</v>
      </c>
      <c r="AU148" s="20" t="s">
        <v>143</v>
      </c>
    </row>
    <row r="149" s="2" customFormat="1" ht="16.5" customHeight="1">
      <c r="A149" s="42"/>
      <c r="B149" s="43"/>
      <c r="C149" s="266" t="s">
        <v>476</v>
      </c>
      <c r="D149" s="266" t="s">
        <v>448</v>
      </c>
      <c r="E149" s="267" t="s">
        <v>1302</v>
      </c>
      <c r="F149" s="268" t="s">
        <v>1303</v>
      </c>
      <c r="G149" s="269" t="s">
        <v>180</v>
      </c>
      <c r="H149" s="270">
        <v>4</v>
      </c>
      <c r="I149" s="271"/>
      <c r="J149" s="272">
        <f>ROUND(I149*H149,2)</f>
        <v>0</v>
      </c>
      <c r="K149" s="268" t="s">
        <v>32</v>
      </c>
      <c r="L149" s="273"/>
      <c r="M149" s="274" t="s">
        <v>32</v>
      </c>
      <c r="N149" s="275" t="s">
        <v>49</v>
      </c>
      <c r="O149" s="88"/>
      <c r="P149" s="209">
        <f>O149*H149</f>
        <v>0</v>
      </c>
      <c r="Q149" s="209">
        <v>0</v>
      </c>
      <c r="R149" s="209">
        <f>Q149*H149</f>
        <v>0</v>
      </c>
      <c r="S149" s="209">
        <v>0</v>
      </c>
      <c r="T149" s="210">
        <f>S149*H149</f>
        <v>0</v>
      </c>
      <c r="U149" s="42"/>
      <c r="V149" s="42"/>
      <c r="W149" s="42"/>
      <c r="X149" s="42"/>
      <c r="Y149" s="42"/>
      <c r="Z149" s="42"/>
      <c r="AA149" s="42"/>
      <c r="AB149" s="42"/>
      <c r="AC149" s="42"/>
      <c r="AD149" s="42"/>
      <c r="AE149" s="42"/>
      <c r="AR149" s="211" t="s">
        <v>519</v>
      </c>
      <c r="AT149" s="211" t="s">
        <v>448</v>
      </c>
      <c r="AU149" s="211" t="s">
        <v>143</v>
      </c>
      <c r="AY149" s="20" t="s">
        <v>133</v>
      </c>
      <c r="BE149" s="212">
        <f>IF(N149="základní",J149,0)</f>
        <v>0</v>
      </c>
      <c r="BF149" s="212">
        <f>IF(N149="snížená",J149,0)</f>
        <v>0</v>
      </c>
      <c r="BG149" s="212">
        <f>IF(N149="zákl. přenesená",J149,0)</f>
        <v>0</v>
      </c>
      <c r="BH149" s="212">
        <f>IF(N149="sníž. přenesená",J149,0)</f>
        <v>0</v>
      </c>
      <c r="BI149" s="212">
        <f>IF(N149="nulová",J149,0)</f>
        <v>0</v>
      </c>
      <c r="BJ149" s="20" t="s">
        <v>86</v>
      </c>
      <c r="BK149" s="212">
        <f>ROUND(I149*H149,2)</f>
        <v>0</v>
      </c>
      <c r="BL149" s="20" t="s">
        <v>400</v>
      </c>
      <c r="BM149" s="211" t="s">
        <v>810</v>
      </c>
    </row>
    <row r="150" s="2" customFormat="1">
      <c r="A150" s="42"/>
      <c r="B150" s="43"/>
      <c r="C150" s="44"/>
      <c r="D150" s="213" t="s">
        <v>139</v>
      </c>
      <c r="E150" s="44"/>
      <c r="F150" s="214" t="s">
        <v>1303</v>
      </c>
      <c r="G150" s="44"/>
      <c r="H150" s="44"/>
      <c r="I150" s="215"/>
      <c r="J150" s="44"/>
      <c r="K150" s="44"/>
      <c r="L150" s="48"/>
      <c r="M150" s="216"/>
      <c r="N150" s="217"/>
      <c r="O150" s="88"/>
      <c r="P150" s="88"/>
      <c r="Q150" s="88"/>
      <c r="R150" s="88"/>
      <c r="S150" s="88"/>
      <c r="T150" s="89"/>
      <c r="U150" s="42"/>
      <c r="V150" s="42"/>
      <c r="W150" s="42"/>
      <c r="X150" s="42"/>
      <c r="Y150" s="42"/>
      <c r="Z150" s="42"/>
      <c r="AA150" s="42"/>
      <c r="AB150" s="42"/>
      <c r="AC150" s="42"/>
      <c r="AD150" s="42"/>
      <c r="AE150" s="42"/>
      <c r="AT150" s="20" t="s">
        <v>139</v>
      </c>
      <c r="AU150" s="20" t="s">
        <v>143</v>
      </c>
    </row>
    <row r="151" s="2" customFormat="1" ht="21.75" customHeight="1">
      <c r="A151" s="42"/>
      <c r="B151" s="43"/>
      <c r="C151" s="266" t="s">
        <v>483</v>
      </c>
      <c r="D151" s="266" t="s">
        <v>448</v>
      </c>
      <c r="E151" s="267" t="s">
        <v>1312</v>
      </c>
      <c r="F151" s="268" t="s">
        <v>1313</v>
      </c>
      <c r="G151" s="269" t="s">
        <v>180</v>
      </c>
      <c r="H151" s="270">
        <v>2</v>
      </c>
      <c r="I151" s="271"/>
      <c r="J151" s="272">
        <f>ROUND(I151*H151,2)</f>
        <v>0</v>
      </c>
      <c r="K151" s="268" t="s">
        <v>32</v>
      </c>
      <c r="L151" s="273"/>
      <c r="M151" s="274" t="s">
        <v>32</v>
      </c>
      <c r="N151" s="275" t="s">
        <v>49</v>
      </c>
      <c r="O151" s="88"/>
      <c r="P151" s="209">
        <f>O151*H151</f>
        <v>0</v>
      </c>
      <c r="Q151" s="209">
        <v>0</v>
      </c>
      <c r="R151" s="209">
        <f>Q151*H151</f>
        <v>0</v>
      </c>
      <c r="S151" s="209">
        <v>0</v>
      </c>
      <c r="T151" s="210">
        <f>S151*H151</f>
        <v>0</v>
      </c>
      <c r="U151" s="42"/>
      <c r="V151" s="42"/>
      <c r="W151" s="42"/>
      <c r="X151" s="42"/>
      <c r="Y151" s="42"/>
      <c r="Z151" s="42"/>
      <c r="AA151" s="42"/>
      <c r="AB151" s="42"/>
      <c r="AC151" s="42"/>
      <c r="AD151" s="42"/>
      <c r="AE151" s="42"/>
      <c r="AR151" s="211" t="s">
        <v>519</v>
      </c>
      <c r="AT151" s="211" t="s">
        <v>448</v>
      </c>
      <c r="AU151" s="211" t="s">
        <v>143</v>
      </c>
      <c r="AY151" s="20" t="s">
        <v>133</v>
      </c>
      <c r="BE151" s="212">
        <f>IF(N151="základní",J151,0)</f>
        <v>0</v>
      </c>
      <c r="BF151" s="212">
        <f>IF(N151="snížená",J151,0)</f>
        <v>0</v>
      </c>
      <c r="BG151" s="212">
        <f>IF(N151="zákl. přenesená",J151,0)</f>
        <v>0</v>
      </c>
      <c r="BH151" s="212">
        <f>IF(N151="sníž. přenesená",J151,0)</f>
        <v>0</v>
      </c>
      <c r="BI151" s="212">
        <f>IF(N151="nulová",J151,0)</f>
        <v>0</v>
      </c>
      <c r="BJ151" s="20" t="s">
        <v>86</v>
      </c>
      <c r="BK151" s="212">
        <f>ROUND(I151*H151,2)</f>
        <v>0</v>
      </c>
      <c r="BL151" s="20" t="s">
        <v>400</v>
      </c>
      <c r="BM151" s="211" t="s">
        <v>841</v>
      </c>
    </row>
    <row r="152" s="2" customFormat="1">
      <c r="A152" s="42"/>
      <c r="B152" s="43"/>
      <c r="C152" s="44"/>
      <c r="D152" s="213" t="s">
        <v>139</v>
      </c>
      <c r="E152" s="44"/>
      <c r="F152" s="214" t="s">
        <v>1313</v>
      </c>
      <c r="G152" s="44"/>
      <c r="H152" s="44"/>
      <c r="I152" s="215"/>
      <c r="J152" s="44"/>
      <c r="K152" s="44"/>
      <c r="L152" s="48"/>
      <c r="M152" s="216"/>
      <c r="N152" s="217"/>
      <c r="O152" s="88"/>
      <c r="P152" s="88"/>
      <c r="Q152" s="88"/>
      <c r="R152" s="88"/>
      <c r="S152" s="88"/>
      <c r="T152" s="89"/>
      <c r="U152" s="42"/>
      <c r="V152" s="42"/>
      <c r="W152" s="42"/>
      <c r="X152" s="42"/>
      <c r="Y152" s="42"/>
      <c r="Z152" s="42"/>
      <c r="AA152" s="42"/>
      <c r="AB152" s="42"/>
      <c r="AC152" s="42"/>
      <c r="AD152" s="42"/>
      <c r="AE152" s="42"/>
      <c r="AT152" s="20" t="s">
        <v>139</v>
      </c>
      <c r="AU152" s="20" t="s">
        <v>143</v>
      </c>
    </row>
    <row r="153" s="2" customFormat="1" ht="16.5" customHeight="1">
      <c r="A153" s="42"/>
      <c r="B153" s="43"/>
      <c r="C153" s="266" t="s">
        <v>490</v>
      </c>
      <c r="D153" s="266" t="s">
        <v>448</v>
      </c>
      <c r="E153" s="267" t="s">
        <v>1300</v>
      </c>
      <c r="F153" s="268" t="s">
        <v>1301</v>
      </c>
      <c r="G153" s="269" t="s">
        <v>180</v>
      </c>
      <c r="H153" s="270">
        <v>2</v>
      </c>
      <c r="I153" s="271"/>
      <c r="J153" s="272">
        <f>ROUND(I153*H153,2)</f>
        <v>0</v>
      </c>
      <c r="K153" s="268" t="s">
        <v>32</v>
      </c>
      <c r="L153" s="273"/>
      <c r="M153" s="274" t="s">
        <v>32</v>
      </c>
      <c r="N153" s="275" t="s">
        <v>49</v>
      </c>
      <c r="O153" s="88"/>
      <c r="P153" s="209">
        <f>O153*H153</f>
        <v>0</v>
      </c>
      <c r="Q153" s="209">
        <v>0</v>
      </c>
      <c r="R153" s="209">
        <f>Q153*H153</f>
        <v>0</v>
      </c>
      <c r="S153" s="209">
        <v>0</v>
      </c>
      <c r="T153" s="210">
        <f>S153*H153</f>
        <v>0</v>
      </c>
      <c r="U153" s="42"/>
      <c r="V153" s="42"/>
      <c r="W153" s="42"/>
      <c r="X153" s="42"/>
      <c r="Y153" s="42"/>
      <c r="Z153" s="42"/>
      <c r="AA153" s="42"/>
      <c r="AB153" s="42"/>
      <c r="AC153" s="42"/>
      <c r="AD153" s="42"/>
      <c r="AE153" s="42"/>
      <c r="AR153" s="211" t="s">
        <v>519</v>
      </c>
      <c r="AT153" s="211" t="s">
        <v>448</v>
      </c>
      <c r="AU153" s="211" t="s">
        <v>143</v>
      </c>
      <c r="AY153" s="20" t="s">
        <v>133</v>
      </c>
      <c r="BE153" s="212">
        <f>IF(N153="základní",J153,0)</f>
        <v>0</v>
      </c>
      <c r="BF153" s="212">
        <f>IF(N153="snížená",J153,0)</f>
        <v>0</v>
      </c>
      <c r="BG153" s="212">
        <f>IF(N153="zákl. přenesená",J153,0)</f>
        <v>0</v>
      </c>
      <c r="BH153" s="212">
        <f>IF(N153="sníž. přenesená",J153,0)</f>
        <v>0</v>
      </c>
      <c r="BI153" s="212">
        <f>IF(N153="nulová",J153,0)</f>
        <v>0</v>
      </c>
      <c r="BJ153" s="20" t="s">
        <v>86</v>
      </c>
      <c r="BK153" s="212">
        <f>ROUND(I153*H153,2)</f>
        <v>0</v>
      </c>
      <c r="BL153" s="20" t="s">
        <v>400</v>
      </c>
      <c r="BM153" s="211" t="s">
        <v>851</v>
      </c>
    </row>
    <row r="154" s="2" customFormat="1">
      <c r="A154" s="42"/>
      <c r="B154" s="43"/>
      <c r="C154" s="44"/>
      <c r="D154" s="213" t="s">
        <v>139</v>
      </c>
      <c r="E154" s="44"/>
      <c r="F154" s="214" t="s">
        <v>1301</v>
      </c>
      <c r="G154" s="44"/>
      <c r="H154" s="44"/>
      <c r="I154" s="215"/>
      <c r="J154" s="44"/>
      <c r="K154" s="44"/>
      <c r="L154" s="48"/>
      <c r="M154" s="216"/>
      <c r="N154" s="217"/>
      <c r="O154" s="88"/>
      <c r="P154" s="88"/>
      <c r="Q154" s="88"/>
      <c r="R154" s="88"/>
      <c r="S154" s="88"/>
      <c r="T154" s="89"/>
      <c r="U154" s="42"/>
      <c r="V154" s="42"/>
      <c r="W154" s="42"/>
      <c r="X154" s="42"/>
      <c r="Y154" s="42"/>
      <c r="Z154" s="42"/>
      <c r="AA154" s="42"/>
      <c r="AB154" s="42"/>
      <c r="AC154" s="42"/>
      <c r="AD154" s="42"/>
      <c r="AE154" s="42"/>
      <c r="AT154" s="20" t="s">
        <v>139</v>
      </c>
      <c r="AU154" s="20" t="s">
        <v>143</v>
      </c>
    </row>
    <row r="155" s="2" customFormat="1" ht="16.5" customHeight="1">
      <c r="A155" s="42"/>
      <c r="B155" s="43"/>
      <c r="C155" s="266" t="s">
        <v>497</v>
      </c>
      <c r="D155" s="266" t="s">
        <v>448</v>
      </c>
      <c r="E155" s="267" t="s">
        <v>1302</v>
      </c>
      <c r="F155" s="268" t="s">
        <v>1303</v>
      </c>
      <c r="G155" s="269" t="s">
        <v>180</v>
      </c>
      <c r="H155" s="270">
        <v>2</v>
      </c>
      <c r="I155" s="271"/>
      <c r="J155" s="272">
        <f>ROUND(I155*H155,2)</f>
        <v>0</v>
      </c>
      <c r="K155" s="268" t="s">
        <v>32</v>
      </c>
      <c r="L155" s="273"/>
      <c r="M155" s="274" t="s">
        <v>32</v>
      </c>
      <c r="N155" s="275" t="s">
        <v>49</v>
      </c>
      <c r="O155" s="88"/>
      <c r="P155" s="209">
        <f>O155*H155</f>
        <v>0</v>
      </c>
      <c r="Q155" s="209">
        <v>0</v>
      </c>
      <c r="R155" s="209">
        <f>Q155*H155</f>
        <v>0</v>
      </c>
      <c r="S155" s="209">
        <v>0</v>
      </c>
      <c r="T155" s="210">
        <f>S155*H155</f>
        <v>0</v>
      </c>
      <c r="U155" s="42"/>
      <c r="V155" s="42"/>
      <c r="W155" s="42"/>
      <c r="X155" s="42"/>
      <c r="Y155" s="42"/>
      <c r="Z155" s="42"/>
      <c r="AA155" s="42"/>
      <c r="AB155" s="42"/>
      <c r="AC155" s="42"/>
      <c r="AD155" s="42"/>
      <c r="AE155" s="42"/>
      <c r="AR155" s="211" t="s">
        <v>519</v>
      </c>
      <c r="AT155" s="211" t="s">
        <v>448</v>
      </c>
      <c r="AU155" s="211" t="s">
        <v>143</v>
      </c>
      <c r="AY155" s="20" t="s">
        <v>133</v>
      </c>
      <c r="BE155" s="212">
        <f>IF(N155="základní",J155,0)</f>
        <v>0</v>
      </c>
      <c r="BF155" s="212">
        <f>IF(N155="snížená",J155,0)</f>
        <v>0</v>
      </c>
      <c r="BG155" s="212">
        <f>IF(N155="zákl. přenesená",J155,0)</f>
        <v>0</v>
      </c>
      <c r="BH155" s="212">
        <f>IF(N155="sníž. přenesená",J155,0)</f>
        <v>0</v>
      </c>
      <c r="BI155" s="212">
        <f>IF(N155="nulová",J155,0)</f>
        <v>0</v>
      </c>
      <c r="BJ155" s="20" t="s">
        <v>86</v>
      </c>
      <c r="BK155" s="212">
        <f>ROUND(I155*H155,2)</f>
        <v>0</v>
      </c>
      <c r="BL155" s="20" t="s">
        <v>400</v>
      </c>
      <c r="BM155" s="211" t="s">
        <v>860</v>
      </c>
    </row>
    <row r="156" s="2" customFormat="1">
      <c r="A156" s="42"/>
      <c r="B156" s="43"/>
      <c r="C156" s="44"/>
      <c r="D156" s="213" t="s">
        <v>139</v>
      </c>
      <c r="E156" s="44"/>
      <c r="F156" s="214" t="s">
        <v>1303</v>
      </c>
      <c r="G156" s="44"/>
      <c r="H156" s="44"/>
      <c r="I156" s="215"/>
      <c r="J156" s="44"/>
      <c r="K156" s="44"/>
      <c r="L156" s="48"/>
      <c r="M156" s="216"/>
      <c r="N156" s="217"/>
      <c r="O156" s="88"/>
      <c r="P156" s="88"/>
      <c r="Q156" s="88"/>
      <c r="R156" s="88"/>
      <c r="S156" s="88"/>
      <c r="T156" s="89"/>
      <c r="U156" s="42"/>
      <c r="V156" s="42"/>
      <c r="W156" s="42"/>
      <c r="X156" s="42"/>
      <c r="Y156" s="42"/>
      <c r="Z156" s="42"/>
      <c r="AA156" s="42"/>
      <c r="AB156" s="42"/>
      <c r="AC156" s="42"/>
      <c r="AD156" s="42"/>
      <c r="AE156" s="42"/>
      <c r="AT156" s="20" t="s">
        <v>139</v>
      </c>
      <c r="AU156" s="20" t="s">
        <v>143</v>
      </c>
    </row>
    <row r="157" s="2" customFormat="1" ht="16.5" customHeight="1">
      <c r="A157" s="42"/>
      <c r="B157" s="43"/>
      <c r="C157" s="266" t="s">
        <v>505</v>
      </c>
      <c r="D157" s="266" t="s">
        <v>448</v>
      </c>
      <c r="E157" s="267" t="s">
        <v>1314</v>
      </c>
      <c r="F157" s="268" t="s">
        <v>1315</v>
      </c>
      <c r="G157" s="269" t="s">
        <v>180</v>
      </c>
      <c r="H157" s="270">
        <v>3</v>
      </c>
      <c r="I157" s="271"/>
      <c r="J157" s="272">
        <f>ROUND(I157*H157,2)</f>
        <v>0</v>
      </c>
      <c r="K157" s="268" t="s">
        <v>32</v>
      </c>
      <c r="L157" s="273"/>
      <c r="M157" s="274" t="s">
        <v>32</v>
      </c>
      <c r="N157" s="275" t="s">
        <v>49</v>
      </c>
      <c r="O157" s="88"/>
      <c r="P157" s="209">
        <f>O157*H157</f>
        <v>0</v>
      </c>
      <c r="Q157" s="209">
        <v>0</v>
      </c>
      <c r="R157" s="209">
        <f>Q157*H157</f>
        <v>0</v>
      </c>
      <c r="S157" s="209">
        <v>0</v>
      </c>
      <c r="T157" s="210">
        <f>S157*H157</f>
        <v>0</v>
      </c>
      <c r="U157" s="42"/>
      <c r="V157" s="42"/>
      <c r="W157" s="42"/>
      <c r="X157" s="42"/>
      <c r="Y157" s="42"/>
      <c r="Z157" s="42"/>
      <c r="AA157" s="42"/>
      <c r="AB157" s="42"/>
      <c r="AC157" s="42"/>
      <c r="AD157" s="42"/>
      <c r="AE157" s="42"/>
      <c r="AR157" s="211" t="s">
        <v>519</v>
      </c>
      <c r="AT157" s="211" t="s">
        <v>448</v>
      </c>
      <c r="AU157" s="211" t="s">
        <v>143</v>
      </c>
      <c r="AY157" s="20" t="s">
        <v>133</v>
      </c>
      <c r="BE157" s="212">
        <f>IF(N157="základní",J157,0)</f>
        <v>0</v>
      </c>
      <c r="BF157" s="212">
        <f>IF(N157="snížená",J157,0)</f>
        <v>0</v>
      </c>
      <c r="BG157" s="212">
        <f>IF(N157="zákl. přenesená",J157,0)</f>
        <v>0</v>
      </c>
      <c r="BH157" s="212">
        <f>IF(N157="sníž. přenesená",J157,0)</f>
        <v>0</v>
      </c>
      <c r="BI157" s="212">
        <f>IF(N157="nulová",J157,0)</f>
        <v>0</v>
      </c>
      <c r="BJ157" s="20" t="s">
        <v>86</v>
      </c>
      <c r="BK157" s="212">
        <f>ROUND(I157*H157,2)</f>
        <v>0</v>
      </c>
      <c r="BL157" s="20" t="s">
        <v>400</v>
      </c>
      <c r="BM157" s="211" t="s">
        <v>877</v>
      </c>
    </row>
    <row r="158" s="2" customFormat="1">
      <c r="A158" s="42"/>
      <c r="B158" s="43"/>
      <c r="C158" s="44"/>
      <c r="D158" s="213" t="s">
        <v>139</v>
      </c>
      <c r="E158" s="44"/>
      <c r="F158" s="214" t="s">
        <v>1315</v>
      </c>
      <c r="G158" s="44"/>
      <c r="H158" s="44"/>
      <c r="I158" s="215"/>
      <c r="J158" s="44"/>
      <c r="K158" s="44"/>
      <c r="L158" s="48"/>
      <c r="M158" s="216"/>
      <c r="N158" s="217"/>
      <c r="O158" s="88"/>
      <c r="P158" s="88"/>
      <c r="Q158" s="88"/>
      <c r="R158" s="88"/>
      <c r="S158" s="88"/>
      <c r="T158" s="89"/>
      <c r="U158" s="42"/>
      <c r="V158" s="42"/>
      <c r="W158" s="42"/>
      <c r="X158" s="42"/>
      <c r="Y158" s="42"/>
      <c r="Z158" s="42"/>
      <c r="AA158" s="42"/>
      <c r="AB158" s="42"/>
      <c r="AC158" s="42"/>
      <c r="AD158" s="42"/>
      <c r="AE158" s="42"/>
      <c r="AT158" s="20" t="s">
        <v>139</v>
      </c>
      <c r="AU158" s="20" t="s">
        <v>143</v>
      </c>
    </row>
    <row r="159" s="2" customFormat="1" ht="16.5" customHeight="1">
      <c r="A159" s="42"/>
      <c r="B159" s="43"/>
      <c r="C159" s="266" t="s">
        <v>512</v>
      </c>
      <c r="D159" s="266" t="s">
        <v>448</v>
      </c>
      <c r="E159" s="267" t="s">
        <v>1316</v>
      </c>
      <c r="F159" s="268" t="s">
        <v>1317</v>
      </c>
      <c r="G159" s="269" t="s">
        <v>180</v>
      </c>
      <c r="H159" s="270">
        <v>3</v>
      </c>
      <c r="I159" s="271"/>
      <c r="J159" s="272">
        <f>ROUND(I159*H159,2)</f>
        <v>0</v>
      </c>
      <c r="K159" s="268" t="s">
        <v>32</v>
      </c>
      <c r="L159" s="273"/>
      <c r="M159" s="274" t="s">
        <v>32</v>
      </c>
      <c r="N159" s="275" t="s">
        <v>49</v>
      </c>
      <c r="O159" s="88"/>
      <c r="P159" s="209">
        <f>O159*H159</f>
        <v>0</v>
      </c>
      <c r="Q159" s="209">
        <v>0</v>
      </c>
      <c r="R159" s="209">
        <f>Q159*H159</f>
        <v>0</v>
      </c>
      <c r="S159" s="209">
        <v>0</v>
      </c>
      <c r="T159" s="210">
        <f>S159*H159</f>
        <v>0</v>
      </c>
      <c r="U159" s="42"/>
      <c r="V159" s="42"/>
      <c r="W159" s="42"/>
      <c r="X159" s="42"/>
      <c r="Y159" s="42"/>
      <c r="Z159" s="42"/>
      <c r="AA159" s="42"/>
      <c r="AB159" s="42"/>
      <c r="AC159" s="42"/>
      <c r="AD159" s="42"/>
      <c r="AE159" s="42"/>
      <c r="AR159" s="211" t="s">
        <v>519</v>
      </c>
      <c r="AT159" s="211" t="s">
        <v>448</v>
      </c>
      <c r="AU159" s="211" t="s">
        <v>143</v>
      </c>
      <c r="AY159" s="20" t="s">
        <v>133</v>
      </c>
      <c r="BE159" s="212">
        <f>IF(N159="základní",J159,0)</f>
        <v>0</v>
      </c>
      <c r="BF159" s="212">
        <f>IF(N159="snížená",J159,0)</f>
        <v>0</v>
      </c>
      <c r="BG159" s="212">
        <f>IF(N159="zákl. přenesená",J159,0)</f>
        <v>0</v>
      </c>
      <c r="BH159" s="212">
        <f>IF(N159="sníž. přenesená",J159,0)</f>
        <v>0</v>
      </c>
      <c r="BI159" s="212">
        <f>IF(N159="nulová",J159,0)</f>
        <v>0</v>
      </c>
      <c r="BJ159" s="20" t="s">
        <v>86</v>
      </c>
      <c r="BK159" s="212">
        <f>ROUND(I159*H159,2)</f>
        <v>0</v>
      </c>
      <c r="BL159" s="20" t="s">
        <v>400</v>
      </c>
      <c r="BM159" s="211" t="s">
        <v>890</v>
      </c>
    </row>
    <row r="160" s="2" customFormat="1">
      <c r="A160" s="42"/>
      <c r="B160" s="43"/>
      <c r="C160" s="44"/>
      <c r="D160" s="213" t="s">
        <v>139</v>
      </c>
      <c r="E160" s="44"/>
      <c r="F160" s="214" t="s">
        <v>1317</v>
      </c>
      <c r="G160" s="44"/>
      <c r="H160" s="44"/>
      <c r="I160" s="215"/>
      <c r="J160" s="44"/>
      <c r="K160" s="44"/>
      <c r="L160" s="48"/>
      <c r="M160" s="216"/>
      <c r="N160" s="217"/>
      <c r="O160" s="88"/>
      <c r="P160" s="88"/>
      <c r="Q160" s="88"/>
      <c r="R160" s="88"/>
      <c r="S160" s="88"/>
      <c r="T160" s="89"/>
      <c r="U160" s="42"/>
      <c r="V160" s="42"/>
      <c r="W160" s="42"/>
      <c r="X160" s="42"/>
      <c r="Y160" s="42"/>
      <c r="Z160" s="42"/>
      <c r="AA160" s="42"/>
      <c r="AB160" s="42"/>
      <c r="AC160" s="42"/>
      <c r="AD160" s="42"/>
      <c r="AE160" s="42"/>
      <c r="AT160" s="20" t="s">
        <v>139</v>
      </c>
      <c r="AU160" s="20" t="s">
        <v>143</v>
      </c>
    </row>
    <row r="161" s="2" customFormat="1" ht="16.5" customHeight="1">
      <c r="A161" s="42"/>
      <c r="B161" s="43"/>
      <c r="C161" s="266" t="s">
        <v>519</v>
      </c>
      <c r="D161" s="266" t="s">
        <v>448</v>
      </c>
      <c r="E161" s="267" t="s">
        <v>1318</v>
      </c>
      <c r="F161" s="268" t="s">
        <v>1319</v>
      </c>
      <c r="G161" s="269" t="s">
        <v>180</v>
      </c>
      <c r="H161" s="270">
        <v>15</v>
      </c>
      <c r="I161" s="271"/>
      <c r="J161" s="272">
        <f>ROUND(I161*H161,2)</f>
        <v>0</v>
      </c>
      <c r="K161" s="268" t="s">
        <v>32</v>
      </c>
      <c r="L161" s="273"/>
      <c r="M161" s="274" t="s">
        <v>32</v>
      </c>
      <c r="N161" s="275" t="s">
        <v>49</v>
      </c>
      <c r="O161" s="88"/>
      <c r="P161" s="209">
        <f>O161*H161</f>
        <v>0</v>
      </c>
      <c r="Q161" s="209">
        <v>0</v>
      </c>
      <c r="R161" s="209">
        <f>Q161*H161</f>
        <v>0</v>
      </c>
      <c r="S161" s="209">
        <v>0</v>
      </c>
      <c r="T161" s="210">
        <f>S161*H161</f>
        <v>0</v>
      </c>
      <c r="U161" s="42"/>
      <c r="V161" s="42"/>
      <c r="W161" s="42"/>
      <c r="X161" s="42"/>
      <c r="Y161" s="42"/>
      <c r="Z161" s="42"/>
      <c r="AA161" s="42"/>
      <c r="AB161" s="42"/>
      <c r="AC161" s="42"/>
      <c r="AD161" s="42"/>
      <c r="AE161" s="42"/>
      <c r="AR161" s="211" t="s">
        <v>519</v>
      </c>
      <c r="AT161" s="211" t="s">
        <v>448</v>
      </c>
      <c r="AU161" s="211" t="s">
        <v>143</v>
      </c>
      <c r="AY161" s="20" t="s">
        <v>133</v>
      </c>
      <c r="BE161" s="212">
        <f>IF(N161="základní",J161,0)</f>
        <v>0</v>
      </c>
      <c r="BF161" s="212">
        <f>IF(N161="snížená",J161,0)</f>
        <v>0</v>
      </c>
      <c r="BG161" s="212">
        <f>IF(N161="zákl. přenesená",J161,0)</f>
        <v>0</v>
      </c>
      <c r="BH161" s="212">
        <f>IF(N161="sníž. přenesená",J161,0)</f>
        <v>0</v>
      </c>
      <c r="BI161" s="212">
        <f>IF(N161="nulová",J161,0)</f>
        <v>0</v>
      </c>
      <c r="BJ161" s="20" t="s">
        <v>86</v>
      </c>
      <c r="BK161" s="212">
        <f>ROUND(I161*H161,2)</f>
        <v>0</v>
      </c>
      <c r="BL161" s="20" t="s">
        <v>400</v>
      </c>
      <c r="BM161" s="211" t="s">
        <v>906</v>
      </c>
    </row>
    <row r="162" s="2" customFormat="1">
      <c r="A162" s="42"/>
      <c r="B162" s="43"/>
      <c r="C162" s="44"/>
      <c r="D162" s="213" t="s">
        <v>139</v>
      </c>
      <c r="E162" s="44"/>
      <c r="F162" s="214" t="s">
        <v>1319</v>
      </c>
      <c r="G162" s="44"/>
      <c r="H162" s="44"/>
      <c r="I162" s="215"/>
      <c r="J162" s="44"/>
      <c r="K162" s="44"/>
      <c r="L162" s="48"/>
      <c r="M162" s="216"/>
      <c r="N162" s="217"/>
      <c r="O162" s="88"/>
      <c r="P162" s="88"/>
      <c r="Q162" s="88"/>
      <c r="R162" s="88"/>
      <c r="S162" s="88"/>
      <c r="T162" s="89"/>
      <c r="U162" s="42"/>
      <c r="V162" s="42"/>
      <c r="W162" s="42"/>
      <c r="X162" s="42"/>
      <c r="Y162" s="42"/>
      <c r="Z162" s="42"/>
      <c r="AA162" s="42"/>
      <c r="AB162" s="42"/>
      <c r="AC162" s="42"/>
      <c r="AD162" s="42"/>
      <c r="AE162" s="42"/>
      <c r="AT162" s="20" t="s">
        <v>139</v>
      </c>
      <c r="AU162" s="20" t="s">
        <v>143</v>
      </c>
    </row>
    <row r="163" s="2" customFormat="1" ht="16.5" customHeight="1">
      <c r="A163" s="42"/>
      <c r="B163" s="43"/>
      <c r="C163" s="266" t="s">
        <v>528</v>
      </c>
      <c r="D163" s="266" t="s">
        <v>448</v>
      </c>
      <c r="E163" s="267" t="s">
        <v>1320</v>
      </c>
      <c r="F163" s="268" t="s">
        <v>1321</v>
      </c>
      <c r="G163" s="269" t="s">
        <v>180</v>
      </c>
      <c r="H163" s="270">
        <v>15</v>
      </c>
      <c r="I163" s="271"/>
      <c r="J163" s="272">
        <f>ROUND(I163*H163,2)</f>
        <v>0</v>
      </c>
      <c r="K163" s="268" t="s">
        <v>32</v>
      </c>
      <c r="L163" s="273"/>
      <c r="M163" s="274" t="s">
        <v>32</v>
      </c>
      <c r="N163" s="275" t="s">
        <v>49</v>
      </c>
      <c r="O163" s="88"/>
      <c r="P163" s="209">
        <f>O163*H163</f>
        <v>0</v>
      </c>
      <c r="Q163" s="209">
        <v>0</v>
      </c>
      <c r="R163" s="209">
        <f>Q163*H163</f>
        <v>0</v>
      </c>
      <c r="S163" s="209">
        <v>0</v>
      </c>
      <c r="T163" s="210">
        <f>S163*H163</f>
        <v>0</v>
      </c>
      <c r="U163" s="42"/>
      <c r="V163" s="42"/>
      <c r="W163" s="42"/>
      <c r="X163" s="42"/>
      <c r="Y163" s="42"/>
      <c r="Z163" s="42"/>
      <c r="AA163" s="42"/>
      <c r="AB163" s="42"/>
      <c r="AC163" s="42"/>
      <c r="AD163" s="42"/>
      <c r="AE163" s="42"/>
      <c r="AR163" s="211" t="s">
        <v>519</v>
      </c>
      <c r="AT163" s="211" t="s">
        <v>448</v>
      </c>
      <c r="AU163" s="211" t="s">
        <v>143</v>
      </c>
      <c r="AY163" s="20" t="s">
        <v>133</v>
      </c>
      <c r="BE163" s="212">
        <f>IF(N163="základní",J163,0)</f>
        <v>0</v>
      </c>
      <c r="BF163" s="212">
        <f>IF(N163="snížená",J163,0)</f>
        <v>0</v>
      </c>
      <c r="BG163" s="212">
        <f>IF(N163="zákl. přenesená",J163,0)</f>
        <v>0</v>
      </c>
      <c r="BH163" s="212">
        <f>IF(N163="sníž. přenesená",J163,0)</f>
        <v>0</v>
      </c>
      <c r="BI163" s="212">
        <f>IF(N163="nulová",J163,0)</f>
        <v>0</v>
      </c>
      <c r="BJ163" s="20" t="s">
        <v>86</v>
      </c>
      <c r="BK163" s="212">
        <f>ROUND(I163*H163,2)</f>
        <v>0</v>
      </c>
      <c r="BL163" s="20" t="s">
        <v>400</v>
      </c>
      <c r="BM163" s="211" t="s">
        <v>918</v>
      </c>
    </row>
    <row r="164" s="2" customFormat="1">
      <c r="A164" s="42"/>
      <c r="B164" s="43"/>
      <c r="C164" s="44"/>
      <c r="D164" s="213" t="s">
        <v>139</v>
      </c>
      <c r="E164" s="44"/>
      <c r="F164" s="214" t="s">
        <v>1321</v>
      </c>
      <c r="G164" s="44"/>
      <c r="H164" s="44"/>
      <c r="I164" s="215"/>
      <c r="J164" s="44"/>
      <c r="K164" s="44"/>
      <c r="L164" s="48"/>
      <c r="M164" s="216"/>
      <c r="N164" s="217"/>
      <c r="O164" s="88"/>
      <c r="P164" s="88"/>
      <c r="Q164" s="88"/>
      <c r="R164" s="88"/>
      <c r="S164" s="88"/>
      <c r="T164" s="89"/>
      <c r="U164" s="42"/>
      <c r="V164" s="42"/>
      <c r="W164" s="42"/>
      <c r="X164" s="42"/>
      <c r="Y164" s="42"/>
      <c r="Z164" s="42"/>
      <c r="AA164" s="42"/>
      <c r="AB164" s="42"/>
      <c r="AC164" s="42"/>
      <c r="AD164" s="42"/>
      <c r="AE164" s="42"/>
      <c r="AT164" s="20" t="s">
        <v>139</v>
      </c>
      <c r="AU164" s="20" t="s">
        <v>143</v>
      </c>
    </row>
    <row r="165" s="2" customFormat="1" ht="16.5" customHeight="1">
      <c r="A165" s="42"/>
      <c r="B165" s="43"/>
      <c r="C165" s="266" t="s">
        <v>539</v>
      </c>
      <c r="D165" s="266" t="s">
        <v>448</v>
      </c>
      <c r="E165" s="267" t="s">
        <v>1322</v>
      </c>
      <c r="F165" s="268" t="s">
        <v>1323</v>
      </c>
      <c r="G165" s="269" t="s">
        <v>180</v>
      </c>
      <c r="H165" s="270">
        <v>15</v>
      </c>
      <c r="I165" s="271"/>
      <c r="J165" s="272">
        <f>ROUND(I165*H165,2)</f>
        <v>0</v>
      </c>
      <c r="K165" s="268" t="s">
        <v>32</v>
      </c>
      <c r="L165" s="273"/>
      <c r="M165" s="274" t="s">
        <v>32</v>
      </c>
      <c r="N165" s="275" t="s">
        <v>49</v>
      </c>
      <c r="O165" s="88"/>
      <c r="P165" s="209">
        <f>O165*H165</f>
        <v>0</v>
      </c>
      <c r="Q165" s="209">
        <v>0</v>
      </c>
      <c r="R165" s="209">
        <f>Q165*H165</f>
        <v>0</v>
      </c>
      <c r="S165" s="209">
        <v>0</v>
      </c>
      <c r="T165" s="210">
        <f>S165*H165</f>
        <v>0</v>
      </c>
      <c r="U165" s="42"/>
      <c r="V165" s="42"/>
      <c r="W165" s="42"/>
      <c r="X165" s="42"/>
      <c r="Y165" s="42"/>
      <c r="Z165" s="42"/>
      <c r="AA165" s="42"/>
      <c r="AB165" s="42"/>
      <c r="AC165" s="42"/>
      <c r="AD165" s="42"/>
      <c r="AE165" s="42"/>
      <c r="AR165" s="211" t="s">
        <v>519</v>
      </c>
      <c r="AT165" s="211" t="s">
        <v>448</v>
      </c>
      <c r="AU165" s="211" t="s">
        <v>143</v>
      </c>
      <c r="AY165" s="20" t="s">
        <v>133</v>
      </c>
      <c r="BE165" s="212">
        <f>IF(N165="základní",J165,0)</f>
        <v>0</v>
      </c>
      <c r="BF165" s="212">
        <f>IF(N165="snížená",J165,0)</f>
        <v>0</v>
      </c>
      <c r="BG165" s="212">
        <f>IF(N165="zákl. přenesená",J165,0)</f>
        <v>0</v>
      </c>
      <c r="BH165" s="212">
        <f>IF(N165="sníž. přenesená",J165,0)</f>
        <v>0</v>
      </c>
      <c r="BI165" s="212">
        <f>IF(N165="nulová",J165,0)</f>
        <v>0</v>
      </c>
      <c r="BJ165" s="20" t="s">
        <v>86</v>
      </c>
      <c r="BK165" s="212">
        <f>ROUND(I165*H165,2)</f>
        <v>0</v>
      </c>
      <c r="BL165" s="20" t="s">
        <v>400</v>
      </c>
      <c r="BM165" s="211" t="s">
        <v>930</v>
      </c>
    </row>
    <row r="166" s="2" customFormat="1">
      <c r="A166" s="42"/>
      <c r="B166" s="43"/>
      <c r="C166" s="44"/>
      <c r="D166" s="213" t="s">
        <v>139</v>
      </c>
      <c r="E166" s="44"/>
      <c r="F166" s="214" t="s">
        <v>1323</v>
      </c>
      <c r="G166" s="44"/>
      <c r="H166" s="44"/>
      <c r="I166" s="215"/>
      <c r="J166" s="44"/>
      <c r="K166" s="44"/>
      <c r="L166" s="48"/>
      <c r="M166" s="216"/>
      <c r="N166" s="217"/>
      <c r="O166" s="88"/>
      <c r="P166" s="88"/>
      <c r="Q166" s="88"/>
      <c r="R166" s="88"/>
      <c r="S166" s="88"/>
      <c r="T166" s="89"/>
      <c r="U166" s="42"/>
      <c r="V166" s="42"/>
      <c r="W166" s="42"/>
      <c r="X166" s="42"/>
      <c r="Y166" s="42"/>
      <c r="Z166" s="42"/>
      <c r="AA166" s="42"/>
      <c r="AB166" s="42"/>
      <c r="AC166" s="42"/>
      <c r="AD166" s="42"/>
      <c r="AE166" s="42"/>
      <c r="AT166" s="20" t="s">
        <v>139</v>
      </c>
      <c r="AU166" s="20" t="s">
        <v>143</v>
      </c>
    </row>
    <row r="167" s="2" customFormat="1" ht="16.5" customHeight="1">
      <c r="A167" s="42"/>
      <c r="B167" s="43"/>
      <c r="C167" s="266" t="s">
        <v>550</v>
      </c>
      <c r="D167" s="266" t="s">
        <v>448</v>
      </c>
      <c r="E167" s="267" t="s">
        <v>1324</v>
      </c>
      <c r="F167" s="268" t="s">
        <v>1325</v>
      </c>
      <c r="G167" s="269" t="s">
        <v>180</v>
      </c>
      <c r="H167" s="270">
        <v>15</v>
      </c>
      <c r="I167" s="271"/>
      <c r="J167" s="272">
        <f>ROUND(I167*H167,2)</f>
        <v>0</v>
      </c>
      <c r="K167" s="268" t="s">
        <v>32</v>
      </c>
      <c r="L167" s="273"/>
      <c r="M167" s="274" t="s">
        <v>32</v>
      </c>
      <c r="N167" s="275" t="s">
        <v>49</v>
      </c>
      <c r="O167" s="88"/>
      <c r="P167" s="209">
        <f>O167*H167</f>
        <v>0</v>
      </c>
      <c r="Q167" s="209">
        <v>0</v>
      </c>
      <c r="R167" s="209">
        <f>Q167*H167</f>
        <v>0</v>
      </c>
      <c r="S167" s="209">
        <v>0</v>
      </c>
      <c r="T167" s="210">
        <f>S167*H167</f>
        <v>0</v>
      </c>
      <c r="U167" s="42"/>
      <c r="V167" s="42"/>
      <c r="W167" s="42"/>
      <c r="X167" s="42"/>
      <c r="Y167" s="42"/>
      <c r="Z167" s="42"/>
      <c r="AA167" s="42"/>
      <c r="AB167" s="42"/>
      <c r="AC167" s="42"/>
      <c r="AD167" s="42"/>
      <c r="AE167" s="42"/>
      <c r="AR167" s="211" t="s">
        <v>519</v>
      </c>
      <c r="AT167" s="211" t="s">
        <v>448</v>
      </c>
      <c r="AU167" s="211" t="s">
        <v>143</v>
      </c>
      <c r="AY167" s="20" t="s">
        <v>133</v>
      </c>
      <c r="BE167" s="212">
        <f>IF(N167="základní",J167,0)</f>
        <v>0</v>
      </c>
      <c r="BF167" s="212">
        <f>IF(N167="snížená",J167,0)</f>
        <v>0</v>
      </c>
      <c r="BG167" s="212">
        <f>IF(N167="zákl. přenesená",J167,0)</f>
        <v>0</v>
      </c>
      <c r="BH167" s="212">
        <f>IF(N167="sníž. přenesená",J167,0)</f>
        <v>0</v>
      </c>
      <c r="BI167" s="212">
        <f>IF(N167="nulová",J167,0)</f>
        <v>0</v>
      </c>
      <c r="BJ167" s="20" t="s">
        <v>86</v>
      </c>
      <c r="BK167" s="212">
        <f>ROUND(I167*H167,2)</f>
        <v>0</v>
      </c>
      <c r="BL167" s="20" t="s">
        <v>400</v>
      </c>
      <c r="BM167" s="211" t="s">
        <v>944</v>
      </c>
    </row>
    <row r="168" s="2" customFormat="1">
      <c r="A168" s="42"/>
      <c r="B168" s="43"/>
      <c r="C168" s="44"/>
      <c r="D168" s="213" t="s">
        <v>139</v>
      </c>
      <c r="E168" s="44"/>
      <c r="F168" s="214" t="s">
        <v>1325</v>
      </c>
      <c r="G168" s="44"/>
      <c r="H168" s="44"/>
      <c r="I168" s="215"/>
      <c r="J168" s="44"/>
      <c r="K168" s="44"/>
      <c r="L168" s="48"/>
      <c r="M168" s="216"/>
      <c r="N168" s="217"/>
      <c r="O168" s="88"/>
      <c r="P168" s="88"/>
      <c r="Q168" s="88"/>
      <c r="R168" s="88"/>
      <c r="S168" s="88"/>
      <c r="T168" s="89"/>
      <c r="U168" s="42"/>
      <c r="V168" s="42"/>
      <c r="W168" s="42"/>
      <c r="X168" s="42"/>
      <c r="Y168" s="42"/>
      <c r="Z168" s="42"/>
      <c r="AA168" s="42"/>
      <c r="AB168" s="42"/>
      <c r="AC168" s="42"/>
      <c r="AD168" s="42"/>
      <c r="AE168" s="42"/>
      <c r="AT168" s="20" t="s">
        <v>139</v>
      </c>
      <c r="AU168" s="20" t="s">
        <v>143</v>
      </c>
    </row>
    <row r="169" s="2" customFormat="1" ht="16.5" customHeight="1">
      <c r="A169" s="42"/>
      <c r="B169" s="43"/>
      <c r="C169" s="266" t="s">
        <v>557</v>
      </c>
      <c r="D169" s="266" t="s">
        <v>448</v>
      </c>
      <c r="E169" s="267" t="s">
        <v>1302</v>
      </c>
      <c r="F169" s="268" t="s">
        <v>1303</v>
      </c>
      <c r="G169" s="269" t="s">
        <v>180</v>
      </c>
      <c r="H169" s="270">
        <v>17</v>
      </c>
      <c r="I169" s="271"/>
      <c r="J169" s="272">
        <f>ROUND(I169*H169,2)</f>
        <v>0</v>
      </c>
      <c r="K169" s="268" t="s">
        <v>32</v>
      </c>
      <c r="L169" s="273"/>
      <c r="M169" s="274" t="s">
        <v>32</v>
      </c>
      <c r="N169" s="275" t="s">
        <v>49</v>
      </c>
      <c r="O169" s="88"/>
      <c r="P169" s="209">
        <f>O169*H169</f>
        <v>0</v>
      </c>
      <c r="Q169" s="209">
        <v>0</v>
      </c>
      <c r="R169" s="209">
        <f>Q169*H169</f>
        <v>0</v>
      </c>
      <c r="S169" s="209">
        <v>0</v>
      </c>
      <c r="T169" s="210">
        <f>S169*H169</f>
        <v>0</v>
      </c>
      <c r="U169" s="42"/>
      <c r="V169" s="42"/>
      <c r="W169" s="42"/>
      <c r="X169" s="42"/>
      <c r="Y169" s="42"/>
      <c r="Z169" s="42"/>
      <c r="AA169" s="42"/>
      <c r="AB169" s="42"/>
      <c r="AC169" s="42"/>
      <c r="AD169" s="42"/>
      <c r="AE169" s="42"/>
      <c r="AR169" s="211" t="s">
        <v>519</v>
      </c>
      <c r="AT169" s="211" t="s">
        <v>448</v>
      </c>
      <c r="AU169" s="211" t="s">
        <v>143</v>
      </c>
      <c r="AY169" s="20" t="s">
        <v>133</v>
      </c>
      <c r="BE169" s="212">
        <f>IF(N169="základní",J169,0)</f>
        <v>0</v>
      </c>
      <c r="BF169" s="212">
        <f>IF(N169="snížená",J169,0)</f>
        <v>0</v>
      </c>
      <c r="BG169" s="212">
        <f>IF(N169="zákl. přenesená",J169,0)</f>
        <v>0</v>
      </c>
      <c r="BH169" s="212">
        <f>IF(N169="sníž. přenesená",J169,0)</f>
        <v>0</v>
      </c>
      <c r="BI169" s="212">
        <f>IF(N169="nulová",J169,0)</f>
        <v>0</v>
      </c>
      <c r="BJ169" s="20" t="s">
        <v>86</v>
      </c>
      <c r="BK169" s="212">
        <f>ROUND(I169*H169,2)</f>
        <v>0</v>
      </c>
      <c r="BL169" s="20" t="s">
        <v>400</v>
      </c>
      <c r="BM169" s="211" t="s">
        <v>958</v>
      </c>
    </row>
    <row r="170" s="2" customFormat="1">
      <c r="A170" s="42"/>
      <c r="B170" s="43"/>
      <c r="C170" s="44"/>
      <c r="D170" s="213" t="s">
        <v>139</v>
      </c>
      <c r="E170" s="44"/>
      <c r="F170" s="214" t="s">
        <v>1303</v>
      </c>
      <c r="G170" s="44"/>
      <c r="H170" s="44"/>
      <c r="I170" s="215"/>
      <c r="J170" s="44"/>
      <c r="K170" s="44"/>
      <c r="L170" s="48"/>
      <c r="M170" s="216"/>
      <c r="N170" s="217"/>
      <c r="O170" s="88"/>
      <c r="P170" s="88"/>
      <c r="Q170" s="88"/>
      <c r="R170" s="88"/>
      <c r="S170" s="88"/>
      <c r="T170" s="89"/>
      <c r="U170" s="42"/>
      <c r="V170" s="42"/>
      <c r="W170" s="42"/>
      <c r="X170" s="42"/>
      <c r="Y170" s="42"/>
      <c r="Z170" s="42"/>
      <c r="AA170" s="42"/>
      <c r="AB170" s="42"/>
      <c r="AC170" s="42"/>
      <c r="AD170" s="42"/>
      <c r="AE170" s="42"/>
      <c r="AT170" s="20" t="s">
        <v>139</v>
      </c>
      <c r="AU170" s="20" t="s">
        <v>143</v>
      </c>
    </row>
    <row r="171" s="2" customFormat="1" ht="16.5" customHeight="1">
      <c r="A171" s="42"/>
      <c r="B171" s="43"/>
      <c r="C171" s="266" t="s">
        <v>562</v>
      </c>
      <c r="D171" s="266" t="s">
        <v>448</v>
      </c>
      <c r="E171" s="267" t="s">
        <v>1326</v>
      </c>
      <c r="F171" s="268" t="s">
        <v>1327</v>
      </c>
      <c r="G171" s="269" t="s">
        <v>205</v>
      </c>
      <c r="H171" s="270">
        <v>1</v>
      </c>
      <c r="I171" s="271"/>
      <c r="J171" s="272">
        <f>ROUND(I171*H171,2)</f>
        <v>0</v>
      </c>
      <c r="K171" s="268" t="s">
        <v>32</v>
      </c>
      <c r="L171" s="273"/>
      <c r="M171" s="274" t="s">
        <v>32</v>
      </c>
      <c r="N171" s="275" t="s">
        <v>49</v>
      </c>
      <c r="O171" s="88"/>
      <c r="P171" s="209">
        <f>O171*H171</f>
        <v>0</v>
      </c>
      <c r="Q171" s="209">
        <v>0</v>
      </c>
      <c r="R171" s="209">
        <f>Q171*H171</f>
        <v>0</v>
      </c>
      <c r="S171" s="209">
        <v>0</v>
      </c>
      <c r="T171" s="210">
        <f>S171*H171</f>
        <v>0</v>
      </c>
      <c r="U171" s="42"/>
      <c r="V171" s="42"/>
      <c r="W171" s="42"/>
      <c r="X171" s="42"/>
      <c r="Y171" s="42"/>
      <c r="Z171" s="42"/>
      <c r="AA171" s="42"/>
      <c r="AB171" s="42"/>
      <c r="AC171" s="42"/>
      <c r="AD171" s="42"/>
      <c r="AE171" s="42"/>
      <c r="AR171" s="211" t="s">
        <v>519</v>
      </c>
      <c r="AT171" s="211" t="s">
        <v>448</v>
      </c>
      <c r="AU171" s="211" t="s">
        <v>143</v>
      </c>
      <c r="AY171" s="20" t="s">
        <v>133</v>
      </c>
      <c r="BE171" s="212">
        <f>IF(N171="základní",J171,0)</f>
        <v>0</v>
      </c>
      <c r="BF171" s="212">
        <f>IF(N171="snížená",J171,0)</f>
        <v>0</v>
      </c>
      <c r="BG171" s="212">
        <f>IF(N171="zákl. přenesená",J171,0)</f>
        <v>0</v>
      </c>
      <c r="BH171" s="212">
        <f>IF(N171="sníž. přenesená",J171,0)</f>
        <v>0</v>
      </c>
      <c r="BI171" s="212">
        <f>IF(N171="nulová",J171,0)</f>
        <v>0</v>
      </c>
      <c r="BJ171" s="20" t="s">
        <v>86</v>
      </c>
      <c r="BK171" s="212">
        <f>ROUND(I171*H171,2)</f>
        <v>0</v>
      </c>
      <c r="BL171" s="20" t="s">
        <v>400</v>
      </c>
      <c r="BM171" s="211" t="s">
        <v>974</v>
      </c>
    </row>
    <row r="172" s="2" customFormat="1">
      <c r="A172" s="42"/>
      <c r="B172" s="43"/>
      <c r="C172" s="44"/>
      <c r="D172" s="213" t="s">
        <v>139</v>
      </c>
      <c r="E172" s="44"/>
      <c r="F172" s="214" t="s">
        <v>1327</v>
      </c>
      <c r="G172" s="44"/>
      <c r="H172" s="44"/>
      <c r="I172" s="215"/>
      <c r="J172" s="44"/>
      <c r="K172" s="44"/>
      <c r="L172" s="48"/>
      <c r="M172" s="216"/>
      <c r="N172" s="217"/>
      <c r="O172" s="88"/>
      <c r="P172" s="88"/>
      <c r="Q172" s="88"/>
      <c r="R172" s="88"/>
      <c r="S172" s="88"/>
      <c r="T172" s="89"/>
      <c r="U172" s="42"/>
      <c r="V172" s="42"/>
      <c r="W172" s="42"/>
      <c r="X172" s="42"/>
      <c r="Y172" s="42"/>
      <c r="Z172" s="42"/>
      <c r="AA172" s="42"/>
      <c r="AB172" s="42"/>
      <c r="AC172" s="42"/>
      <c r="AD172" s="42"/>
      <c r="AE172" s="42"/>
      <c r="AT172" s="20" t="s">
        <v>139</v>
      </c>
      <c r="AU172" s="20" t="s">
        <v>143</v>
      </c>
    </row>
    <row r="173" s="11" customFormat="1" ht="20.88" customHeight="1">
      <c r="A173" s="11"/>
      <c r="B173" s="186"/>
      <c r="C173" s="187"/>
      <c r="D173" s="188" t="s">
        <v>77</v>
      </c>
      <c r="E173" s="229" t="s">
        <v>1328</v>
      </c>
      <c r="F173" s="229" t="s">
        <v>1329</v>
      </c>
      <c r="G173" s="187"/>
      <c r="H173" s="187"/>
      <c r="I173" s="190"/>
      <c r="J173" s="230">
        <f>BK173</f>
        <v>0</v>
      </c>
      <c r="K173" s="187"/>
      <c r="L173" s="192"/>
      <c r="M173" s="193"/>
      <c r="N173" s="194"/>
      <c r="O173" s="194"/>
      <c r="P173" s="195">
        <f>SUM(P174:P177)</f>
        <v>0</v>
      </c>
      <c r="Q173" s="194"/>
      <c r="R173" s="195">
        <f>SUM(R174:R177)</f>
        <v>0</v>
      </c>
      <c r="S173" s="194"/>
      <c r="T173" s="196">
        <f>SUM(T174:T177)</f>
        <v>0</v>
      </c>
      <c r="U173" s="11"/>
      <c r="V173" s="11"/>
      <c r="W173" s="11"/>
      <c r="X173" s="11"/>
      <c r="Y173" s="11"/>
      <c r="Z173" s="11"/>
      <c r="AA173" s="11"/>
      <c r="AB173" s="11"/>
      <c r="AC173" s="11"/>
      <c r="AD173" s="11"/>
      <c r="AE173" s="11"/>
      <c r="AR173" s="197" t="s">
        <v>86</v>
      </c>
      <c r="AT173" s="198" t="s">
        <v>77</v>
      </c>
      <c r="AU173" s="198" t="s">
        <v>89</v>
      </c>
      <c r="AY173" s="197" t="s">
        <v>133</v>
      </c>
      <c r="BK173" s="199">
        <f>SUM(BK174:BK177)</f>
        <v>0</v>
      </c>
    </row>
    <row r="174" s="2" customFormat="1" ht="16.5" customHeight="1">
      <c r="A174" s="42"/>
      <c r="B174" s="43"/>
      <c r="C174" s="200" t="s">
        <v>576</v>
      </c>
      <c r="D174" s="200" t="s">
        <v>134</v>
      </c>
      <c r="E174" s="201" t="s">
        <v>1330</v>
      </c>
      <c r="F174" s="202" t="s">
        <v>1331</v>
      </c>
      <c r="G174" s="203" t="s">
        <v>205</v>
      </c>
      <c r="H174" s="204">
        <v>1</v>
      </c>
      <c r="I174" s="205"/>
      <c r="J174" s="206">
        <f>ROUND(I174*H174,2)</f>
        <v>0</v>
      </c>
      <c r="K174" s="202" t="s">
        <v>32</v>
      </c>
      <c r="L174" s="48"/>
      <c r="M174" s="207" t="s">
        <v>32</v>
      </c>
      <c r="N174" s="208" t="s">
        <v>49</v>
      </c>
      <c r="O174" s="88"/>
      <c r="P174" s="209">
        <f>O174*H174</f>
        <v>0</v>
      </c>
      <c r="Q174" s="209">
        <v>0</v>
      </c>
      <c r="R174" s="209">
        <f>Q174*H174</f>
        <v>0</v>
      </c>
      <c r="S174" s="209">
        <v>0</v>
      </c>
      <c r="T174" s="210">
        <f>S174*H174</f>
        <v>0</v>
      </c>
      <c r="U174" s="42"/>
      <c r="V174" s="42"/>
      <c r="W174" s="42"/>
      <c r="X174" s="42"/>
      <c r="Y174" s="42"/>
      <c r="Z174" s="42"/>
      <c r="AA174" s="42"/>
      <c r="AB174" s="42"/>
      <c r="AC174" s="42"/>
      <c r="AD174" s="42"/>
      <c r="AE174" s="42"/>
      <c r="AR174" s="211" t="s">
        <v>400</v>
      </c>
      <c r="AT174" s="211" t="s">
        <v>134</v>
      </c>
      <c r="AU174" s="211" t="s">
        <v>143</v>
      </c>
      <c r="AY174" s="20" t="s">
        <v>133</v>
      </c>
      <c r="BE174" s="212">
        <f>IF(N174="základní",J174,0)</f>
        <v>0</v>
      </c>
      <c r="BF174" s="212">
        <f>IF(N174="snížená",J174,0)</f>
        <v>0</v>
      </c>
      <c r="BG174" s="212">
        <f>IF(N174="zákl. přenesená",J174,0)</f>
        <v>0</v>
      </c>
      <c r="BH174" s="212">
        <f>IF(N174="sníž. přenesená",J174,0)</f>
        <v>0</v>
      </c>
      <c r="BI174" s="212">
        <f>IF(N174="nulová",J174,0)</f>
        <v>0</v>
      </c>
      <c r="BJ174" s="20" t="s">
        <v>86</v>
      </c>
      <c r="BK174" s="212">
        <f>ROUND(I174*H174,2)</f>
        <v>0</v>
      </c>
      <c r="BL174" s="20" t="s">
        <v>400</v>
      </c>
      <c r="BM174" s="211" t="s">
        <v>986</v>
      </c>
    </row>
    <row r="175" s="2" customFormat="1">
      <c r="A175" s="42"/>
      <c r="B175" s="43"/>
      <c r="C175" s="44"/>
      <c r="D175" s="213" t="s">
        <v>139</v>
      </c>
      <c r="E175" s="44"/>
      <c r="F175" s="214" t="s">
        <v>1331</v>
      </c>
      <c r="G175" s="44"/>
      <c r="H175" s="44"/>
      <c r="I175" s="215"/>
      <c r="J175" s="44"/>
      <c r="K175" s="44"/>
      <c r="L175" s="48"/>
      <c r="M175" s="216"/>
      <c r="N175" s="217"/>
      <c r="O175" s="88"/>
      <c r="P175" s="88"/>
      <c r="Q175" s="88"/>
      <c r="R175" s="88"/>
      <c r="S175" s="88"/>
      <c r="T175" s="89"/>
      <c r="U175" s="42"/>
      <c r="V175" s="42"/>
      <c r="W175" s="42"/>
      <c r="X175" s="42"/>
      <c r="Y175" s="42"/>
      <c r="Z175" s="42"/>
      <c r="AA175" s="42"/>
      <c r="AB175" s="42"/>
      <c r="AC175" s="42"/>
      <c r="AD175" s="42"/>
      <c r="AE175" s="42"/>
      <c r="AT175" s="20" t="s">
        <v>139</v>
      </c>
      <c r="AU175" s="20" t="s">
        <v>143</v>
      </c>
    </row>
    <row r="176" s="2" customFormat="1" ht="16.5" customHeight="1">
      <c r="A176" s="42"/>
      <c r="B176" s="43"/>
      <c r="C176" s="200" t="s">
        <v>581</v>
      </c>
      <c r="D176" s="200" t="s">
        <v>134</v>
      </c>
      <c r="E176" s="201" t="s">
        <v>1332</v>
      </c>
      <c r="F176" s="202" t="s">
        <v>1333</v>
      </c>
      <c r="G176" s="203" t="s">
        <v>1062</v>
      </c>
      <c r="H176" s="204">
        <v>40</v>
      </c>
      <c r="I176" s="205"/>
      <c r="J176" s="206">
        <f>ROUND(I176*H176,2)</f>
        <v>0</v>
      </c>
      <c r="K176" s="202" t="s">
        <v>32</v>
      </c>
      <c r="L176" s="48"/>
      <c r="M176" s="207" t="s">
        <v>32</v>
      </c>
      <c r="N176" s="208" t="s">
        <v>49</v>
      </c>
      <c r="O176" s="88"/>
      <c r="P176" s="209">
        <f>O176*H176</f>
        <v>0</v>
      </c>
      <c r="Q176" s="209">
        <v>0</v>
      </c>
      <c r="R176" s="209">
        <f>Q176*H176</f>
        <v>0</v>
      </c>
      <c r="S176" s="209">
        <v>0</v>
      </c>
      <c r="T176" s="210">
        <f>S176*H176</f>
        <v>0</v>
      </c>
      <c r="U176" s="42"/>
      <c r="V176" s="42"/>
      <c r="W176" s="42"/>
      <c r="X176" s="42"/>
      <c r="Y176" s="42"/>
      <c r="Z176" s="42"/>
      <c r="AA176" s="42"/>
      <c r="AB176" s="42"/>
      <c r="AC176" s="42"/>
      <c r="AD176" s="42"/>
      <c r="AE176" s="42"/>
      <c r="AR176" s="211" t="s">
        <v>400</v>
      </c>
      <c r="AT176" s="211" t="s">
        <v>134</v>
      </c>
      <c r="AU176" s="211" t="s">
        <v>143</v>
      </c>
      <c r="AY176" s="20" t="s">
        <v>133</v>
      </c>
      <c r="BE176" s="212">
        <f>IF(N176="základní",J176,0)</f>
        <v>0</v>
      </c>
      <c r="BF176" s="212">
        <f>IF(N176="snížená",J176,0)</f>
        <v>0</v>
      </c>
      <c r="BG176" s="212">
        <f>IF(N176="zákl. přenesená",J176,0)</f>
        <v>0</v>
      </c>
      <c r="BH176" s="212">
        <f>IF(N176="sníž. přenesená",J176,0)</f>
        <v>0</v>
      </c>
      <c r="BI176" s="212">
        <f>IF(N176="nulová",J176,0)</f>
        <v>0</v>
      </c>
      <c r="BJ176" s="20" t="s">
        <v>86</v>
      </c>
      <c r="BK176" s="212">
        <f>ROUND(I176*H176,2)</f>
        <v>0</v>
      </c>
      <c r="BL176" s="20" t="s">
        <v>400</v>
      </c>
      <c r="BM176" s="211" t="s">
        <v>1000</v>
      </c>
    </row>
    <row r="177" s="2" customFormat="1">
      <c r="A177" s="42"/>
      <c r="B177" s="43"/>
      <c r="C177" s="44"/>
      <c r="D177" s="213" t="s">
        <v>139</v>
      </c>
      <c r="E177" s="44"/>
      <c r="F177" s="214" t="s">
        <v>1333</v>
      </c>
      <c r="G177" s="44"/>
      <c r="H177" s="44"/>
      <c r="I177" s="215"/>
      <c r="J177" s="44"/>
      <c r="K177" s="44"/>
      <c r="L177" s="48"/>
      <c r="M177" s="216"/>
      <c r="N177" s="217"/>
      <c r="O177" s="88"/>
      <c r="P177" s="88"/>
      <c r="Q177" s="88"/>
      <c r="R177" s="88"/>
      <c r="S177" s="88"/>
      <c r="T177" s="89"/>
      <c r="U177" s="42"/>
      <c r="V177" s="42"/>
      <c r="W177" s="42"/>
      <c r="X177" s="42"/>
      <c r="Y177" s="42"/>
      <c r="Z177" s="42"/>
      <c r="AA177" s="42"/>
      <c r="AB177" s="42"/>
      <c r="AC177" s="42"/>
      <c r="AD177" s="42"/>
      <c r="AE177" s="42"/>
      <c r="AT177" s="20" t="s">
        <v>139</v>
      </c>
      <c r="AU177" s="20" t="s">
        <v>143</v>
      </c>
    </row>
    <row r="178" s="11" customFormat="1" ht="20.88" customHeight="1">
      <c r="A178" s="11"/>
      <c r="B178" s="186"/>
      <c r="C178" s="187"/>
      <c r="D178" s="188" t="s">
        <v>77</v>
      </c>
      <c r="E178" s="229" t="s">
        <v>1334</v>
      </c>
      <c r="F178" s="229" t="s">
        <v>1335</v>
      </c>
      <c r="G178" s="187"/>
      <c r="H178" s="187"/>
      <c r="I178" s="190"/>
      <c r="J178" s="230">
        <f>BK178</f>
        <v>0</v>
      </c>
      <c r="K178" s="187"/>
      <c r="L178" s="192"/>
      <c r="M178" s="193"/>
      <c r="N178" s="194"/>
      <c r="O178" s="194"/>
      <c r="P178" s="195">
        <f>SUM(P179:P182)</f>
        <v>0</v>
      </c>
      <c r="Q178" s="194"/>
      <c r="R178" s="195">
        <f>SUM(R179:R182)</f>
        <v>0</v>
      </c>
      <c r="S178" s="194"/>
      <c r="T178" s="196">
        <f>SUM(T179:T182)</f>
        <v>0</v>
      </c>
      <c r="U178" s="11"/>
      <c r="V178" s="11"/>
      <c r="W178" s="11"/>
      <c r="X178" s="11"/>
      <c r="Y178" s="11"/>
      <c r="Z178" s="11"/>
      <c r="AA178" s="11"/>
      <c r="AB178" s="11"/>
      <c r="AC178" s="11"/>
      <c r="AD178" s="11"/>
      <c r="AE178" s="11"/>
      <c r="AR178" s="197" t="s">
        <v>86</v>
      </c>
      <c r="AT178" s="198" t="s">
        <v>77</v>
      </c>
      <c r="AU178" s="198" t="s">
        <v>89</v>
      </c>
      <c r="AY178" s="197" t="s">
        <v>133</v>
      </c>
      <c r="BK178" s="199">
        <f>SUM(BK179:BK182)</f>
        <v>0</v>
      </c>
    </row>
    <row r="179" s="2" customFormat="1" ht="16.5" customHeight="1">
      <c r="A179" s="42"/>
      <c r="B179" s="43"/>
      <c r="C179" s="200" t="s">
        <v>585</v>
      </c>
      <c r="D179" s="200" t="s">
        <v>134</v>
      </c>
      <c r="E179" s="201" t="s">
        <v>1336</v>
      </c>
      <c r="F179" s="202" t="s">
        <v>1337</v>
      </c>
      <c r="G179" s="203" t="s">
        <v>205</v>
      </c>
      <c r="H179" s="204">
        <v>1</v>
      </c>
      <c r="I179" s="205"/>
      <c r="J179" s="206">
        <f>ROUND(I179*H179,2)</f>
        <v>0</v>
      </c>
      <c r="K179" s="202" t="s">
        <v>32</v>
      </c>
      <c r="L179" s="48"/>
      <c r="M179" s="207" t="s">
        <v>32</v>
      </c>
      <c r="N179" s="208" t="s">
        <v>49</v>
      </c>
      <c r="O179" s="88"/>
      <c r="P179" s="209">
        <f>O179*H179</f>
        <v>0</v>
      </c>
      <c r="Q179" s="209">
        <v>0</v>
      </c>
      <c r="R179" s="209">
        <f>Q179*H179</f>
        <v>0</v>
      </c>
      <c r="S179" s="209">
        <v>0</v>
      </c>
      <c r="T179" s="210">
        <f>S179*H179</f>
        <v>0</v>
      </c>
      <c r="U179" s="42"/>
      <c r="V179" s="42"/>
      <c r="W179" s="42"/>
      <c r="X179" s="42"/>
      <c r="Y179" s="42"/>
      <c r="Z179" s="42"/>
      <c r="AA179" s="42"/>
      <c r="AB179" s="42"/>
      <c r="AC179" s="42"/>
      <c r="AD179" s="42"/>
      <c r="AE179" s="42"/>
      <c r="AR179" s="211" t="s">
        <v>400</v>
      </c>
      <c r="AT179" s="211" t="s">
        <v>134</v>
      </c>
      <c r="AU179" s="211" t="s">
        <v>143</v>
      </c>
      <c r="AY179" s="20" t="s">
        <v>133</v>
      </c>
      <c r="BE179" s="212">
        <f>IF(N179="základní",J179,0)</f>
        <v>0</v>
      </c>
      <c r="BF179" s="212">
        <f>IF(N179="snížená",J179,0)</f>
        <v>0</v>
      </c>
      <c r="BG179" s="212">
        <f>IF(N179="zákl. přenesená",J179,0)</f>
        <v>0</v>
      </c>
      <c r="BH179" s="212">
        <f>IF(N179="sníž. přenesená",J179,0)</f>
        <v>0</v>
      </c>
      <c r="BI179" s="212">
        <f>IF(N179="nulová",J179,0)</f>
        <v>0</v>
      </c>
      <c r="BJ179" s="20" t="s">
        <v>86</v>
      </c>
      <c r="BK179" s="212">
        <f>ROUND(I179*H179,2)</f>
        <v>0</v>
      </c>
      <c r="BL179" s="20" t="s">
        <v>400</v>
      </c>
      <c r="BM179" s="211" t="s">
        <v>1013</v>
      </c>
    </row>
    <row r="180" s="2" customFormat="1">
      <c r="A180" s="42"/>
      <c r="B180" s="43"/>
      <c r="C180" s="44"/>
      <c r="D180" s="213" t="s">
        <v>139</v>
      </c>
      <c r="E180" s="44"/>
      <c r="F180" s="214" t="s">
        <v>1337</v>
      </c>
      <c r="G180" s="44"/>
      <c r="H180" s="44"/>
      <c r="I180" s="215"/>
      <c r="J180" s="44"/>
      <c r="K180" s="44"/>
      <c r="L180" s="48"/>
      <c r="M180" s="216"/>
      <c r="N180" s="217"/>
      <c r="O180" s="88"/>
      <c r="P180" s="88"/>
      <c r="Q180" s="88"/>
      <c r="R180" s="88"/>
      <c r="S180" s="88"/>
      <c r="T180" s="89"/>
      <c r="U180" s="42"/>
      <c r="V180" s="42"/>
      <c r="W180" s="42"/>
      <c r="X180" s="42"/>
      <c r="Y180" s="42"/>
      <c r="Z180" s="42"/>
      <c r="AA180" s="42"/>
      <c r="AB180" s="42"/>
      <c r="AC180" s="42"/>
      <c r="AD180" s="42"/>
      <c r="AE180" s="42"/>
      <c r="AT180" s="20" t="s">
        <v>139</v>
      </c>
      <c r="AU180" s="20" t="s">
        <v>143</v>
      </c>
    </row>
    <row r="181" s="2" customFormat="1" ht="16.5" customHeight="1">
      <c r="A181" s="42"/>
      <c r="B181" s="43"/>
      <c r="C181" s="200" t="s">
        <v>594</v>
      </c>
      <c r="D181" s="200" t="s">
        <v>134</v>
      </c>
      <c r="E181" s="201" t="s">
        <v>1338</v>
      </c>
      <c r="F181" s="202" t="s">
        <v>1339</v>
      </c>
      <c r="G181" s="203" t="s">
        <v>205</v>
      </c>
      <c r="H181" s="204">
        <v>1</v>
      </c>
      <c r="I181" s="205"/>
      <c r="J181" s="206">
        <f>ROUND(I181*H181,2)</f>
        <v>0</v>
      </c>
      <c r="K181" s="202" t="s">
        <v>32</v>
      </c>
      <c r="L181" s="48"/>
      <c r="M181" s="207" t="s">
        <v>32</v>
      </c>
      <c r="N181" s="208" t="s">
        <v>49</v>
      </c>
      <c r="O181" s="88"/>
      <c r="P181" s="209">
        <f>O181*H181</f>
        <v>0</v>
      </c>
      <c r="Q181" s="209">
        <v>0</v>
      </c>
      <c r="R181" s="209">
        <f>Q181*H181</f>
        <v>0</v>
      </c>
      <c r="S181" s="209">
        <v>0</v>
      </c>
      <c r="T181" s="210">
        <f>S181*H181</f>
        <v>0</v>
      </c>
      <c r="U181" s="42"/>
      <c r="V181" s="42"/>
      <c r="W181" s="42"/>
      <c r="X181" s="42"/>
      <c r="Y181" s="42"/>
      <c r="Z181" s="42"/>
      <c r="AA181" s="42"/>
      <c r="AB181" s="42"/>
      <c r="AC181" s="42"/>
      <c r="AD181" s="42"/>
      <c r="AE181" s="42"/>
      <c r="AR181" s="211" t="s">
        <v>400</v>
      </c>
      <c r="AT181" s="211" t="s">
        <v>134</v>
      </c>
      <c r="AU181" s="211" t="s">
        <v>143</v>
      </c>
      <c r="AY181" s="20" t="s">
        <v>133</v>
      </c>
      <c r="BE181" s="212">
        <f>IF(N181="základní",J181,0)</f>
        <v>0</v>
      </c>
      <c r="BF181" s="212">
        <f>IF(N181="snížená",J181,0)</f>
        <v>0</v>
      </c>
      <c r="BG181" s="212">
        <f>IF(N181="zákl. přenesená",J181,0)</f>
        <v>0</v>
      </c>
      <c r="BH181" s="212">
        <f>IF(N181="sníž. přenesená",J181,0)</f>
        <v>0</v>
      </c>
      <c r="BI181" s="212">
        <f>IF(N181="nulová",J181,0)</f>
        <v>0</v>
      </c>
      <c r="BJ181" s="20" t="s">
        <v>86</v>
      </c>
      <c r="BK181" s="212">
        <f>ROUND(I181*H181,2)</f>
        <v>0</v>
      </c>
      <c r="BL181" s="20" t="s">
        <v>400</v>
      </c>
      <c r="BM181" s="211" t="s">
        <v>1340</v>
      </c>
    </row>
    <row r="182" s="2" customFormat="1">
      <c r="A182" s="42"/>
      <c r="B182" s="43"/>
      <c r="C182" s="44"/>
      <c r="D182" s="213" t="s">
        <v>139</v>
      </c>
      <c r="E182" s="44"/>
      <c r="F182" s="214" t="s">
        <v>1339</v>
      </c>
      <c r="G182" s="44"/>
      <c r="H182" s="44"/>
      <c r="I182" s="215"/>
      <c r="J182" s="44"/>
      <c r="K182" s="44"/>
      <c r="L182" s="48"/>
      <c r="M182" s="216"/>
      <c r="N182" s="217"/>
      <c r="O182" s="88"/>
      <c r="P182" s="88"/>
      <c r="Q182" s="88"/>
      <c r="R182" s="88"/>
      <c r="S182" s="88"/>
      <c r="T182" s="89"/>
      <c r="U182" s="42"/>
      <c r="V182" s="42"/>
      <c r="W182" s="42"/>
      <c r="X182" s="42"/>
      <c r="Y182" s="42"/>
      <c r="Z182" s="42"/>
      <c r="AA182" s="42"/>
      <c r="AB182" s="42"/>
      <c r="AC182" s="42"/>
      <c r="AD182" s="42"/>
      <c r="AE182" s="42"/>
      <c r="AT182" s="20" t="s">
        <v>139</v>
      </c>
      <c r="AU182" s="20" t="s">
        <v>143</v>
      </c>
    </row>
    <row r="183" s="11" customFormat="1" ht="20.88" customHeight="1">
      <c r="A183" s="11"/>
      <c r="B183" s="186"/>
      <c r="C183" s="187"/>
      <c r="D183" s="188" t="s">
        <v>77</v>
      </c>
      <c r="E183" s="229" t="s">
        <v>1341</v>
      </c>
      <c r="F183" s="229" t="s">
        <v>1342</v>
      </c>
      <c r="G183" s="187"/>
      <c r="H183" s="187"/>
      <c r="I183" s="190"/>
      <c r="J183" s="230">
        <f>BK183</f>
        <v>0</v>
      </c>
      <c r="K183" s="187"/>
      <c r="L183" s="192"/>
      <c r="M183" s="193"/>
      <c r="N183" s="194"/>
      <c r="O183" s="194"/>
      <c r="P183" s="195">
        <f>SUM(P184:P185)</f>
        <v>0</v>
      </c>
      <c r="Q183" s="194"/>
      <c r="R183" s="195">
        <f>SUM(R184:R185)</f>
        <v>0</v>
      </c>
      <c r="S183" s="194"/>
      <c r="T183" s="196">
        <f>SUM(T184:T185)</f>
        <v>0</v>
      </c>
      <c r="U183" s="11"/>
      <c r="V183" s="11"/>
      <c r="W183" s="11"/>
      <c r="X183" s="11"/>
      <c r="Y183" s="11"/>
      <c r="Z183" s="11"/>
      <c r="AA183" s="11"/>
      <c r="AB183" s="11"/>
      <c r="AC183" s="11"/>
      <c r="AD183" s="11"/>
      <c r="AE183" s="11"/>
      <c r="AR183" s="197" t="s">
        <v>86</v>
      </c>
      <c r="AT183" s="198" t="s">
        <v>77</v>
      </c>
      <c r="AU183" s="198" t="s">
        <v>89</v>
      </c>
      <c r="AY183" s="197" t="s">
        <v>133</v>
      </c>
      <c r="BK183" s="199">
        <f>SUM(BK184:BK185)</f>
        <v>0</v>
      </c>
    </row>
    <row r="184" s="2" customFormat="1" ht="21.75" customHeight="1">
      <c r="A184" s="42"/>
      <c r="B184" s="43"/>
      <c r="C184" s="200" t="s">
        <v>600</v>
      </c>
      <c r="D184" s="200" t="s">
        <v>134</v>
      </c>
      <c r="E184" s="201" t="s">
        <v>1343</v>
      </c>
      <c r="F184" s="202" t="s">
        <v>1344</v>
      </c>
      <c r="G184" s="203" t="s">
        <v>180</v>
      </c>
      <c r="H184" s="204">
        <v>1</v>
      </c>
      <c r="I184" s="205"/>
      <c r="J184" s="206">
        <f>ROUND(I184*H184,2)</f>
        <v>0</v>
      </c>
      <c r="K184" s="202" t="s">
        <v>32</v>
      </c>
      <c r="L184" s="48"/>
      <c r="M184" s="207" t="s">
        <v>32</v>
      </c>
      <c r="N184" s="208" t="s">
        <v>49</v>
      </c>
      <c r="O184" s="88"/>
      <c r="P184" s="209">
        <f>O184*H184</f>
        <v>0</v>
      </c>
      <c r="Q184" s="209">
        <v>0</v>
      </c>
      <c r="R184" s="209">
        <f>Q184*H184</f>
        <v>0</v>
      </c>
      <c r="S184" s="209">
        <v>0</v>
      </c>
      <c r="T184" s="210">
        <f>S184*H184</f>
        <v>0</v>
      </c>
      <c r="U184" s="42"/>
      <c r="V184" s="42"/>
      <c r="W184" s="42"/>
      <c r="X184" s="42"/>
      <c r="Y184" s="42"/>
      <c r="Z184" s="42"/>
      <c r="AA184" s="42"/>
      <c r="AB184" s="42"/>
      <c r="AC184" s="42"/>
      <c r="AD184" s="42"/>
      <c r="AE184" s="42"/>
      <c r="AR184" s="211" t="s">
        <v>400</v>
      </c>
      <c r="AT184" s="211" t="s">
        <v>134</v>
      </c>
      <c r="AU184" s="211" t="s">
        <v>143</v>
      </c>
      <c r="AY184" s="20" t="s">
        <v>133</v>
      </c>
      <c r="BE184" s="212">
        <f>IF(N184="základní",J184,0)</f>
        <v>0</v>
      </c>
      <c r="BF184" s="212">
        <f>IF(N184="snížená",J184,0)</f>
        <v>0</v>
      </c>
      <c r="BG184" s="212">
        <f>IF(N184="zákl. přenesená",J184,0)</f>
        <v>0</v>
      </c>
      <c r="BH184" s="212">
        <f>IF(N184="sníž. přenesená",J184,0)</f>
        <v>0</v>
      </c>
      <c r="BI184" s="212">
        <f>IF(N184="nulová",J184,0)</f>
        <v>0</v>
      </c>
      <c r="BJ184" s="20" t="s">
        <v>86</v>
      </c>
      <c r="BK184" s="212">
        <f>ROUND(I184*H184,2)</f>
        <v>0</v>
      </c>
      <c r="BL184" s="20" t="s">
        <v>400</v>
      </c>
      <c r="BM184" s="211" t="s">
        <v>1345</v>
      </c>
    </row>
    <row r="185" s="2" customFormat="1">
      <c r="A185" s="42"/>
      <c r="B185" s="43"/>
      <c r="C185" s="44"/>
      <c r="D185" s="213" t="s">
        <v>139</v>
      </c>
      <c r="E185" s="44"/>
      <c r="F185" s="214" t="s">
        <v>1344</v>
      </c>
      <c r="G185" s="44"/>
      <c r="H185" s="44"/>
      <c r="I185" s="215"/>
      <c r="J185" s="44"/>
      <c r="K185" s="44"/>
      <c r="L185" s="48"/>
      <c r="M185" s="216"/>
      <c r="N185" s="217"/>
      <c r="O185" s="88"/>
      <c r="P185" s="88"/>
      <c r="Q185" s="88"/>
      <c r="R185" s="88"/>
      <c r="S185" s="88"/>
      <c r="T185" s="89"/>
      <c r="U185" s="42"/>
      <c r="V185" s="42"/>
      <c r="W185" s="42"/>
      <c r="X185" s="42"/>
      <c r="Y185" s="42"/>
      <c r="Z185" s="42"/>
      <c r="AA185" s="42"/>
      <c r="AB185" s="42"/>
      <c r="AC185" s="42"/>
      <c r="AD185" s="42"/>
      <c r="AE185" s="42"/>
      <c r="AT185" s="20" t="s">
        <v>139</v>
      </c>
      <c r="AU185" s="20" t="s">
        <v>143</v>
      </c>
    </row>
    <row r="186" s="11" customFormat="1" ht="25.92" customHeight="1">
      <c r="A186" s="11"/>
      <c r="B186" s="186"/>
      <c r="C186" s="187"/>
      <c r="D186" s="188" t="s">
        <v>77</v>
      </c>
      <c r="E186" s="189" t="s">
        <v>1057</v>
      </c>
      <c r="F186" s="189" t="s">
        <v>1058</v>
      </c>
      <c r="G186" s="187"/>
      <c r="H186" s="187"/>
      <c r="I186" s="190"/>
      <c r="J186" s="191">
        <f>BK186</f>
        <v>0</v>
      </c>
      <c r="K186" s="187"/>
      <c r="L186" s="192"/>
      <c r="M186" s="193"/>
      <c r="N186" s="194"/>
      <c r="O186" s="194"/>
      <c r="P186" s="195">
        <f>SUM(P187:P191)</f>
        <v>0</v>
      </c>
      <c r="Q186" s="194"/>
      <c r="R186" s="195">
        <f>SUM(R187:R191)</f>
        <v>0</v>
      </c>
      <c r="S186" s="194"/>
      <c r="T186" s="196">
        <f>SUM(T187:T191)</f>
        <v>0</v>
      </c>
      <c r="U186" s="11"/>
      <c r="V186" s="11"/>
      <c r="W186" s="11"/>
      <c r="X186" s="11"/>
      <c r="Y186" s="11"/>
      <c r="Z186" s="11"/>
      <c r="AA186" s="11"/>
      <c r="AB186" s="11"/>
      <c r="AC186" s="11"/>
      <c r="AD186" s="11"/>
      <c r="AE186" s="11"/>
      <c r="AR186" s="197" t="s">
        <v>132</v>
      </c>
      <c r="AT186" s="198" t="s">
        <v>77</v>
      </c>
      <c r="AU186" s="198" t="s">
        <v>78</v>
      </c>
      <c r="AY186" s="197" t="s">
        <v>133</v>
      </c>
      <c r="BK186" s="199">
        <f>SUM(BK187:BK191)</f>
        <v>0</v>
      </c>
    </row>
    <row r="187" s="2" customFormat="1" ht="21.75" customHeight="1">
      <c r="A187" s="42"/>
      <c r="B187" s="43"/>
      <c r="C187" s="200" t="s">
        <v>606</v>
      </c>
      <c r="D187" s="200" t="s">
        <v>134</v>
      </c>
      <c r="E187" s="201" t="s">
        <v>1060</v>
      </c>
      <c r="F187" s="202" t="s">
        <v>1061</v>
      </c>
      <c r="G187" s="203" t="s">
        <v>1062</v>
      </c>
      <c r="H187" s="204">
        <v>34</v>
      </c>
      <c r="I187" s="205"/>
      <c r="J187" s="206">
        <f>ROUND(I187*H187,2)</f>
        <v>0</v>
      </c>
      <c r="K187" s="202" t="s">
        <v>235</v>
      </c>
      <c r="L187" s="48"/>
      <c r="M187" s="207" t="s">
        <v>32</v>
      </c>
      <c r="N187" s="208" t="s">
        <v>49</v>
      </c>
      <c r="O187" s="88"/>
      <c r="P187" s="209">
        <f>O187*H187</f>
        <v>0</v>
      </c>
      <c r="Q187" s="209">
        <v>0</v>
      </c>
      <c r="R187" s="209">
        <f>Q187*H187</f>
        <v>0</v>
      </c>
      <c r="S187" s="209">
        <v>0</v>
      </c>
      <c r="T187" s="210">
        <f>S187*H187</f>
        <v>0</v>
      </c>
      <c r="U187" s="42"/>
      <c r="V187" s="42"/>
      <c r="W187" s="42"/>
      <c r="X187" s="42"/>
      <c r="Y187" s="42"/>
      <c r="Z187" s="42"/>
      <c r="AA187" s="42"/>
      <c r="AB187" s="42"/>
      <c r="AC187" s="42"/>
      <c r="AD187" s="42"/>
      <c r="AE187" s="42"/>
      <c r="AR187" s="211" t="s">
        <v>137</v>
      </c>
      <c r="AT187" s="211" t="s">
        <v>134</v>
      </c>
      <c r="AU187" s="211" t="s">
        <v>86</v>
      </c>
      <c r="AY187" s="20" t="s">
        <v>133</v>
      </c>
      <c r="BE187" s="212">
        <f>IF(N187="základní",J187,0)</f>
        <v>0</v>
      </c>
      <c r="BF187" s="212">
        <f>IF(N187="snížená",J187,0)</f>
        <v>0</v>
      </c>
      <c r="BG187" s="212">
        <f>IF(N187="zákl. přenesená",J187,0)</f>
        <v>0</v>
      </c>
      <c r="BH187" s="212">
        <f>IF(N187="sníž. přenesená",J187,0)</f>
        <v>0</v>
      </c>
      <c r="BI187" s="212">
        <f>IF(N187="nulová",J187,0)</f>
        <v>0</v>
      </c>
      <c r="BJ187" s="20" t="s">
        <v>86</v>
      </c>
      <c r="BK187" s="212">
        <f>ROUND(I187*H187,2)</f>
        <v>0</v>
      </c>
      <c r="BL187" s="20" t="s">
        <v>137</v>
      </c>
      <c r="BM187" s="211" t="s">
        <v>1346</v>
      </c>
    </row>
    <row r="188" s="2" customFormat="1">
      <c r="A188" s="42"/>
      <c r="B188" s="43"/>
      <c r="C188" s="44"/>
      <c r="D188" s="213" t="s">
        <v>139</v>
      </c>
      <c r="E188" s="44"/>
      <c r="F188" s="214" t="s">
        <v>1064</v>
      </c>
      <c r="G188" s="44"/>
      <c r="H188" s="44"/>
      <c r="I188" s="215"/>
      <c r="J188" s="44"/>
      <c r="K188" s="44"/>
      <c r="L188" s="48"/>
      <c r="M188" s="216"/>
      <c r="N188" s="217"/>
      <c r="O188" s="88"/>
      <c r="P188" s="88"/>
      <c r="Q188" s="88"/>
      <c r="R188" s="88"/>
      <c r="S188" s="88"/>
      <c r="T188" s="89"/>
      <c r="U188" s="42"/>
      <c r="V188" s="42"/>
      <c r="W188" s="42"/>
      <c r="X188" s="42"/>
      <c r="Y188" s="42"/>
      <c r="Z188" s="42"/>
      <c r="AA188" s="42"/>
      <c r="AB188" s="42"/>
      <c r="AC188" s="42"/>
      <c r="AD188" s="42"/>
      <c r="AE188" s="42"/>
      <c r="AT188" s="20" t="s">
        <v>139</v>
      </c>
      <c r="AU188" s="20" t="s">
        <v>86</v>
      </c>
    </row>
    <row r="189" s="2" customFormat="1">
      <c r="A189" s="42"/>
      <c r="B189" s="43"/>
      <c r="C189" s="44"/>
      <c r="D189" s="231" t="s">
        <v>184</v>
      </c>
      <c r="E189" s="44"/>
      <c r="F189" s="232" t="s">
        <v>1065</v>
      </c>
      <c r="G189" s="44"/>
      <c r="H189" s="44"/>
      <c r="I189" s="215"/>
      <c r="J189" s="44"/>
      <c r="K189" s="44"/>
      <c r="L189" s="48"/>
      <c r="M189" s="216"/>
      <c r="N189" s="217"/>
      <c r="O189" s="88"/>
      <c r="P189" s="88"/>
      <c r="Q189" s="88"/>
      <c r="R189" s="88"/>
      <c r="S189" s="88"/>
      <c r="T189" s="89"/>
      <c r="U189" s="42"/>
      <c r="V189" s="42"/>
      <c r="W189" s="42"/>
      <c r="X189" s="42"/>
      <c r="Y189" s="42"/>
      <c r="Z189" s="42"/>
      <c r="AA189" s="42"/>
      <c r="AB189" s="42"/>
      <c r="AC189" s="42"/>
      <c r="AD189" s="42"/>
      <c r="AE189" s="42"/>
      <c r="AT189" s="20" t="s">
        <v>184</v>
      </c>
      <c r="AU189" s="20" t="s">
        <v>86</v>
      </c>
    </row>
    <row r="190" s="2" customFormat="1">
      <c r="A190" s="42"/>
      <c r="B190" s="43"/>
      <c r="C190" s="44"/>
      <c r="D190" s="213" t="s">
        <v>147</v>
      </c>
      <c r="E190" s="44"/>
      <c r="F190" s="218" t="s">
        <v>1066</v>
      </c>
      <c r="G190" s="44"/>
      <c r="H190" s="44"/>
      <c r="I190" s="215"/>
      <c r="J190" s="44"/>
      <c r="K190" s="44"/>
      <c r="L190" s="48"/>
      <c r="M190" s="216"/>
      <c r="N190" s="217"/>
      <c r="O190" s="88"/>
      <c r="P190" s="88"/>
      <c r="Q190" s="88"/>
      <c r="R190" s="88"/>
      <c r="S190" s="88"/>
      <c r="T190" s="89"/>
      <c r="U190" s="42"/>
      <c r="V190" s="42"/>
      <c r="W190" s="42"/>
      <c r="X190" s="42"/>
      <c r="Y190" s="42"/>
      <c r="Z190" s="42"/>
      <c r="AA190" s="42"/>
      <c r="AB190" s="42"/>
      <c r="AC190" s="42"/>
      <c r="AD190" s="42"/>
      <c r="AE190" s="42"/>
      <c r="AT190" s="20" t="s">
        <v>147</v>
      </c>
      <c r="AU190" s="20" t="s">
        <v>86</v>
      </c>
    </row>
    <row r="191" s="13" customFormat="1">
      <c r="A191" s="13"/>
      <c r="B191" s="234"/>
      <c r="C191" s="235"/>
      <c r="D191" s="213" t="s">
        <v>258</v>
      </c>
      <c r="E191" s="236" t="s">
        <v>32</v>
      </c>
      <c r="F191" s="237" t="s">
        <v>1347</v>
      </c>
      <c r="G191" s="235"/>
      <c r="H191" s="238">
        <v>34</v>
      </c>
      <c r="I191" s="239"/>
      <c r="J191" s="235"/>
      <c r="K191" s="235"/>
      <c r="L191" s="240"/>
      <c r="M191" s="276"/>
      <c r="N191" s="277"/>
      <c r="O191" s="277"/>
      <c r="P191" s="277"/>
      <c r="Q191" s="277"/>
      <c r="R191" s="277"/>
      <c r="S191" s="277"/>
      <c r="T191" s="278"/>
      <c r="U191" s="13"/>
      <c r="V191" s="13"/>
      <c r="W191" s="13"/>
      <c r="X191" s="13"/>
      <c r="Y191" s="13"/>
      <c r="Z191" s="13"/>
      <c r="AA191" s="13"/>
      <c r="AB191" s="13"/>
      <c r="AC191" s="13"/>
      <c r="AD191" s="13"/>
      <c r="AE191" s="13"/>
      <c r="AT191" s="244" t="s">
        <v>258</v>
      </c>
      <c r="AU191" s="244" t="s">
        <v>86</v>
      </c>
      <c r="AV191" s="13" t="s">
        <v>89</v>
      </c>
      <c r="AW191" s="13" t="s">
        <v>39</v>
      </c>
      <c r="AX191" s="13" t="s">
        <v>86</v>
      </c>
      <c r="AY191" s="244" t="s">
        <v>133</v>
      </c>
    </row>
    <row r="192" s="2" customFormat="1" ht="6.96" customHeight="1">
      <c r="A192" s="42"/>
      <c r="B192" s="63"/>
      <c r="C192" s="64"/>
      <c r="D192" s="64"/>
      <c r="E192" s="64"/>
      <c r="F192" s="64"/>
      <c r="G192" s="64"/>
      <c r="H192" s="64"/>
      <c r="I192" s="64"/>
      <c r="J192" s="64"/>
      <c r="K192" s="64"/>
      <c r="L192" s="48"/>
      <c r="M192" s="42"/>
      <c r="O192" s="42"/>
      <c r="P192" s="42"/>
      <c r="Q192" s="42"/>
      <c r="R192" s="42"/>
      <c r="S192" s="42"/>
      <c r="T192" s="42"/>
      <c r="U192" s="42"/>
      <c r="V192" s="42"/>
      <c r="W192" s="42"/>
      <c r="X192" s="42"/>
      <c r="Y192" s="42"/>
      <c r="Z192" s="42"/>
      <c r="AA192" s="42"/>
      <c r="AB192" s="42"/>
      <c r="AC192" s="42"/>
      <c r="AD192" s="42"/>
      <c r="AE192" s="42"/>
    </row>
  </sheetData>
  <sheetProtection sheet="1" autoFilter="0" formatColumns="0" formatRows="0" objects="1" scenarios="1" spinCount="100000" saltValue="GRyVlMX0OIBamgsTDChwoomBsIDlZ4Askpd1PMinRfeOhZilyDaBaFjlaqdxrp9O5lbfO8nqjXaOYJlYiUtaAw==" hashValue="FAKhjrHa842Co9m8TyyEU+/HxXDeOyy+pnJDbJUmW1iPsy1nnaC6RDHlzDH7+ZLwbaOqS2oFSKqnr1K+YuyueA==" algorithmName="SHA-512" password="FC2B"/>
  <autoFilter ref="C86:K191"/>
  <mergeCells count="9">
    <mergeCell ref="E7:H7"/>
    <mergeCell ref="E9:H9"/>
    <mergeCell ref="E18:H18"/>
    <mergeCell ref="E27:H27"/>
    <mergeCell ref="E48:H48"/>
    <mergeCell ref="E50:H50"/>
    <mergeCell ref="E77:H77"/>
    <mergeCell ref="E79:H79"/>
    <mergeCell ref="L2:V2"/>
  </mergeCells>
  <hyperlinks>
    <hyperlink ref="F189" r:id="rId1" display="https://podminky.urs.cz/item/CS_URS_2025_01/HZS249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105</v>
      </c>
    </row>
    <row r="3" s="1" customFormat="1" ht="6.96" customHeight="1">
      <c r="B3" s="132"/>
      <c r="C3" s="133"/>
      <c r="D3" s="133"/>
      <c r="E3" s="133"/>
      <c r="F3" s="133"/>
      <c r="G3" s="133"/>
      <c r="H3" s="133"/>
      <c r="I3" s="133"/>
      <c r="J3" s="133"/>
      <c r="K3" s="133"/>
      <c r="L3" s="23"/>
      <c r="AT3" s="20" t="s">
        <v>89</v>
      </c>
    </row>
    <row r="4" s="1" customFormat="1" ht="24.96" customHeight="1">
      <c r="B4" s="23"/>
      <c r="D4" s="134" t="s">
        <v>109</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Vestavba podkrová Modrava 35 - VZ ZZS PK Modrava</v>
      </c>
      <c r="F7" s="136"/>
      <c r="G7" s="136"/>
      <c r="H7" s="136"/>
      <c r="L7" s="23"/>
    </row>
    <row r="8" s="2" customFormat="1" ht="12" customHeight="1">
      <c r="A8" s="42"/>
      <c r="B8" s="48"/>
      <c r="C8" s="42"/>
      <c r="D8" s="136" t="s">
        <v>110</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1348</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32</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27. 1. 2025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32</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38</v>
      </c>
      <c r="F21" s="42"/>
      <c r="G21" s="42"/>
      <c r="H21" s="42"/>
      <c r="I21" s="136" t="s">
        <v>34</v>
      </c>
      <c r="J21" s="140" t="s">
        <v>32</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40</v>
      </c>
      <c r="E23" s="42"/>
      <c r="F23" s="42"/>
      <c r="G23" s="42"/>
      <c r="H23" s="42"/>
      <c r="I23" s="136" t="s">
        <v>31</v>
      </c>
      <c r="J23" s="140" t="str">
        <f>IF('Rekapitulace stavby'!AN19="","",'Rekapitulace stavby'!AN19)</f>
        <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tr">
        <f>IF('Rekapitulace stavby'!E20="","",'Rekapitulace stavby'!E20)</f>
        <v>Jakub Vilingr</v>
      </c>
      <c r="F24" s="42"/>
      <c r="G24" s="42"/>
      <c r="H24" s="42"/>
      <c r="I24" s="136" t="s">
        <v>34</v>
      </c>
      <c r="J24" s="140" t="str">
        <f>IF('Rekapitulace stavby'!AN20="","",'Rekapitulace stavby'!AN20)</f>
        <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42</v>
      </c>
      <c r="E26" s="42"/>
      <c r="F26" s="42"/>
      <c r="G26" s="42"/>
      <c r="H26" s="42"/>
      <c r="I26" s="42"/>
      <c r="J26" s="42"/>
      <c r="K26" s="42"/>
      <c r="L26" s="138"/>
      <c r="S26" s="42"/>
      <c r="T26" s="42"/>
      <c r="U26" s="42"/>
      <c r="V26" s="42"/>
      <c r="W26" s="42"/>
      <c r="X26" s="42"/>
      <c r="Y26" s="42"/>
      <c r="Z26" s="42"/>
      <c r="AA26" s="42"/>
      <c r="AB26" s="42"/>
      <c r="AC26" s="42"/>
      <c r="AD26" s="42"/>
      <c r="AE26" s="42"/>
    </row>
    <row r="27" s="8" customFormat="1" ht="71.25" customHeight="1">
      <c r="A27" s="142"/>
      <c r="B27" s="143"/>
      <c r="C27" s="142"/>
      <c r="D27" s="142"/>
      <c r="E27" s="144" t="s">
        <v>43</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44</v>
      </c>
      <c r="E30" s="42"/>
      <c r="F30" s="42"/>
      <c r="G30" s="42"/>
      <c r="H30" s="42"/>
      <c r="I30" s="42"/>
      <c r="J30" s="148">
        <f>ROUND(J84,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46</v>
      </c>
      <c r="G32" s="42"/>
      <c r="H32" s="42"/>
      <c r="I32" s="149" t="s">
        <v>45</v>
      </c>
      <c r="J32" s="149" t="s">
        <v>47</v>
      </c>
      <c r="K32" s="42"/>
      <c r="L32" s="138"/>
      <c r="S32" s="42"/>
      <c r="T32" s="42"/>
      <c r="U32" s="42"/>
      <c r="V32" s="42"/>
      <c r="W32" s="42"/>
      <c r="X32" s="42"/>
      <c r="Y32" s="42"/>
      <c r="Z32" s="42"/>
      <c r="AA32" s="42"/>
      <c r="AB32" s="42"/>
      <c r="AC32" s="42"/>
      <c r="AD32" s="42"/>
      <c r="AE32" s="42"/>
    </row>
    <row r="33" s="2" customFormat="1" ht="14.4" customHeight="1">
      <c r="A33" s="42"/>
      <c r="B33" s="48"/>
      <c r="C33" s="42"/>
      <c r="D33" s="150" t="s">
        <v>48</v>
      </c>
      <c r="E33" s="136" t="s">
        <v>49</v>
      </c>
      <c r="F33" s="151">
        <f>ROUND((SUM(BE84:BE138)),  2)</f>
        <v>0</v>
      </c>
      <c r="G33" s="42"/>
      <c r="H33" s="42"/>
      <c r="I33" s="152">
        <v>0.20999999999999999</v>
      </c>
      <c r="J33" s="151">
        <f>ROUND(((SUM(BE84:BE138))*I33),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50</v>
      </c>
      <c r="F34" s="151">
        <f>ROUND((SUM(BF84:BF138)),  2)</f>
        <v>0</v>
      </c>
      <c r="G34" s="42"/>
      <c r="H34" s="42"/>
      <c r="I34" s="152">
        <v>0.12</v>
      </c>
      <c r="J34" s="151">
        <f>ROUND(((SUM(BF84:BF138))*I34),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51</v>
      </c>
      <c r="F35" s="151">
        <f>ROUND((SUM(BG84:BG138)),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52</v>
      </c>
      <c r="F36" s="151">
        <f>ROUND((SUM(BH84:BH138)),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53</v>
      </c>
      <c r="F37" s="151">
        <f>ROUND((SUM(BI84:BI138)),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54</v>
      </c>
      <c r="E39" s="155"/>
      <c r="F39" s="155"/>
      <c r="G39" s="156" t="s">
        <v>55</v>
      </c>
      <c r="H39" s="157" t="s">
        <v>56</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112</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Vestavba podkrová Modrava 35 - VZ ZZS PK Modrava</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110</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05 - D.1.4.3 - Vytápění</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Modrava</v>
      </c>
      <c r="G52" s="44"/>
      <c r="H52" s="44"/>
      <c r="I52" s="35" t="s">
        <v>24</v>
      </c>
      <c r="J52" s="76" t="str">
        <f>IF(J12="","",J12)</f>
        <v>27. 1. 2025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40.05" customHeight="1">
      <c r="A54" s="42"/>
      <c r="B54" s="43"/>
      <c r="C54" s="35" t="s">
        <v>30</v>
      </c>
      <c r="D54" s="44"/>
      <c r="E54" s="44"/>
      <c r="F54" s="30" t="str">
        <f>E15</f>
        <v>Obec Modrava, Modrava 63, 341 92 Kašperské Hory</v>
      </c>
      <c r="G54" s="44"/>
      <c r="H54" s="44"/>
      <c r="I54" s="35" t="s">
        <v>37</v>
      </c>
      <c r="J54" s="40" t="str">
        <f>E21</f>
        <v>MPtechnik s.r.o., Francouzská 149, 345 62 Holýšov</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40</v>
      </c>
      <c r="J55" s="40" t="str">
        <f>E24</f>
        <v>Jakub Vilingr</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113</v>
      </c>
      <c r="D57" s="166"/>
      <c r="E57" s="166"/>
      <c r="F57" s="166"/>
      <c r="G57" s="166"/>
      <c r="H57" s="166"/>
      <c r="I57" s="166"/>
      <c r="J57" s="167" t="s">
        <v>114</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76</v>
      </c>
      <c r="D59" s="44"/>
      <c r="E59" s="44"/>
      <c r="F59" s="44"/>
      <c r="G59" s="44"/>
      <c r="H59" s="44"/>
      <c r="I59" s="44"/>
      <c r="J59" s="106">
        <f>J84</f>
        <v>0</v>
      </c>
      <c r="K59" s="44"/>
      <c r="L59" s="138"/>
      <c r="S59" s="42"/>
      <c r="T59" s="42"/>
      <c r="U59" s="42"/>
      <c r="V59" s="42"/>
      <c r="W59" s="42"/>
      <c r="X59" s="42"/>
      <c r="Y59" s="42"/>
      <c r="Z59" s="42"/>
      <c r="AA59" s="42"/>
      <c r="AB59" s="42"/>
      <c r="AC59" s="42"/>
      <c r="AD59" s="42"/>
      <c r="AE59" s="42"/>
      <c r="AU59" s="20" t="s">
        <v>115</v>
      </c>
    </row>
    <row r="60" s="9" customFormat="1" ht="24.96" customHeight="1">
      <c r="A60" s="9"/>
      <c r="B60" s="169"/>
      <c r="C60" s="170"/>
      <c r="D60" s="171" t="s">
        <v>217</v>
      </c>
      <c r="E60" s="172"/>
      <c r="F60" s="172"/>
      <c r="G60" s="172"/>
      <c r="H60" s="172"/>
      <c r="I60" s="172"/>
      <c r="J60" s="173">
        <f>J85</f>
        <v>0</v>
      </c>
      <c r="K60" s="170"/>
      <c r="L60" s="174"/>
      <c r="S60" s="9"/>
      <c r="T60" s="9"/>
      <c r="U60" s="9"/>
      <c r="V60" s="9"/>
      <c r="W60" s="9"/>
      <c r="X60" s="9"/>
      <c r="Y60" s="9"/>
      <c r="Z60" s="9"/>
      <c r="AA60" s="9"/>
      <c r="AB60" s="9"/>
      <c r="AC60" s="9"/>
      <c r="AD60" s="9"/>
      <c r="AE60" s="9"/>
    </row>
    <row r="61" s="12" customFormat="1" ht="19.92" customHeight="1">
      <c r="A61" s="12"/>
      <c r="B61" s="223"/>
      <c r="C61" s="224"/>
      <c r="D61" s="225" t="s">
        <v>1349</v>
      </c>
      <c r="E61" s="226"/>
      <c r="F61" s="226"/>
      <c r="G61" s="226"/>
      <c r="H61" s="226"/>
      <c r="I61" s="226"/>
      <c r="J61" s="227">
        <f>J86</f>
        <v>0</v>
      </c>
      <c r="K61" s="224"/>
      <c r="L61" s="228"/>
      <c r="S61" s="12"/>
      <c r="T61" s="12"/>
      <c r="U61" s="12"/>
      <c r="V61" s="12"/>
      <c r="W61" s="12"/>
      <c r="X61" s="12"/>
      <c r="Y61" s="12"/>
      <c r="Z61" s="12"/>
      <c r="AA61" s="12"/>
      <c r="AB61" s="12"/>
      <c r="AC61" s="12"/>
      <c r="AD61" s="12"/>
      <c r="AE61" s="12"/>
    </row>
    <row r="62" s="12" customFormat="1" ht="19.92" customHeight="1">
      <c r="A62" s="12"/>
      <c r="B62" s="223"/>
      <c r="C62" s="224"/>
      <c r="D62" s="225" t="s">
        <v>1350</v>
      </c>
      <c r="E62" s="226"/>
      <c r="F62" s="226"/>
      <c r="G62" s="226"/>
      <c r="H62" s="226"/>
      <c r="I62" s="226"/>
      <c r="J62" s="227">
        <f>J111</f>
        <v>0</v>
      </c>
      <c r="K62" s="224"/>
      <c r="L62" s="228"/>
      <c r="S62" s="12"/>
      <c r="T62" s="12"/>
      <c r="U62" s="12"/>
      <c r="V62" s="12"/>
      <c r="W62" s="12"/>
      <c r="X62" s="12"/>
      <c r="Y62" s="12"/>
      <c r="Z62" s="12"/>
      <c r="AA62" s="12"/>
      <c r="AB62" s="12"/>
      <c r="AC62" s="12"/>
      <c r="AD62" s="12"/>
      <c r="AE62" s="12"/>
    </row>
    <row r="63" s="12" customFormat="1" ht="19.92" customHeight="1">
      <c r="A63" s="12"/>
      <c r="B63" s="223"/>
      <c r="C63" s="224"/>
      <c r="D63" s="225" t="s">
        <v>1351</v>
      </c>
      <c r="E63" s="226"/>
      <c r="F63" s="226"/>
      <c r="G63" s="226"/>
      <c r="H63" s="226"/>
      <c r="I63" s="226"/>
      <c r="J63" s="227">
        <f>J116</f>
        <v>0</v>
      </c>
      <c r="K63" s="224"/>
      <c r="L63" s="228"/>
      <c r="S63" s="12"/>
      <c r="T63" s="12"/>
      <c r="U63" s="12"/>
      <c r="V63" s="12"/>
      <c r="W63" s="12"/>
      <c r="X63" s="12"/>
      <c r="Y63" s="12"/>
      <c r="Z63" s="12"/>
      <c r="AA63" s="12"/>
      <c r="AB63" s="12"/>
      <c r="AC63" s="12"/>
      <c r="AD63" s="12"/>
      <c r="AE63" s="12"/>
    </row>
    <row r="64" s="9" customFormat="1" ht="24.96" customHeight="1">
      <c r="A64" s="9"/>
      <c r="B64" s="169"/>
      <c r="C64" s="170"/>
      <c r="D64" s="171" t="s">
        <v>228</v>
      </c>
      <c r="E64" s="172"/>
      <c r="F64" s="172"/>
      <c r="G64" s="172"/>
      <c r="H64" s="172"/>
      <c r="I64" s="172"/>
      <c r="J64" s="173">
        <f>J133</f>
        <v>0</v>
      </c>
      <c r="K64" s="170"/>
      <c r="L64" s="174"/>
      <c r="S64" s="9"/>
      <c r="T64" s="9"/>
      <c r="U64" s="9"/>
      <c r="V64" s="9"/>
      <c r="W64" s="9"/>
      <c r="X64" s="9"/>
      <c r="Y64" s="9"/>
      <c r="Z64" s="9"/>
      <c r="AA64" s="9"/>
      <c r="AB64" s="9"/>
      <c r="AC64" s="9"/>
      <c r="AD64" s="9"/>
      <c r="AE64" s="9"/>
    </row>
    <row r="65" s="2" customFormat="1" ht="21.84" customHeight="1">
      <c r="A65" s="42"/>
      <c r="B65" s="43"/>
      <c r="C65" s="44"/>
      <c r="D65" s="44"/>
      <c r="E65" s="44"/>
      <c r="F65" s="44"/>
      <c r="G65" s="44"/>
      <c r="H65" s="44"/>
      <c r="I65" s="44"/>
      <c r="J65" s="44"/>
      <c r="K65" s="44"/>
      <c r="L65" s="138"/>
      <c r="S65" s="42"/>
      <c r="T65" s="42"/>
      <c r="U65" s="42"/>
      <c r="V65" s="42"/>
      <c r="W65" s="42"/>
      <c r="X65" s="42"/>
      <c r="Y65" s="42"/>
      <c r="Z65" s="42"/>
      <c r="AA65" s="42"/>
      <c r="AB65" s="42"/>
      <c r="AC65" s="42"/>
      <c r="AD65" s="42"/>
      <c r="AE65" s="42"/>
    </row>
    <row r="66" s="2" customFormat="1" ht="6.96" customHeight="1">
      <c r="A66" s="42"/>
      <c r="B66" s="63"/>
      <c r="C66" s="64"/>
      <c r="D66" s="64"/>
      <c r="E66" s="64"/>
      <c r="F66" s="64"/>
      <c r="G66" s="64"/>
      <c r="H66" s="64"/>
      <c r="I66" s="64"/>
      <c r="J66" s="64"/>
      <c r="K66" s="64"/>
      <c r="L66" s="138"/>
      <c r="S66" s="42"/>
      <c r="T66" s="42"/>
      <c r="U66" s="42"/>
      <c r="V66" s="42"/>
      <c r="W66" s="42"/>
      <c r="X66" s="42"/>
      <c r="Y66" s="42"/>
      <c r="Z66" s="42"/>
      <c r="AA66" s="42"/>
      <c r="AB66" s="42"/>
      <c r="AC66" s="42"/>
      <c r="AD66" s="42"/>
      <c r="AE66" s="42"/>
    </row>
    <row r="70" s="2" customFormat="1" ht="6.96" customHeight="1">
      <c r="A70" s="42"/>
      <c r="B70" s="65"/>
      <c r="C70" s="66"/>
      <c r="D70" s="66"/>
      <c r="E70" s="66"/>
      <c r="F70" s="66"/>
      <c r="G70" s="66"/>
      <c r="H70" s="66"/>
      <c r="I70" s="66"/>
      <c r="J70" s="66"/>
      <c r="K70" s="66"/>
      <c r="L70" s="138"/>
      <c r="S70" s="42"/>
      <c r="T70" s="42"/>
      <c r="U70" s="42"/>
      <c r="V70" s="42"/>
      <c r="W70" s="42"/>
      <c r="X70" s="42"/>
      <c r="Y70" s="42"/>
      <c r="Z70" s="42"/>
      <c r="AA70" s="42"/>
      <c r="AB70" s="42"/>
      <c r="AC70" s="42"/>
      <c r="AD70" s="42"/>
      <c r="AE70" s="42"/>
    </row>
    <row r="71" s="2" customFormat="1" ht="24.96" customHeight="1">
      <c r="A71" s="42"/>
      <c r="B71" s="43"/>
      <c r="C71" s="26" t="s">
        <v>117</v>
      </c>
      <c r="D71" s="44"/>
      <c r="E71" s="44"/>
      <c r="F71" s="44"/>
      <c r="G71" s="44"/>
      <c r="H71" s="44"/>
      <c r="I71" s="44"/>
      <c r="J71" s="44"/>
      <c r="K71" s="44"/>
      <c r="L71" s="138"/>
      <c r="S71" s="42"/>
      <c r="T71" s="42"/>
      <c r="U71" s="42"/>
      <c r="V71" s="42"/>
      <c r="W71" s="42"/>
      <c r="X71" s="42"/>
      <c r="Y71" s="42"/>
      <c r="Z71" s="42"/>
      <c r="AA71" s="42"/>
      <c r="AB71" s="42"/>
      <c r="AC71" s="42"/>
      <c r="AD71" s="42"/>
      <c r="AE71" s="42"/>
    </row>
    <row r="72" s="2" customFormat="1" ht="6.96" customHeight="1">
      <c r="A72" s="42"/>
      <c r="B72" s="43"/>
      <c r="C72" s="44"/>
      <c r="D72" s="44"/>
      <c r="E72" s="44"/>
      <c r="F72" s="44"/>
      <c r="G72" s="44"/>
      <c r="H72" s="44"/>
      <c r="I72" s="44"/>
      <c r="J72" s="44"/>
      <c r="K72" s="44"/>
      <c r="L72" s="138"/>
      <c r="S72" s="42"/>
      <c r="T72" s="42"/>
      <c r="U72" s="42"/>
      <c r="V72" s="42"/>
      <c r="W72" s="42"/>
      <c r="X72" s="42"/>
      <c r="Y72" s="42"/>
      <c r="Z72" s="42"/>
      <c r="AA72" s="42"/>
      <c r="AB72" s="42"/>
      <c r="AC72" s="42"/>
      <c r="AD72" s="42"/>
      <c r="AE72" s="42"/>
    </row>
    <row r="73" s="2" customFormat="1" ht="12" customHeight="1">
      <c r="A73" s="42"/>
      <c r="B73" s="43"/>
      <c r="C73" s="35" t="s">
        <v>16</v>
      </c>
      <c r="D73" s="44"/>
      <c r="E73" s="44"/>
      <c r="F73" s="44"/>
      <c r="G73" s="44"/>
      <c r="H73" s="44"/>
      <c r="I73" s="44"/>
      <c r="J73" s="44"/>
      <c r="K73" s="44"/>
      <c r="L73" s="138"/>
      <c r="S73" s="42"/>
      <c r="T73" s="42"/>
      <c r="U73" s="42"/>
      <c r="V73" s="42"/>
      <c r="W73" s="42"/>
      <c r="X73" s="42"/>
      <c r="Y73" s="42"/>
      <c r="Z73" s="42"/>
      <c r="AA73" s="42"/>
      <c r="AB73" s="42"/>
      <c r="AC73" s="42"/>
      <c r="AD73" s="42"/>
      <c r="AE73" s="42"/>
    </row>
    <row r="74" s="2" customFormat="1" ht="16.5" customHeight="1">
      <c r="A74" s="42"/>
      <c r="B74" s="43"/>
      <c r="C74" s="44"/>
      <c r="D74" s="44"/>
      <c r="E74" s="164" t="str">
        <f>E7</f>
        <v>Vestavba podkrová Modrava 35 - VZ ZZS PK Modrava</v>
      </c>
      <c r="F74" s="35"/>
      <c r="G74" s="35"/>
      <c r="H74" s="35"/>
      <c r="I74" s="44"/>
      <c r="J74" s="44"/>
      <c r="K74" s="44"/>
      <c r="L74" s="138"/>
      <c r="S74" s="42"/>
      <c r="T74" s="42"/>
      <c r="U74" s="42"/>
      <c r="V74" s="42"/>
      <c r="W74" s="42"/>
      <c r="X74" s="42"/>
      <c r="Y74" s="42"/>
      <c r="Z74" s="42"/>
      <c r="AA74" s="42"/>
      <c r="AB74" s="42"/>
      <c r="AC74" s="42"/>
      <c r="AD74" s="42"/>
      <c r="AE74" s="42"/>
    </row>
    <row r="75" s="2" customFormat="1" ht="12" customHeight="1">
      <c r="A75" s="42"/>
      <c r="B75" s="43"/>
      <c r="C75" s="35" t="s">
        <v>110</v>
      </c>
      <c r="D75" s="44"/>
      <c r="E75" s="44"/>
      <c r="F75" s="44"/>
      <c r="G75" s="44"/>
      <c r="H75" s="44"/>
      <c r="I75" s="44"/>
      <c r="J75" s="44"/>
      <c r="K75" s="44"/>
      <c r="L75" s="138"/>
      <c r="S75" s="42"/>
      <c r="T75" s="42"/>
      <c r="U75" s="42"/>
      <c r="V75" s="42"/>
      <c r="W75" s="42"/>
      <c r="X75" s="42"/>
      <c r="Y75" s="42"/>
      <c r="Z75" s="42"/>
      <c r="AA75" s="42"/>
      <c r="AB75" s="42"/>
      <c r="AC75" s="42"/>
      <c r="AD75" s="42"/>
      <c r="AE75" s="42"/>
    </row>
    <row r="76" s="2" customFormat="1" ht="16.5" customHeight="1">
      <c r="A76" s="42"/>
      <c r="B76" s="43"/>
      <c r="C76" s="44"/>
      <c r="D76" s="44"/>
      <c r="E76" s="73" t="str">
        <f>E9</f>
        <v>05 - D.1.4.3 - Vytápění</v>
      </c>
      <c r="F76" s="44"/>
      <c r="G76" s="44"/>
      <c r="H76" s="44"/>
      <c r="I76" s="44"/>
      <c r="J76" s="44"/>
      <c r="K76" s="44"/>
      <c r="L76" s="138"/>
      <c r="S76" s="42"/>
      <c r="T76" s="42"/>
      <c r="U76" s="42"/>
      <c r="V76" s="42"/>
      <c r="W76" s="42"/>
      <c r="X76" s="42"/>
      <c r="Y76" s="42"/>
      <c r="Z76" s="42"/>
      <c r="AA76" s="42"/>
      <c r="AB76" s="42"/>
      <c r="AC76" s="42"/>
      <c r="AD76" s="42"/>
      <c r="AE76" s="42"/>
    </row>
    <row r="77" s="2" customFormat="1" ht="6.96" customHeight="1">
      <c r="A77" s="42"/>
      <c r="B77" s="43"/>
      <c r="C77" s="44"/>
      <c r="D77" s="44"/>
      <c r="E77" s="44"/>
      <c r="F77" s="44"/>
      <c r="G77" s="44"/>
      <c r="H77" s="44"/>
      <c r="I77" s="44"/>
      <c r="J77" s="44"/>
      <c r="K77" s="44"/>
      <c r="L77" s="138"/>
      <c r="S77" s="42"/>
      <c r="T77" s="42"/>
      <c r="U77" s="42"/>
      <c r="V77" s="42"/>
      <c r="W77" s="42"/>
      <c r="X77" s="42"/>
      <c r="Y77" s="42"/>
      <c r="Z77" s="42"/>
      <c r="AA77" s="42"/>
      <c r="AB77" s="42"/>
      <c r="AC77" s="42"/>
      <c r="AD77" s="42"/>
      <c r="AE77" s="42"/>
    </row>
    <row r="78" s="2" customFormat="1" ht="12" customHeight="1">
      <c r="A78" s="42"/>
      <c r="B78" s="43"/>
      <c r="C78" s="35" t="s">
        <v>22</v>
      </c>
      <c r="D78" s="44"/>
      <c r="E78" s="44"/>
      <c r="F78" s="30" t="str">
        <f>F12</f>
        <v>Modrava</v>
      </c>
      <c r="G78" s="44"/>
      <c r="H78" s="44"/>
      <c r="I78" s="35" t="s">
        <v>24</v>
      </c>
      <c r="J78" s="76" t="str">
        <f>IF(J12="","",J12)</f>
        <v>27. 1. 2025</v>
      </c>
      <c r="K78" s="44"/>
      <c r="L78" s="138"/>
      <c r="S78" s="42"/>
      <c r="T78" s="42"/>
      <c r="U78" s="42"/>
      <c r="V78" s="42"/>
      <c r="W78" s="42"/>
      <c r="X78" s="42"/>
      <c r="Y78" s="42"/>
      <c r="Z78" s="42"/>
      <c r="AA78" s="42"/>
      <c r="AB78" s="42"/>
      <c r="AC78" s="42"/>
      <c r="AD78" s="42"/>
      <c r="AE78" s="42"/>
    </row>
    <row r="79" s="2" customFormat="1" ht="6.96" customHeight="1">
      <c r="A79" s="42"/>
      <c r="B79" s="43"/>
      <c r="C79" s="44"/>
      <c r="D79" s="44"/>
      <c r="E79" s="44"/>
      <c r="F79" s="44"/>
      <c r="G79" s="44"/>
      <c r="H79" s="44"/>
      <c r="I79" s="44"/>
      <c r="J79" s="44"/>
      <c r="K79" s="44"/>
      <c r="L79" s="138"/>
      <c r="S79" s="42"/>
      <c r="T79" s="42"/>
      <c r="U79" s="42"/>
      <c r="V79" s="42"/>
      <c r="W79" s="42"/>
      <c r="X79" s="42"/>
      <c r="Y79" s="42"/>
      <c r="Z79" s="42"/>
      <c r="AA79" s="42"/>
      <c r="AB79" s="42"/>
      <c r="AC79" s="42"/>
      <c r="AD79" s="42"/>
      <c r="AE79" s="42"/>
    </row>
    <row r="80" s="2" customFormat="1" ht="40.05" customHeight="1">
      <c r="A80" s="42"/>
      <c r="B80" s="43"/>
      <c r="C80" s="35" t="s">
        <v>30</v>
      </c>
      <c r="D80" s="44"/>
      <c r="E80" s="44"/>
      <c r="F80" s="30" t="str">
        <f>E15</f>
        <v>Obec Modrava, Modrava 63, 341 92 Kašperské Hory</v>
      </c>
      <c r="G80" s="44"/>
      <c r="H80" s="44"/>
      <c r="I80" s="35" t="s">
        <v>37</v>
      </c>
      <c r="J80" s="40" t="str">
        <f>E21</f>
        <v>MPtechnik s.r.o., Francouzská 149, 345 62 Holýšov</v>
      </c>
      <c r="K80" s="44"/>
      <c r="L80" s="138"/>
      <c r="S80" s="42"/>
      <c r="T80" s="42"/>
      <c r="U80" s="42"/>
      <c r="V80" s="42"/>
      <c r="W80" s="42"/>
      <c r="X80" s="42"/>
      <c r="Y80" s="42"/>
      <c r="Z80" s="42"/>
      <c r="AA80" s="42"/>
      <c r="AB80" s="42"/>
      <c r="AC80" s="42"/>
      <c r="AD80" s="42"/>
      <c r="AE80" s="42"/>
    </row>
    <row r="81" s="2" customFormat="1" ht="15.15" customHeight="1">
      <c r="A81" s="42"/>
      <c r="B81" s="43"/>
      <c r="C81" s="35" t="s">
        <v>35</v>
      </c>
      <c r="D81" s="44"/>
      <c r="E81" s="44"/>
      <c r="F81" s="30" t="str">
        <f>IF(E18="","",E18)</f>
        <v>Vyplň údaj</v>
      </c>
      <c r="G81" s="44"/>
      <c r="H81" s="44"/>
      <c r="I81" s="35" t="s">
        <v>40</v>
      </c>
      <c r="J81" s="40" t="str">
        <f>E24</f>
        <v>Jakub Vilingr</v>
      </c>
      <c r="K81" s="44"/>
      <c r="L81" s="138"/>
      <c r="S81" s="42"/>
      <c r="T81" s="42"/>
      <c r="U81" s="42"/>
      <c r="V81" s="42"/>
      <c r="W81" s="42"/>
      <c r="X81" s="42"/>
      <c r="Y81" s="42"/>
      <c r="Z81" s="42"/>
      <c r="AA81" s="42"/>
      <c r="AB81" s="42"/>
      <c r="AC81" s="42"/>
      <c r="AD81" s="42"/>
      <c r="AE81" s="42"/>
    </row>
    <row r="82" s="2" customFormat="1" ht="10.32" customHeight="1">
      <c r="A82" s="42"/>
      <c r="B82" s="43"/>
      <c r="C82" s="44"/>
      <c r="D82" s="44"/>
      <c r="E82" s="44"/>
      <c r="F82" s="44"/>
      <c r="G82" s="44"/>
      <c r="H82" s="44"/>
      <c r="I82" s="44"/>
      <c r="J82" s="44"/>
      <c r="K82" s="44"/>
      <c r="L82" s="138"/>
      <c r="S82" s="42"/>
      <c r="T82" s="42"/>
      <c r="U82" s="42"/>
      <c r="V82" s="42"/>
      <c r="W82" s="42"/>
      <c r="X82" s="42"/>
      <c r="Y82" s="42"/>
      <c r="Z82" s="42"/>
      <c r="AA82" s="42"/>
      <c r="AB82" s="42"/>
      <c r="AC82" s="42"/>
      <c r="AD82" s="42"/>
      <c r="AE82" s="42"/>
    </row>
    <row r="83" s="10" customFormat="1" ht="29.28" customHeight="1">
      <c r="A83" s="175"/>
      <c r="B83" s="176"/>
      <c r="C83" s="177" t="s">
        <v>118</v>
      </c>
      <c r="D83" s="178" t="s">
        <v>63</v>
      </c>
      <c r="E83" s="178" t="s">
        <v>59</v>
      </c>
      <c r="F83" s="178" t="s">
        <v>60</v>
      </c>
      <c r="G83" s="178" t="s">
        <v>119</v>
      </c>
      <c r="H83" s="178" t="s">
        <v>120</v>
      </c>
      <c r="I83" s="178" t="s">
        <v>121</v>
      </c>
      <c r="J83" s="178" t="s">
        <v>114</v>
      </c>
      <c r="K83" s="179" t="s">
        <v>122</v>
      </c>
      <c r="L83" s="180"/>
      <c r="M83" s="96" t="s">
        <v>32</v>
      </c>
      <c r="N83" s="97" t="s">
        <v>48</v>
      </c>
      <c r="O83" s="97" t="s">
        <v>123</v>
      </c>
      <c r="P83" s="97" t="s">
        <v>124</v>
      </c>
      <c r="Q83" s="97" t="s">
        <v>125</v>
      </c>
      <c r="R83" s="97" t="s">
        <v>126</v>
      </c>
      <c r="S83" s="97" t="s">
        <v>127</v>
      </c>
      <c r="T83" s="98" t="s">
        <v>128</v>
      </c>
      <c r="U83" s="175"/>
      <c r="V83" s="175"/>
      <c r="W83" s="175"/>
      <c r="X83" s="175"/>
      <c r="Y83" s="175"/>
      <c r="Z83" s="175"/>
      <c r="AA83" s="175"/>
      <c r="AB83" s="175"/>
      <c r="AC83" s="175"/>
      <c r="AD83" s="175"/>
      <c r="AE83" s="175"/>
    </row>
    <row r="84" s="2" customFormat="1" ht="22.8" customHeight="1">
      <c r="A84" s="42"/>
      <c r="B84" s="43"/>
      <c r="C84" s="103" t="s">
        <v>129</v>
      </c>
      <c r="D84" s="44"/>
      <c r="E84" s="44"/>
      <c r="F84" s="44"/>
      <c r="G84" s="44"/>
      <c r="H84" s="44"/>
      <c r="I84" s="44"/>
      <c r="J84" s="181">
        <f>BK84</f>
        <v>0</v>
      </c>
      <c r="K84" s="44"/>
      <c r="L84" s="48"/>
      <c r="M84" s="99"/>
      <c r="N84" s="182"/>
      <c r="O84" s="100"/>
      <c r="P84" s="183">
        <f>P85+P133</f>
        <v>0</v>
      </c>
      <c r="Q84" s="100"/>
      <c r="R84" s="183">
        <f>R85+R133</f>
        <v>0.26096399999999997</v>
      </c>
      <c r="S84" s="100"/>
      <c r="T84" s="184">
        <f>T85+T133</f>
        <v>0</v>
      </c>
      <c r="U84" s="42"/>
      <c r="V84" s="42"/>
      <c r="W84" s="42"/>
      <c r="X84" s="42"/>
      <c r="Y84" s="42"/>
      <c r="Z84" s="42"/>
      <c r="AA84" s="42"/>
      <c r="AB84" s="42"/>
      <c r="AC84" s="42"/>
      <c r="AD84" s="42"/>
      <c r="AE84" s="42"/>
      <c r="AT84" s="20" t="s">
        <v>77</v>
      </c>
      <c r="AU84" s="20" t="s">
        <v>115</v>
      </c>
      <c r="BK84" s="185">
        <f>BK85+BK133</f>
        <v>0</v>
      </c>
    </row>
    <row r="85" s="11" customFormat="1" ht="25.92" customHeight="1">
      <c r="A85" s="11"/>
      <c r="B85" s="186"/>
      <c r="C85" s="187"/>
      <c r="D85" s="188" t="s">
        <v>77</v>
      </c>
      <c r="E85" s="189" t="s">
        <v>535</v>
      </c>
      <c r="F85" s="189" t="s">
        <v>536</v>
      </c>
      <c r="G85" s="187"/>
      <c r="H85" s="187"/>
      <c r="I85" s="190"/>
      <c r="J85" s="191">
        <f>BK85</f>
        <v>0</v>
      </c>
      <c r="K85" s="187"/>
      <c r="L85" s="192"/>
      <c r="M85" s="193"/>
      <c r="N85" s="194"/>
      <c r="O85" s="194"/>
      <c r="P85" s="195">
        <f>P86+P111+P116</f>
        <v>0</v>
      </c>
      <c r="Q85" s="194"/>
      <c r="R85" s="195">
        <f>R86+R111+R116</f>
        <v>0.26096399999999997</v>
      </c>
      <c r="S85" s="194"/>
      <c r="T85" s="196">
        <f>T86+T111+T116</f>
        <v>0</v>
      </c>
      <c r="U85" s="11"/>
      <c r="V85" s="11"/>
      <c r="W85" s="11"/>
      <c r="X85" s="11"/>
      <c r="Y85" s="11"/>
      <c r="Z85" s="11"/>
      <c r="AA85" s="11"/>
      <c r="AB85" s="11"/>
      <c r="AC85" s="11"/>
      <c r="AD85" s="11"/>
      <c r="AE85" s="11"/>
      <c r="AR85" s="197" t="s">
        <v>89</v>
      </c>
      <c r="AT85" s="198" t="s">
        <v>77</v>
      </c>
      <c r="AU85" s="198" t="s">
        <v>78</v>
      </c>
      <c r="AY85" s="197" t="s">
        <v>133</v>
      </c>
      <c r="BK85" s="199">
        <f>BK86+BK111+BK116</f>
        <v>0</v>
      </c>
    </row>
    <row r="86" s="11" customFormat="1" ht="22.8" customHeight="1">
      <c r="A86" s="11"/>
      <c r="B86" s="186"/>
      <c r="C86" s="187"/>
      <c r="D86" s="188" t="s">
        <v>77</v>
      </c>
      <c r="E86" s="229" t="s">
        <v>1352</v>
      </c>
      <c r="F86" s="229" t="s">
        <v>1353</v>
      </c>
      <c r="G86" s="187"/>
      <c r="H86" s="187"/>
      <c r="I86" s="190"/>
      <c r="J86" s="230">
        <f>BK86</f>
        <v>0</v>
      </c>
      <c r="K86" s="187"/>
      <c r="L86" s="192"/>
      <c r="M86" s="193"/>
      <c r="N86" s="194"/>
      <c r="O86" s="194"/>
      <c r="P86" s="195">
        <f>SUM(P87:P110)</f>
        <v>0</v>
      </c>
      <c r="Q86" s="194"/>
      <c r="R86" s="195">
        <f>SUM(R87:R110)</f>
        <v>0.016823999999999999</v>
      </c>
      <c r="S86" s="194"/>
      <c r="T86" s="196">
        <f>SUM(T87:T110)</f>
        <v>0</v>
      </c>
      <c r="U86" s="11"/>
      <c r="V86" s="11"/>
      <c r="W86" s="11"/>
      <c r="X86" s="11"/>
      <c r="Y86" s="11"/>
      <c r="Z86" s="11"/>
      <c r="AA86" s="11"/>
      <c r="AB86" s="11"/>
      <c r="AC86" s="11"/>
      <c r="AD86" s="11"/>
      <c r="AE86" s="11"/>
      <c r="AR86" s="197" t="s">
        <v>89</v>
      </c>
      <c r="AT86" s="198" t="s">
        <v>77</v>
      </c>
      <c r="AU86" s="198" t="s">
        <v>86</v>
      </c>
      <c r="AY86" s="197" t="s">
        <v>133</v>
      </c>
      <c r="BK86" s="199">
        <f>SUM(BK87:BK110)</f>
        <v>0</v>
      </c>
    </row>
    <row r="87" s="2" customFormat="1" ht="24.15" customHeight="1">
      <c r="A87" s="42"/>
      <c r="B87" s="43"/>
      <c r="C87" s="200" t="s">
        <v>86</v>
      </c>
      <c r="D87" s="200" t="s">
        <v>134</v>
      </c>
      <c r="E87" s="201" t="s">
        <v>1354</v>
      </c>
      <c r="F87" s="202" t="s">
        <v>1355</v>
      </c>
      <c r="G87" s="203" t="s">
        <v>380</v>
      </c>
      <c r="H87" s="204">
        <v>30.199999999999999</v>
      </c>
      <c r="I87" s="205"/>
      <c r="J87" s="206">
        <f>ROUND(I87*H87,2)</f>
        <v>0</v>
      </c>
      <c r="K87" s="202" t="s">
        <v>235</v>
      </c>
      <c r="L87" s="48"/>
      <c r="M87" s="207" t="s">
        <v>32</v>
      </c>
      <c r="N87" s="208" t="s">
        <v>49</v>
      </c>
      <c r="O87" s="88"/>
      <c r="P87" s="209">
        <f>O87*H87</f>
        <v>0</v>
      </c>
      <c r="Q87" s="209">
        <v>0.00036999999999999999</v>
      </c>
      <c r="R87" s="209">
        <f>Q87*H87</f>
        <v>0.011174</v>
      </c>
      <c r="S87" s="209">
        <v>0</v>
      </c>
      <c r="T87" s="210">
        <f>S87*H87</f>
        <v>0</v>
      </c>
      <c r="U87" s="42"/>
      <c r="V87" s="42"/>
      <c r="W87" s="42"/>
      <c r="X87" s="42"/>
      <c r="Y87" s="42"/>
      <c r="Z87" s="42"/>
      <c r="AA87" s="42"/>
      <c r="AB87" s="42"/>
      <c r="AC87" s="42"/>
      <c r="AD87" s="42"/>
      <c r="AE87" s="42"/>
      <c r="AR87" s="211" t="s">
        <v>400</v>
      </c>
      <c r="AT87" s="211" t="s">
        <v>134</v>
      </c>
      <c r="AU87" s="211" t="s">
        <v>89</v>
      </c>
      <c r="AY87" s="20" t="s">
        <v>133</v>
      </c>
      <c r="BE87" s="212">
        <f>IF(N87="základní",J87,0)</f>
        <v>0</v>
      </c>
      <c r="BF87" s="212">
        <f>IF(N87="snížená",J87,0)</f>
        <v>0</v>
      </c>
      <c r="BG87" s="212">
        <f>IF(N87="zákl. přenesená",J87,0)</f>
        <v>0</v>
      </c>
      <c r="BH87" s="212">
        <f>IF(N87="sníž. přenesená",J87,0)</f>
        <v>0</v>
      </c>
      <c r="BI87" s="212">
        <f>IF(N87="nulová",J87,0)</f>
        <v>0</v>
      </c>
      <c r="BJ87" s="20" t="s">
        <v>86</v>
      </c>
      <c r="BK87" s="212">
        <f>ROUND(I87*H87,2)</f>
        <v>0</v>
      </c>
      <c r="BL87" s="20" t="s">
        <v>400</v>
      </c>
      <c r="BM87" s="211" t="s">
        <v>1356</v>
      </c>
    </row>
    <row r="88" s="2" customFormat="1">
      <c r="A88" s="42"/>
      <c r="B88" s="43"/>
      <c r="C88" s="44"/>
      <c r="D88" s="213" t="s">
        <v>139</v>
      </c>
      <c r="E88" s="44"/>
      <c r="F88" s="214" t="s">
        <v>1357</v>
      </c>
      <c r="G88" s="44"/>
      <c r="H88" s="44"/>
      <c r="I88" s="215"/>
      <c r="J88" s="44"/>
      <c r="K88" s="44"/>
      <c r="L88" s="48"/>
      <c r="M88" s="216"/>
      <c r="N88" s="217"/>
      <c r="O88" s="88"/>
      <c r="P88" s="88"/>
      <c r="Q88" s="88"/>
      <c r="R88" s="88"/>
      <c r="S88" s="88"/>
      <c r="T88" s="89"/>
      <c r="U88" s="42"/>
      <c r="V88" s="42"/>
      <c r="W88" s="42"/>
      <c r="X88" s="42"/>
      <c r="Y88" s="42"/>
      <c r="Z88" s="42"/>
      <c r="AA88" s="42"/>
      <c r="AB88" s="42"/>
      <c r="AC88" s="42"/>
      <c r="AD88" s="42"/>
      <c r="AE88" s="42"/>
      <c r="AT88" s="20" t="s">
        <v>139</v>
      </c>
      <c r="AU88" s="20" t="s">
        <v>89</v>
      </c>
    </row>
    <row r="89" s="2" customFormat="1">
      <c r="A89" s="42"/>
      <c r="B89" s="43"/>
      <c r="C89" s="44"/>
      <c r="D89" s="231" t="s">
        <v>184</v>
      </c>
      <c r="E89" s="44"/>
      <c r="F89" s="232" t="s">
        <v>1358</v>
      </c>
      <c r="G89" s="44"/>
      <c r="H89" s="44"/>
      <c r="I89" s="215"/>
      <c r="J89" s="44"/>
      <c r="K89" s="44"/>
      <c r="L89" s="48"/>
      <c r="M89" s="216"/>
      <c r="N89" s="217"/>
      <c r="O89" s="88"/>
      <c r="P89" s="88"/>
      <c r="Q89" s="88"/>
      <c r="R89" s="88"/>
      <c r="S89" s="88"/>
      <c r="T89" s="89"/>
      <c r="U89" s="42"/>
      <c r="V89" s="42"/>
      <c r="W89" s="42"/>
      <c r="X89" s="42"/>
      <c r="Y89" s="42"/>
      <c r="Z89" s="42"/>
      <c r="AA89" s="42"/>
      <c r="AB89" s="42"/>
      <c r="AC89" s="42"/>
      <c r="AD89" s="42"/>
      <c r="AE89" s="42"/>
      <c r="AT89" s="20" t="s">
        <v>184</v>
      </c>
      <c r="AU89" s="20" t="s">
        <v>89</v>
      </c>
    </row>
    <row r="90" s="13" customFormat="1">
      <c r="A90" s="13"/>
      <c r="B90" s="234"/>
      <c r="C90" s="235"/>
      <c r="D90" s="213" t="s">
        <v>258</v>
      </c>
      <c r="E90" s="236" t="s">
        <v>32</v>
      </c>
      <c r="F90" s="237" t="s">
        <v>1359</v>
      </c>
      <c r="G90" s="235"/>
      <c r="H90" s="238">
        <v>30.199999999999999</v>
      </c>
      <c r="I90" s="239"/>
      <c r="J90" s="235"/>
      <c r="K90" s="235"/>
      <c r="L90" s="240"/>
      <c r="M90" s="241"/>
      <c r="N90" s="242"/>
      <c r="O90" s="242"/>
      <c r="P90" s="242"/>
      <c r="Q90" s="242"/>
      <c r="R90" s="242"/>
      <c r="S90" s="242"/>
      <c r="T90" s="243"/>
      <c r="U90" s="13"/>
      <c r="V90" s="13"/>
      <c r="W90" s="13"/>
      <c r="X90" s="13"/>
      <c r="Y90" s="13"/>
      <c r="Z90" s="13"/>
      <c r="AA90" s="13"/>
      <c r="AB90" s="13"/>
      <c r="AC90" s="13"/>
      <c r="AD90" s="13"/>
      <c r="AE90" s="13"/>
      <c r="AT90" s="244" t="s">
        <v>258</v>
      </c>
      <c r="AU90" s="244" t="s">
        <v>89</v>
      </c>
      <c r="AV90" s="13" t="s">
        <v>89</v>
      </c>
      <c r="AW90" s="13" t="s">
        <v>39</v>
      </c>
      <c r="AX90" s="13" t="s">
        <v>86</v>
      </c>
      <c r="AY90" s="244" t="s">
        <v>133</v>
      </c>
    </row>
    <row r="91" s="2" customFormat="1" ht="24.15" customHeight="1">
      <c r="A91" s="42"/>
      <c r="B91" s="43"/>
      <c r="C91" s="200" t="s">
        <v>89</v>
      </c>
      <c r="D91" s="200" t="s">
        <v>134</v>
      </c>
      <c r="E91" s="201" t="s">
        <v>1360</v>
      </c>
      <c r="F91" s="202" t="s">
        <v>1361</v>
      </c>
      <c r="G91" s="203" t="s">
        <v>380</v>
      </c>
      <c r="H91" s="204">
        <v>10</v>
      </c>
      <c r="I91" s="205"/>
      <c r="J91" s="206">
        <f>ROUND(I91*H91,2)</f>
        <v>0</v>
      </c>
      <c r="K91" s="202" t="s">
        <v>235</v>
      </c>
      <c r="L91" s="48"/>
      <c r="M91" s="207" t="s">
        <v>32</v>
      </c>
      <c r="N91" s="208" t="s">
        <v>49</v>
      </c>
      <c r="O91" s="88"/>
      <c r="P91" s="209">
        <f>O91*H91</f>
        <v>0</v>
      </c>
      <c r="Q91" s="209">
        <v>0.00046000000000000001</v>
      </c>
      <c r="R91" s="209">
        <f>Q91*H91</f>
        <v>0.0045999999999999999</v>
      </c>
      <c r="S91" s="209">
        <v>0</v>
      </c>
      <c r="T91" s="210">
        <f>S91*H91</f>
        <v>0</v>
      </c>
      <c r="U91" s="42"/>
      <c r="V91" s="42"/>
      <c r="W91" s="42"/>
      <c r="X91" s="42"/>
      <c r="Y91" s="42"/>
      <c r="Z91" s="42"/>
      <c r="AA91" s="42"/>
      <c r="AB91" s="42"/>
      <c r="AC91" s="42"/>
      <c r="AD91" s="42"/>
      <c r="AE91" s="42"/>
      <c r="AR91" s="211" t="s">
        <v>400</v>
      </c>
      <c r="AT91" s="211" t="s">
        <v>134</v>
      </c>
      <c r="AU91" s="211" t="s">
        <v>89</v>
      </c>
      <c r="AY91" s="20" t="s">
        <v>133</v>
      </c>
      <c r="BE91" s="212">
        <f>IF(N91="základní",J91,0)</f>
        <v>0</v>
      </c>
      <c r="BF91" s="212">
        <f>IF(N91="snížená",J91,0)</f>
        <v>0</v>
      </c>
      <c r="BG91" s="212">
        <f>IF(N91="zákl. přenesená",J91,0)</f>
        <v>0</v>
      </c>
      <c r="BH91" s="212">
        <f>IF(N91="sníž. přenesená",J91,0)</f>
        <v>0</v>
      </c>
      <c r="BI91" s="212">
        <f>IF(N91="nulová",J91,0)</f>
        <v>0</v>
      </c>
      <c r="BJ91" s="20" t="s">
        <v>86</v>
      </c>
      <c r="BK91" s="212">
        <f>ROUND(I91*H91,2)</f>
        <v>0</v>
      </c>
      <c r="BL91" s="20" t="s">
        <v>400</v>
      </c>
      <c r="BM91" s="211" t="s">
        <v>1362</v>
      </c>
    </row>
    <row r="92" s="2" customFormat="1">
      <c r="A92" s="42"/>
      <c r="B92" s="43"/>
      <c r="C92" s="44"/>
      <c r="D92" s="213" t="s">
        <v>139</v>
      </c>
      <c r="E92" s="44"/>
      <c r="F92" s="214" t="s">
        <v>1363</v>
      </c>
      <c r="G92" s="44"/>
      <c r="H92" s="44"/>
      <c r="I92" s="215"/>
      <c r="J92" s="44"/>
      <c r="K92" s="44"/>
      <c r="L92" s="48"/>
      <c r="M92" s="216"/>
      <c r="N92" s="217"/>
      <c r="O92" s="88"/>
      <c r="P92" s="88"/>
      <c r="Q92" s="88"/>
      <c r="R92" s="88"/>
      <c r="S92" s="88"/>
      <c r="T92" s="89"/>
      <c r="U92" s="42"/>
      <c r="V92" s="42"/>
      <c r="W92" s="42"/>
      <c r="X92" s="42"/>
      <c r="Y92" s="42"/>
      <c r="Z92" s="42"/>
      <c r="AA92" s="42"/>
      <c r="AB92" s="42"/>
      <c r="AC92" s="42"/>
      <c r="AD92" s="42"/>
      <c r="AE92" s="42"/>
      <c r="AT92" s="20" t="s">
        <v>139</v>
      </c>
      <c r="AU92" s="20" t="s">
        <v>89</v>
      </c>
    </row>
    <row r="93" s="2" customFormat="1">
      <c r="A93" s="42"/>
      <c r="B93" s="43"/>
      <c r="C93" s="44"/>
      <c r="D93" s="231" t="s">
        <v>184</v>
      </c>
      <c r="E93" s="44"/>
      <c r="F93" s="232" t="s">
        <v>1364</v>
      </c>
      <c r="G93" s="44"/>
      <c r="H93" s="44"/>
      <c r="I93" s="215"/>
      <c r="J93" s="44"/>
      <c r="K93" s="44"/>
      <c r="L93" s="48"/>
      <c r="M93" s="216"/>
      <c r="N93" s="217"/>
      <c r="O93" s="88"/>
      <c r="P93" s="88"/>
      <c r="Q93" s="88"/>
      <c r="R93" s="88"/>
      <c r="S93" s="88"/>
      <c r="T93" s="89"/>
      <c r="U93" s="42"/>
      <c r="V93" s="42"/>
      <c r="W93" s="42"/>
      <c r="X93" s="42"/>
      <c r="Y93" s="42"/>
      <c r="Z93" s="42"/>
      <c r="AA93" s="42"/>
      <c r="AB93" s="42"/>
      <c r="AC93" s="42"/>
      <c r="AD93" s="42"/>
      <c r="AE93" s="42"/>
      <c r="AT93" s="20" t="s">
        <v>184</v>
      </c>
      <c r="AU93" s="20" t="s">
        <v>89</v>
      </c>
    </row>
    <row r="94" s="13" customFormat="1">
      <c r="A94" s="13"/>
      <c r="B94" s="234"/>
      <c r="C94" s="235"/>
      <c r="D94" s="213" t="s">
        <v>258</v>
      </c>
      <c r="E94" s="236" t="s">
        <v>32</v>
      </c>
      <c r="F94" s="237" t="s">
        <v>313</v>
      </c>
      <c r="G94" s="235"/>
      <c r="H94" s="238">
        <v>10</v>
      </c>
      <c r="I94" s="239"/>
      <c r="J94" s="235"/>
      <c r="K94" s="235"/>
      <c r="L94" s="240"/>
      <c r="M94" s="241"/>
      <c r="N94" s="242"/>
      <c r="O94" s="242"/>
      <c r="P94" s="242"/>
      <c r="Q94" s="242"/>
      <c r="R94" s="242"/>
      <c r="S94" s="242"/>
      <c r="T94" s="243"/>
      <c r="U94" s="13"/>
      <c r="V94" s="13"/>
      <c r="W94" s="13"/>
      <c r="X94" s="13"/>
      <c r="Y94" s="13"/>
      <c r="Z94" s="13"/>
      <c r="AA94" s="13"/>
      <c r="AB94" s="13"/>
      <c r="AC94" s="13"/>
      <c r="AD94" s="13"/>
      <c r="AE94" s="13"/>
      <c r="AT94" s="244" t="s">
        <v>258</v>
      </c>
      <c r="AU94" s="244" t="s">
        <v>89</v>
      </c>
      <c r="AV94" s="13" t="s">
        <v>89</v>
      </c>
      <c r="AW94" s="13" t="s">
        <v>39</v>
      </c>
      <c r="AX94" s="13" t="s">
        <v>86</v>
      </c>
      <c r="AY94" s="244" t="s">
        <v>133</v>
      </c>
    </row>
    <row r="95" s="2" customFormat="1" ht="24.15" customHeight="1">
      <c r="A95" s="42"/>
      <c r="B95" s="43"/>
      <c r="C95" s="200" t="s">
        <v>143</v>
      </c>
      <c r="D95" s="200" t="s">
        <v>134</v>
      </c>
      <c r="E95" s="201" t="s">
        <v>1365</v>
      </c>
      <c r="F95" s="202" t="s">
        <v>1366</v>
      </c>
      <c r="G95" s="203" t="s">
        <v>380</v>
      </c>
      <c r="H95" s="204">
        <v>1.5</v>
      </c>
      <c r="I95" s="205"/>
      <c r="J95" s="206">
        <f>ROUND(I95*H95,2)</f>
        <v>0</v>
      </c>
      <c r="K95" s="202" t="s">
        <v>235</v>
      </c>
      <c r="L95" s="48"/>
      <c r="M95" s="207" t="s">
        <v>32</v>
      </c>
      <c r="N95" s="208" t="s">
        <v>49</v>
      </c>
      <c r="O95" s="88"/>
      <c r="P95" s="209">
        <f>O95*H95</f>
        <v>0</v>
      </c>
      <c r="Q95" s="209">
        <v>0.00069999999999999999</v>
      </c>
      <c r="R95" s="209">
        <f>Q95*H95</f>
        <v>0.0010499999999999999</v>
      </c>
      <c r="S95" s="209">
        <v>0</v>
      </c>
      <c r="T95" s="210">
        <f>S95*H95</f>
        <v>0</v>
      </c>
      <c r="U95" s="42"/>
      <c r="V95" s="42"/>
      <c r="W95" s="42"/>
      <c r="X95" s="42"/>
      <c r="Y95" s="42"/>
      <c r="Z95" s="42"/>
      <c r="AA95" s="42"/>
      <c r="AB95" s="42"/>
      <c r="AC95" s="42"/>
      <c r="AD95" s="42"/>
      <c r="AE95" s="42"/>
      <c r="AR95" s="211" t="s">
        <v>400</v>
      </c>
      <c r="AT95" s="211" t="s">
        <v>134</v>
      </c>
      <c r="AU95" s="211" t="s">
        <v>89</v>
      </c>
      <c r="AY95" s="20" t="s">
        <v>133</v>
      </c>
      <c r="BE95" s="212">
        <f>IF(N95="základní",J95,0)</f>
        <v>0</v>
      </c>
      <c r="BF95" s="212">
        <f>IF(N95="snížená",J95,0)</f>
        <v>0</v>
      </c>
      <c r="BG95" s="212">
        <f>IF(N95="zákl. přenesená",J95,0)</f>
        <v>0</v>
      </c>
      <c r="BH95" s="212">
        <f>IF(N95="sníž. přenesená",J95,0)</f>
        <v>0</v>
      </c>
      <c r="BI95" s="212">
        <f>IF(N95="nulová",J95,0)</f>
        <v>0</v>
      </c>
      <c r="BJ95" s="20" t="s">
        <v>86</v>
      </c>
      <c r="BK95" s="212">
        <f>ROUND(I95*H95,2)</f>
        <v>0</v>
      </c>
      <c r="BL95" s="20" t="s">
        <v>400</v>
      </c>
      <c r="BM95" s="211" t="s">
        <v>1367</v>
      </c>
    </row>
    <row r="96" s="2" customFormat="1">
      <c r="A96" s="42"/>
      <c r="B96" s="43"/>
      <c r="C96" s="44"/>
      <c r="D96" s="213" t="s">
        <v>139</v>
      </c>
      <c r="E96" s="44"/>
      <c r="F96" s="214" t="s">
        <v>1368</v>
      </c>
      <c r="G96" s="44"/>
      <c r="H96" s="44"/>
      <c r="I96" s="215"/>
      <c r="J96" s="44"/>
      <c r="K96" s="44"/>
      <c r="L96" s="48"/>
      <c r="M96" s="216"/>
      <c r="N96" s="217"/>
      <c r="O96" s="88"/>
      <c r="P96" s="88"/>
      <c r="Q96" s="88"/>
      <c r="R96" s="88"/>
      <c r="S96" s="88"/>
      <c r="T96" s="89"/>
      <c r="U96" s="42"/>
      <c r="V96" s="42"/>
      <c r="W96" s="42"/>
      <c r="X96" s="42"/>
      <c r="Y96" s="42"/>
      <c r="Z96" s="42"/>
      <c r="AA96" s="42"/>
      <c r="AB96" s="42"/>
      <c r="AC96" s="42"/>
      <c r="AD96" s="42"/>
      <c r="AE96" s="42"/>
      <c r="AT96" s="20" t="s">
        <v>139</v>
      </c>
      <c r="AU96" s="20" t="s">
        <v>89</v>
      </c>
    </row>
    <row r="97" s="2" customFormat="1">
      <c r="A97" s="42"/>
      <c r="B97" s="43"/>
      <c r="C97" s="44"/>
      <c r="D97" s="231" t="s">
        <v>184</v>
      </c>
      <c r="E97" s="44"/>
      <c r="F97" s="232" t="s">
        <v>1369</v>
      </c>
      <c r="G97" s="44"/>
      <c r="H97" s="44"/>
      <c r="I97" s="215"/>
      <c r="J97" s="44"/>
      <c r="K97" s="44"/>
      <c r="L97" s="48"/>
      <c r="M97" s="216"/>
      <c r="N97" s="217"/>
      <c r="O97" s="88"/>
      <c r="P97" s="88"/>
      <c r="Q97" s="88"/>
      <c r="R97" s="88"/>
      <c r="S97" s="88"/>
      <c r="T97" s="89"/>
      <c r="U97" s="42"/>
      <c r="V97" s="42"/>
      <c r="W97" s="42"/>
      <c r="X97" s="42"/>
      <c r="Y97" s="42"/>
      <c r="Z97" s="42"/>
      <c r="AA97" s="42"/>
      <c r="AB97" s="42"/>
      <c r="AC97" s="42"/>
      <c r="AD97" s="42"/>
      <c r="AE97" s="42"/>
      <c r="AT97" s="20" t="s">
        <v>184</v>
      </c>
      <c r="AU97" s="20" t="s">
        <v>89</v>
      </c>
    </row>
    <row r="98" s="13" customFormat="1">
      <c r="A98" s="13"/>
      <c r="B98" s="234"/>
      <c r="C98" s="235"/>
      <c r="D98" s="213" t="s">
        <v>258</v>
      </c>
      <c r="E98" s="236" t="s">
        <v>32</v>
      </c>
      <c r="F98" s="237" t="s">
        <v>1370</v>
      </c>
      <c r="G98" s="235"/>
      <c r="H98" s="238">
        <v>1.5</v>
      </c>
      <c r="I98" s="239"/>
      <c r="J98" s="235"/>
      <c r="K98" s="235"/>
      <c r="L98" s="240"/>
      <c r="M98" s="241"/>
      <c r="N98" s="242"/>
      <c r="O98" s="242"/>
      <c r="P98" s="242"/>
      <c r="Q98" s="242"/>
      <c r="R98" s="242"/>
      <c r="S98" s="242"/>
      <c r="T98" s="243"/>
      <c r="U98" s="13"/>
      <c r="V98" s="13"/>
      <c r="W98" s="13"/>
      <c r="X98" s="13"/>
      <c r="Y98" s="13"/>
      <c r="Z98" s="13"/>
      <c r="AA98" s="13"/>
      <c r="AB98" s="13"/>
      <c r="AC98" s="13"/>
      <c r="AD98" s="13"/>
      <c r="AE98" s="13"/>
      <c r="AT98" s="244" t="s">
        <v>258</v>
      </c>
      <c r="AU98" s="244" t="s">
        <v>89</v>
      </c>
      <c r="AV98" s="13" t="s">
        <v>89</v>
      </c>
      <c r="AW98" s="13" t="s">
        <v>39</v>
      </c>
      <c r="AX98" s="13" t="s">
        <v>86</v>
      </c>
      <c r="AY98" s="244" t="s">
        <v>133</v>
      </c>
    </row>
    <row r="99" s="2" customFormat="1" ht="16.5" customHeight="1">
      <c r="A99" s="42"/>
      <c r="B99" s="43"/>
      <c r="C99" s="200" t="s">
        <v>132</v>
      </c>
      <c r="D99" s="200" t="s">
        <v>134</v>
      </c>
      <c r="E99" s="201" t="s">
        <v>1371</v>
      </c>
      <c r="F99" s="202" t="s">
        <v>1372</v>
      </c>
      <c r="G99" s="203" t="s">
        <v>380</v>
      </c>
      <c r="H99" s="204">
        <v>41.700000000000003</v>
      </c>
      <c r="I99" s="205"/>
      <c r="J99" s="206">
        <f>ROUND(I99*H99,2)</f>
        <v>0</v>
      </c>
      <c r="K99" s="202" t="s">
        <v>235</v>
      </c>
      <c r="L99" s="48"/>
      <c r="M99" s="207" t="s">
        <v>32</v>
      </c>
      <c r="N99" s="208" t="s">
        <v>49</v>
      </c>
      <c r="O99" s="88"/>
      <c r="P99" s="209">
        <f>O99*H99</f>
        <v>0</v>
      </c>
      <c r="Q99" s="209">
        <v>0</v>
      </c>
      <c r="R99" s="209">
        <f>Q99*H99</f>
        <v>0</v>
      </c>
      <c r="S99" s="209">
        <v>0</v>
      </c>
      <c r="T99" s="210">
        <f>S99*H99</f>
        <v>0</v>
      </c>
      <c r="U99" s="42"/>
      <c r="V99" s="42"/>
      <c r="W99" s="42"/>
      <c r="X99" s="42"/>
      <c r="Y99" s="42"/>
      <c r="Z99" s="42"/>
      <c r="AA99" s="42"/>
      <c r="AB99" s="42"/>
      <c r="AC99" s="42"/>
      <c r="AD99" s="42"/>
      <c r="AE99" s="42"/>
      <c r="AR99" s="211" t="s">
        <v>400</v>
      </c>
      <c r="AT99" s="211" t="s">
        <v>134</v>
      </c>
      <c r="AU99" s="211" t="s">
        <v>89</v>
      </c>
      <c r="AY99" s="20" t="s">
        <v>133</v>
      </c>
      <c r="BE99" s="212">
        <f>IF(N99="základní",J99,0)</f>
        <v>0</v>
      </c>
      <c r="BF99" s="212">
        <f>IF(N99="snížená",J99,0)</f>
        <v>0</v>
      </c>
      <c r="BG99" s="212">
        <f>IF(N99="zákl. přenesená",J99,0)</f>
        <v>0</v>
      </c>
      <c r="BH99" s="212">
        <f>IF(N99="sníž. přenesená",J99,0)</f>
        <v>0</v>
      </c>
      <c r="BI99" s="212">
        <f>IF(N99="nulová",J99,0)</f>
        <v>0</v>
      </c>
      <c r="BJ99" s="20" t="s">
        <v>86</v>
      </c>
      <c r="BK99" s="212">
        <f>ROUND(I99*H99,2)</f>
        <v>0</v>
      </c>
      <c r="BL99" s="20" t="s">
        <v>400</v>
      </c>
      <c r="BM99" s="211" t="s">
        <v>1373</v>
      </c>
    </row>
    <row r="100" s="2" customFormat="1">
      <c r="A100" s="42"/>
      <c r="B100" s="43"/>
      <c r="C100" s="44"/>
      <c r="D100" s="213" t="s">
        <v>139</v>
      </c>
      <c r="E100" s="44"/>
      <c r="F100" s="214" t="s">
        <v>1374</v>
      </c>
      <c r="G100" s="44"/>
      <c r="H100" s="44"/>
      <c r="I100" s="215"/>
      <c r="J100" s="44"/>
      <c r="K100" s="44"/>
      <c r="L100" s="48"/>
      <c r="M100" s="216"/>
      <c r="N100" s="217"/>
      <c r="O100" s="88"/>
      <c r="P100" s="88"/>
      <c r="Q100" s="88"/>
      <c r="R100" s="88"/>
      <c r="S100" s="88"/>
      <c r="T100" s="89"/>
      <c r="U100" s="42"/>
      <c r="V100" s="42"/>
      <c r="W100" s="42"/>
      <c r="X100" s="42"/>
      <c r="Y100" s="42"/>
      <c r="Z100" s="42"/>
      <c r="AA100" s="42"/>
      <c r="AB100" s="42"/>
      <c r="AC100" s="42"/>
      <c r="AD100" s="42"/>
      <c r="AE100" s="42"/>
      <c r="AT100" s="20" t="s">
        <v>139</v>
      </c>
      <c r="AU100" s="20" t="s">
        <v>89</v>
      </c>
    </row>
    <row r="101" s="2" customFormat="1">
      <c r="A101" s="42"/>
      <c r="B101" s="43"/>
      <c r="C101" s="44"/>
      <c r="D101" s="231" t="s">
        <v>184</v>
      </c>
      <c r="E101" s="44"/>
      <c r="F101" s="232" t="s">
        <v>1375</v>
      </c>
      <c r="G101" s="44"/>
      <c r="H101" s="44"/>
      <c r="I101" s="215"/>
      <c r="J101" s="44"/>
      <c r="K101" s="44"/>
      <c r="L101" s="48"/>
      <c r="M101" s="216"/>
      <c r="N101" s="217"/>
      <c r="O101" s="88"/>
      <c r="P101" s="88"/>
      <c r="Q101" s="88"/>
      <c r="R101" s="88"/>
      <c r="S101" s="88"/>
      <c r="T101" s="89"/>
      <c r="U101" s="42"/>
      <c r="V101" s="42"/>
      <c r="W101" s="42"/>
      <c r="X101" s="42"/>
      <c r="Y101" s="42"/>
      <c r="Z101" s="42"/>
      <c r="AA101" s="42"/>
      <c r="AB101" s="42"/>
      <c r="AC101" s="42"/>
      <c r="AD101" s="42"/>
      <c r="AE101" s="42"/>
      <c r="AT101" s="20" t="s">
        <v>184</v>
      </c>
      <c r="AU101" s="20" t="s">
        <v>89</v>
      </c>
    </row>
    <row r="102" s="13" customFormat="1">
      <c r="A102" s="13"/>
      <c r="B102" s="234"/>
      <c r="C102" s="235"/>
      <c r="D102" s="213" t="s">
        <v>258</v>
      </c>
      <c r="E102" s="236" t="s">
        <v>32</v>
      </c>
      <c r="F102" s="237" t="s">
        <v>1376</v>
      </c>
      <c r="G102" s="235"/>
      <c r="H102" s="238">
        <v>41.700000000000003</v>
      </c>
      <c r="I102" s="239"/>
      <c r="J102" s="235"/>
      <c r="K102" s="235"/>
      <c r="L102" s="240"/>
      <c r="M102" s="241"/>
      <c r="N102" s="242"/>
      <c r="O102" s="242"/>
      <c r="P102" s="242"/>
      <c r="Q102" s="242"/>
      <c r="R102" s="242"/>
      <c r="S102" s="242"/>
      <c r="T102" s="243"/>
      <c r="U102" s="13"/>
      <c r="V102" s="13"/>
      <c r="W102" s="13"/>
      <c r="X102" s="13"/>
      <c r="Y102" s="13"/>
      <c r="Z102" s="13"/>
      <c r="AA102" s="13"/>
      <c r="AB102" s="13"/>
      <c r="AC102" s="13"/>
      <c r="AD102" s="13"/>
      <c r="AE102" s="13"/>
      <c r="AT102" s="244" t="s">
        <v>258</v>
      </c>
      <c r="AU102" s="244" t="s">
        <v>89</v>
      </c>
      <c r="AV102" s="13" t="s">
        <v>89</v>
      </c>
      <c r="AW102" s="13" t="s">
        <v>39</v>
      </c>
      <c r="AX102" s="13" t="s">
        <v>86</v>
      </c>
      <c r="AY102" s="244" t="s">
        <v>133</v>
      </c>
    </row>
    <row r="103" s="2" customFormat="1" ht="24.15" customHeight="1">
      <c r="A103" s="42"/>
      <c r="B103" s="43"/>
      <c r="C103" s="200" t="s">
        <v>153</v>
      </c>
      <c r="D103" s="200" t="s">
        <v>134</v>
      </c>
      <c r="E103" s="201" t="s">
        <v>1377</v>
      </c>
      <c r="F103" s="202" t="s">
        <v>1378</v>
      </c>
      <c r="G103" s="203" t="s">
        <v>205</v>
      </c>
      <c r="H103" s="204">
        <v>1</v>
      </c>
      <c r="I103" s="205"/>
      <c r="J103" s="206">
        <f>ROUND(I103*H103,2)</f>
        <v>0</v>
      </c>
      <c r="K103" s="202" t="s">
        <v>32</v>
      </c>
      <c r="L103" s="48"/>
      <c r="M103" s="207" t="s">
        <v>32</v>
      </c>
      <c r="N103" s="208" t="s">
        <v>49</v>
      </c>
      <c r="O103" s="88"/>
      <c r="P103" s="209">
        <f>O103*H103</f>
        <v>0</v>
      </c>
      <c r="Q103" s="209">
        <v>0</v>
      </c>
      <c r="R103" s="209">
        <f>Q103*H103</f>
        <v>0</v>
      </c>
      <c r="S103" s="209">
        <v>0</v>
      </c>
      <c r="T103" s="210">
        <f>S103*H103</f>
        <v>0</v>
      </c>
      <c r="U103" s="42"/>
      <c r="V103" s="42"/>
      <c r="W103" s="42"/>
      <c r="X103" s="42"/>
      <c r="Y103" s="42"/>
      <c r="Z103" s="42"/>
      <c r="AA103" s="42"/>
      <c r="AB103" s="42"/>
      <c r="AC103" s="42"/>
      <c r="AD103" s="42"/>
      <c r="AE103" s="42"/>
      <c r="AR103" s="211" t="s">
        <v>400</v>
      </c>
      <c r="AT103" s="211" t="s">
        <v>134</v>
      </c>
      <c r="AU103" s="211" t="s">
        <v>89</v>
      </c>
      <c r="AY103" s="20" t="s">
        <v>133</v>
      </c>
      <c r="BE103" s="212">
        <f>IF(N103="základní",J103,0)</f>
        <v>0</v>
      </c>
      <c r="BF103" s="212">
        <f>IF(N103="snížená",J103,0)</f>
        <v>0</v>
      </c>
      <c r="BG103" s="212">
        <f>IF(N103="zákl. přenesená",J103,0)</f>
        <v>0</v>
      </c>
      <c r="BH103" s="212">
        <f>IF(N103="sníž. přenesená",J103,0)</f>
        <v>0</v>
      </c>
      <c r="BI103" s="212">
        <f>IF(N103="nulová",J103,0)</f>
        <v>0</v>
      </c>
      <c r="BJ103" s="20" t="s">
        <v>86</v>
      </c>
      <c r="BK103" s="212">
        <f>ROUND(I103*H103,2)</f>
        <v>0</v>
      </c>
      <c r="BL103" s="20" t="s">
        <v>400</v>
      </c>
      <c r="BM103" s="211" t="s">
        <v>1379</v>
      </c>
    </row>
    <row r="104" s="2" customFormat="1">
      <c r="A104" s="42"/>
      <c r="B104" s="43"/>
      <c r="C104" s="44"/>
      <c r="D104" s="213" t="s">
        <v>139</v>
      </c>
      <c r="E104" s="44"/>
      <c r="F104" s="214" t="s">
        <v>1378</v>
      </c>
      <c r="G104" s="44"/>
      <c r="H104" s="44"/>
      <c r="I104" s="215"/>
      <c r="J104" s="44"/>
      <c r="K104" s="44"/>
      <c r="L104" s="48"/>
      <c r="M104" s="216"/>
      <c r="N104" s="217"/>
      <c r="O104" s="88"/>
      <c r="P104" s="88"/>
      <c r="Q104" s="88"/>
      <c r="R104" s="88"/>
      <c r="S104" s="88"/>
      <c r="T104" s="89"/>
      <c r="U104" s="42"/>
      <c r="V104" s="42"/>
      <c r="W104" s="42"/>
      <c r="X104" s="42"/>
      <c r="Y104" s="42"/>
      <c r="Z104" s="42"/>
      <c r="AA104" s="42"/>
      <c r="AB104" s="42"/>
      <c r="AC104" s="42"/>
      <c r="AD104" s="42"/>
      <c r="AE104" s="42"/>
      <c r="AT104" s="20" t="s">
        <v>139</v>
      </c>
      <c r="AU104" s="20" t="s">
        <v>89</v>
      </c>
    </row>
    <row r="105" s="2" customFormat="1" ht="24.15" customHeight="1">
      <c r="A105" s="42"/>
      <c r="B105" s="43"/>
      <c r="C105" s="200" t="s">
        <v>158</v>
      </c>
      <c r="D105" s="200" t="s">
        <v>134</v>
      </c>
      <c r="E105" s="201" t="s">
        <v>1380</v>
      </c>
      <c r="F105" s="202" t="s">
        <v>1381</v>
      </c>
      <c r="G105" s="203" t="s">
        <v>205</v>
      </c>
      <c r="H105" s="204">
        <v>1</v>
      </c>
      <c r="I105" s="205"/>
      <c r="J105" s="206">
        <f>ROUND(I105*H105,2)</f>
        <v>0</v>
      </c>
      <c r="K105" s="202" t="s">
        <v>32</v>
      </c>
      <c r="L105" s="48"/>
      <c r="M105" s="207" t="s">
        <v>32</v>
      </c>
      <c r="N105" s="208" t="s">
        <v>49</v>
      </c>
      <c r="O105" s="88"/>
      <c r="P105" s="209">
        <f>O105*H105</f>
        <v>0</v>
      </c>
      <c r="Q105" s="209">
        <v>0</v>
      </c>
      <c r="R105" s="209">
        <f>Q105*H105</f>
        <v>0</v>
      </c>
      <c r="S105" s="209">
        <v>0</v>
      </c>
      <c r="T105" s="210">
        <f>S105*H105</f>
        <v>0</v>
      </c>
      <c r="U105" s="42"/>
      <c r="V105" s="42"/>
      <c r="W105" s="42"/>
      <c r="X105" s="42"/>
      <c r="Y105" s="42"/>
      <c r="Z105" s="42"/>
      <c r="AA105" s="42"/>
      <c r="AB105" s="42"/>
      <c r="AC105" s="42"/>
      <c r="AD105" s="42"/>
      <c r="AE105" s="42"/>
      <c r="AR105" s="211" t="s">
        <v>400</v>
      </c>
      <c r="AT105" s="211" t="s">
        <v>134</v>
      </c>
      <c r="AU105" s="211" t="s">
        <v>89</v>
      </c>
      <c r="AY105" s="20" t="s">
        <v>133</v>
      </c>
      <c r="BE105" s="212">
        <f>IF(N105="základní",J105,0)</f>
        <v>0</v>
      </c>
      <c r="BF105" s="212">
        <f>IF(N105="snížená",J105,0)</f>
        <v>0</v>
      </c>
      <c r="BG105" s="212">
        <f>IF(N105="zákl. přenesená",J105,0)</f>
        <v>0</v>
      </c>
      <c r="BH105" s="212">
        <f>IF(N105="sníž. přenesená",J105,0)</f>
        <v>0</v>
      </c>
      <c r="BI105" s="212">
        <f>IF(N105="nulová",J105,0)</f>
        <v>0</v>
      </c>
      <c r="BJ105" s="20" t="s">
        <v>86</v>
      </c>
      <c r="BK105" s="212">
        <f>ROUND(I105*H105,2)</f>
        <v>0</v>
      </c>
      <c r="BL105" s="20" t="s">
        <v>400</v>
      </c>
      <c r="BM105" s="211" t="s">
        <v>1382</v>
      </c>
    </row>
    <row r="106" s="2" customFormat="1">
      <c r="A106" s="42"/>
      <c r="B106" s="43"/>
      <c r="C106" s="44"/>
      <c r="D106" s="213" t="s">
        <v>139</v>
      </c>
      <c r="E106" s="44"/>
      <c r="F106" s="214" t="s">
        <v>1381</v>
      </c>
      <c r="G106" s="44"/>
      <c r="H106" s="44"/>
      <c r="I106" s="215"/>
      <c r="J106" s="44"/>
      <c r="K106" s="44"/>
      <c r="L106" s="48"/>
      <c r="M106" s="216"/>
      <c r="N106" s="217"/>
      <c r="O106" s="88"/>
      <c r="P106" s="88"/>
      <c r="Q106" s="88"/>
      <c r="R106" s="88"/>
      <c r="S106" s="88"/>
      <c r="T106" s="89"/>
      <c r="U106" s="42"/>
      <c r="V106" s="42"/>
      <c r="W106" s="42"/>
      <c r="X106" s="42"/>
      <c r="Y106" s="42"/>
      <c r="Z106" s="42"/>
      <c r="AA106" s="42"/>
      <c r="AB106" s="42"/>
      <c r="AC106" s="42"/>
      <c r="AD106" s="42"/>
      <c r="AE106" s="42"/>
      <c r="AT106" s="20" t="s">
        <v>139</v>
      </c>
      <c r="AU106" s="20" t="s">
        <v>89</v>
      </c>
    </row>
    <row r="107" s="2" customFormat="1" ht="24.15" customHeight="1">
      <c r="A107" s="42"/>
      <c r="B107" s="43"/>
      <c r="C107" s="200" t="s">
        <v>162</v>
      </c>
      <c r="D107" s="200" t="s">
        <v>134</v>
      </c>
      <c r="E107" s="201" t="s">
        <v>1383</v>
      </c>
      <c r="F107" s="202" t="s">
        <v>1384</v>
      </c>
      <c r="G107" s="203" t="s">
        <v>282</v>
      </c>
      <c r="H107" s="204">
        <v>0.017000000000000001</v>
      </c>
      <c r="I107" s="205"/>
      <c r="J107" s="206">
        <f>ROUND(I107*H107,2)</f>
        <v>0</v>
      </c>
      <c r="K107" s="202" t="s">
        <v>235</v>
      </c>
      <c r="L107" s="48"/>
      <c r="M107" s="207" t="s">
        <v>32</v>
      </c>
      <c r="N107" s="208" t="s">
        <v>49</v>
      </c>
      <c r="O107" s="88"/>
      <c r="P107" s="209">
        <f>O107*H107</f>
        <v>0</v>
      </c>
      <c r="Q107" s="209">
        <v>0</v>
      </c>
      <c r="R107" s="209">
        <f>Q107*H107</f>
        <v>0</v>
      </c>
      <c r="S107" s="209">
        <v>0</v>
      </c>
      <c r="T107" s="210">
        <f>S107*H107</f>
        <v>0</v>
      </c>
      <c r="U107" s="42"/>
      <c r="V107" s="42"/>
      <c r="W107" s="42"/>
      <c r="X107" s="42"/>
      <c r="Y107" s="42"/>
      <c r="Z107" s="42"/>
      <c r="AA107" s="42"/>
      <c r="AB107" s="42"/>
      <c r="AC107" s="42"/>
      <c r="AD107" s="42"/>
      <c r="AE107" s="42"/>
      <c r="AR107" s="211" t="s">
        <v>400</v>
      </c>
      <c r="AT107" s="211" t="s">
        <v>134</v>
      </c>
      <c r="AU107" s="211" t="s">
        <v>89</v>
      </c>
      <c r="AY107" s="20" t="s">
        <v>133</v>
      </c>
      <c r="BE107" s="212">
        <f>IF(N107="základní",J107,0)</f>
        <v>0</v>
      </c>
      <c r="BF107" s="212">
        <f>IF(N107="snížená",J107,0)</f>
        <v>0</v>
      </c>
      <c r="BG107" s="212">
        <f>IF(N107="zákl. přenesená",J107,0)</f>
        <v>0</v>
      </c>
      <c r="BH107" s="212">
        <f>IF(N107="sníž. přenesená",J107,0)</f>
        <v>0</v>
      </c>
      <c r="BI107" s="212">
        <f>IF(N107="nulová",J107,0)</f>
        <v>0</v>
      </c>
      <c r="BJ107" s="20" t="s">
        <v>86</v>
      </c>
      <c r="BK107" s="212">
        <f>ROUND(I107*H107,2)</f>
        <v>0</v>
      </c>
      <c r="BL107" s="20" t="s">
        <v>400</v>
      </c>
      <c r="BM107" s="211" t="s">
        <v>1385</v>
      </c>
    </row>
    <row r="108" s="2" customFormat="1">
      <c r="A108" s="42"/>
      <c r="B108" s="43"/>
      <c r="C108" s="44"/>
      <c r="D108" s="213" t="s">
        <v>139</v>
      </c>
      <c r="E108" s="44"/>
      <c r="F108" s="214" t="s">
        <v>1386</v>
      </c>
      <c r="G108" s="44"/>
      <c r="H108" s="44"/>
      <c r="I108" s="215"/>
      <c r="J108" s="44"/>
      <c r="K108" s="44"/>
      <c r="L108" s="48"/>
      <c r="M108" s="216"/>
      <c r="N108" s="217"/>
      <c r="O108" s="88"/>
      <c r="P108" s="88"/>
      <c r="Q108" s="88"/>
      <c r="R108" s="88"/>
      <c r="S108" s="88"/>
      <c r="T108" s="89"/>
      <c r="U108" s="42"/>
      <c r="V108" s="42"/>
      <c r="W108" s="42"/>
      <c r="X108" s="42"/>
      <c r="Y108" s="42"/>
      <c r="Z108" s="42"/>
      <c r="AA108" s="42"/>
      <c r="AB108" s="42"/>
      <c r="AC108" s="42"/>
      <c r="AD108" s="42"/>
      <c r="AE108" s="42"/>
      <c r="AT108" s="20" t="s">
        <v>139</v>
      </c>
      <c r="AU108" s="20" t="s">
        <v>89</v>
      </c>
    </row>
    <row r="109" s="2" customFormat="1">
      <c r="A109" s="42"/>
      <c r="B109" s="43"/>
      <c r="C109" s="44"/>
      <c r="D109" s="231" t="s">
        <v>184</v>
      </c>
      <c r="E109" s="44"/>
      <c r="F109" s="232" t="s">
        <v>1387</v>
      </c>
      <c r="G109" s="44"/>
      <c r="H109" s="44"/>
      <c r="I109" s="215"/>
      <c r="J109" s="44"/>
      <c r="K109" s="44"/>
      <c r="L109" s="48"/>
      <c r="M109" s="216"/>
      <c r="N109" s="217"/>
      <c r="O109" s="88"/>
      <c r="P109" s="88"/>
      <c r="Q109" s="88"/>
      <c r="R109" s="88"/>
      <c r="S109" s="88"/>
      <c r="T109" s="89"/>
      <c r="U109" s="42"/>
      <c r="V109" s="42"/>
      <c r="W109" s="42"/>
      <c r="X109" s="42"/>
      <c r="Y109" s="42"/>
      <c r="Z109" s="42"/>
      <c r="AA109" s="42"/>
      <c r="AB109" s="42"/>
      <c r="AC109" s="42"/>
      <c r="AD109" s="42"/>
      <c r="AE109" s="42"/>
      <c r="AT109" s="20" t="s">
        <v>184</v>
      </c>
      <c r="AU109" s="20" t="s">
        <v>89</v>
      </c>
    </row>
    <row r="110" s="2" customFormat="1">
      <c r="A110" s="42"/>
      <c r="B110" s="43"/>
      <c r="C110" s="44"/>
      <c r="D110" s="213" t="s">
        <v>239</v>
      </c>
      <c r="E110" s="44"/>
      <c r="F110" s="218" t="s">
        <v>591</v>
      </c>
      <c r="G110" s="44"/>
      <c r="H110" s="44"/>
      <c r="I110" s="215"/>
      <c r="J110" s="44"/>
      <c r="K110" s="44"/>
      <c r="L110" s="48"/>
      <c r="M110" s="216"/>
      <c r="N110" s="217"/>
      <c r="O110" s="88"/>
      <c r="P110" s="88"/>
      <c r="Q110" s="88"/>
      <c r="R110" s="88"/>
      <c r="S110" s="88"/>
      <c r="T110" s="89"/>
      <c r="U110" s="42"/>
      <c r="V110" s="42"/>
      <c r="W110" s="42"/>
      <c r="X110" s="42"/>
      <c r="Y110" s="42"/>
      <c r="Z110" s="42"/>
      <c r="AA110" s="42"/>
      <c r="AB110" s="42"/>
      <c r="AC110" s="42"/>
      <c r="AD110" s="42"/>
      <c r="AE110" s="42"/>
      <c r="AT110" s="20" t="s">
        <v>239</v>
      </c>
      <c r="AU110" s="20" t="s">
        <v>89</v>
      </c>
    </row>
    <row r="111" s="11" customFormat="1" ht="22.8" customHeight="1">
      <c r="A111" s="11"/>
      <c r="B111" s="186"/>
      <c r="C111" s="187"/>
      <c r="D111" s="188" t="s">
        <v>77</v>
      </c>
      <c r="E111" s="229" t="s">
        <v>1388</v>
      </c>
      <c r="F111" s="229" t="s">
        <v>1389</v>
      </c>
      <c r="G111" s="187"/>
      <c r="H111" s="187"/>
      <c r="I111" s="190"/>
      <c r="J111" s="230">
        <f>BK111</f>
        <v>0</v>
      </c>
      <c r="K111" s="187"/>
      <c r="L111" s="192"/>
      <c r="M111" s="193"/>
      <c r="N111" s="194"/>
      <c r="O111" s="194"/>
      <c r="P111" s="195">
        <f>SUM(P112:P115)</f>
        <v>0</v>
      </c>
      <c r="Q111" s="194"/>
      <c r="R111" s="195">
        <f>SUM(R112:R115)</f>
        <v>0.00066</v>
      </c>
      <c r="S111" s="194"/>
      <c r="T111" s="196">
        <f>SUM(T112:T115)</f>
        <v>0</v>
      </c>
      <c r="U111" s="11"/>
      <c r="V111" s="11"/>
      <c r="W111" s="11"/>
      <c r="X111" s="11"/>
      <c r="Y111" s="11"/>
      <c r="Z111" s="11"/>
      <c r="AA111" s="11"/>
      <c r="AB111" s="11"/>
      <c r="AC111" s="11"/>
      <c r="AD111" s="11"/>
      <c r="AE111" s="11"/>
      <c r="AR111" s="197" t="s">
        <v>89</v>
      </c>
      <c r="AT111" s="198" t="s">
        <v>77</v>
      </c>
      <c r="AU111" s="198" t="s">
        <v>86</v>
      </c>
      <c r="AY111" s="197" t="s">
        <v>133</v>
      </c>
      <c r="BK111" s="199">
        <f>SUM(BK112:BK115)</f>
        <v>0</v>
      </c>
    </row>
    <row r="112" s="2" customFormat="1" ht="24.15" customHeight="1">
      <c r="A112" s="42"/>
      <c r="B112" s="43"/>
      <c r="C112" s="200" t="s">
        <v>166</v>
      </c>
      <c r="D112" s="200" t="s">
        <v>134</v>
      </c>
      <c r="E112" s="201" t="s">
        <v>1390</v>
      </c>
      <c r="F112" s="202" t="s">
        <v>1391</v>
      </c>
      <c r="G112" s="203" t="s">
        <v>234</v>
      </c>
      <c r="H112" s="204">
        <v>6</v>
      </c>
      <c r="I112" s="205"/>
      <c r="J112" s="206">
        <f>ROUND(I112*H112,2)</f>
        <v>0</v>
      </c>
      <c r="K112" s="202" t="s">
        <v>455</v>
      </c>
      <c r="L112" s="48"/>
      <c r="M112" s="207" t="s">
        <v>32</v>
      </c>
      <c r="N112" s="208" t="s">
        <v>49</v>
      </c>
      <c r="O112" s="88"/>
      <c r="P112" s="209">
        <f>O112*H112</f>
        <v>0</v>
      </c>
      <c r="Q112" s="209">
        <v>0.00011</v>
      </c>
      <c r="R112" s="209">
        <f>Q112*H112</f>
        <v>0.00066</v>
      </c>
      <c r="S112" s="209">
        <v>0</v>
      </c>
      <c r="T112" s="210">
        <f>S112*H112</f>
        <v>0</v>
      </c>
      <c r="U112" s="42"/>
      <c r="V112" s="42"/>
      <c r="W112" s="42"/>
      <c r="X112" s="42"/>
      <c r="Y112" s="42"/>
      <c r="Z112" s="42"/>
      <c r="AA112" s="42"/>
      <c r="AB112" s="42"/>
      <c r="AC112" s="42"/>
      <c r="AD112" s="42"/>
      <c r="AE112" s="42"/>
      <c r="AR112" s="211" t="s">
        <v>400</v>
      </c>
      <c r="AT112" s="211" t="s">
        <v>134</v>
      </c>
      <c r="AU112" s="211" t="s">
        <v>89</v>
      </c>
      <c r="AY112" s="20" t="s">
        <v>133</v>
      </c>
      <c r="BE112" s="212">
        <f>IF(N112="základní",J112,0)</f>
        <v>0</v>
      </c>
      <c r="BF112" s="212">
        <f>IF(N112="snížená",J112,0)</f>
        <v>0</v>
      </c>
      <c r="BG112" s="212">
        <f>IF(N112="zákl. přenesená",J112,0)</f>
        <v>0</v>
      </c>
      <c r="BH112" s="212">
        <f>IF(N112="sníž. přenesená",J112,0)</f>
        <v>0</v>
      </c>
      <c r="BI112" s="212">
        <f>IF(N112="nulová",J112,0)</f>
        <v>0</v>
      </c>
      <c r="BJ112" s="20" t="s">
        <v>86</v>
      </c>
      <c r="BK112" s="212">
        <f>ROUND(I112*H112,2)</f>
        <v>0</v>
      </c>
      <c r="BL112" s="20" t="s">
        <v>400</v>
      </c>
      <c r="BM112" s="211" t="s">
        <v>1392</v>
      </c>
    </row>
    <row r="113" s="2" customFormat="1">
      <c r="A113" s="42"/>
      <c r="B113" s="43"/>
      <c r="C113" s="44"/>
      <c r="D113" s="213" t="s">
        <v>139</v>
      </c>
      <c r="E113" s="44"/>
      <c r="F113" s="214" t="s">
        <v>1393</v>
      </c>
      <c r="G113" s="44"/>
      <c r="H113" s="44"/>
      <c r="I113" s="215"/>
      <c r="J113" s="44"/>
      <c r="K113" s="44"/>
      <c r="L113" s="48"/>
      <c r="M113" s="216"/>
      <c r="N113" s="217"/>
      <c r="O113" s="88"/>
      <c r="P113" s="88"/>
      <c r="Q113" s="88"/>
      <c r="R113" s="88"/>
      <c r="S113" s="88"/>
      <c r="T113" s="89"/>
      <c r="U113" s="42"/>
      <c r="V113" s="42"/>
      <c r="W113" s="42"/>
      <c r="X113" s="42"/>
      <c r="Y113" s="42"/>
      <c r="Z113" s="42"/>
      <c r="AA113" s="42"/>
      <c r="AB113" s="42"/>
      <c r="AC113" s="42"/>
      <c r="AD113" s="42"/>
      <c r="AE113" s="42"/>
      <c r="AT113" s="20" t="s">
        <v>139</v>
      </c>
      <c r="AU113" s="20" t="s">
        <v>89</v>
      </c>
    </row>
    <row r="114" s="2" customFormat="1">
      <c r="A114" s="42"/>
      <c r="B114" s="43"/>
      <c r="C114" s="44"/>
      <c r="D114" s="231" t="s">
        <v>184</v>
      </c>
      <c r="E114" s="44"/>
      <c r="F114" s="232" t="s">
        <v>1394</v>
      </c>
      <c r="G114" s="44"/>
      <c r="H114" s="44"/>
      <c r="I114" s="215"/>
      <c r="J114" s="44"/>
      <c r="K114" s="44"/>
      <c r="L114" s="48"/>
      <c r="M114" s="216"/>
      <c r="N114" s="217"/>
      <c r="O114" s="88"/>
      <c r="P114" s="88"/>
      <c r="Q114" s="88"/>
      <c r="R114" s="88"/>
      <c r="S114" s="88"/>
      <c r="T114" s="89"/>
      <c r="U114" s="42"/>
      <c r="V114" s="42"/>
      <c r="W114" s="42"/>
      <c r="X114" s="42"/>
      <c r="Y114" s="42"/>
      <c r="Z114" s="42"/>
      <c r="AA114" s="42"/>
      <c r="AB114" s="42"/>
      <c r="AC114" s="42"/>
      <c r="AD114" s="42"/>
      <c r="AE114" s="42"/>
      <c r="AT114" s="20" t="s">
        <v>184</v>
      </c>
      <c r="AU114" s="20" t="s">
        <v>89</v>
      </c>
    </row>
    <row r="115" s="2" customFormat="1">
      <c r="A115" s="42"/>
      <c r="B115" s="43"/>
      <c r="C115" s="44"/>
      <c r="D115" s="213" t="s">
        <v>239</v>
      </c>
      <c r="E115" s="44"/>
      <c r="F115" s="218" t="s">
        <v>1395</v>
      </c>
      <c r="G115" s="44"/>
      <c r="H115" s="44"/>
      <c r="I115" s="215"/>
      <c r="J115" s="44"/>
      <c r="K115" s="44"/>
      <c r="L115" s="48"/>
      <c r="M115" s="216"/>
      <c r="N115" s="217"/>
      <c r="O115" s="88"/>
      <c r="P115" s="88"/>
      <c r="Q115" s="88"/>
      <c r="R115" s="88"/>
      <c r="S115" s="88"/>
      <c r="T115" s="89"/>
      <c r="U115" s="42"/>
      <c r="V115" s="42"/>
      <c r="W115" s="42"/>
      <c r="X115" s="42"/>
      <c r="Y115" s="42"/>
      <c r="Z115" s="42"/>
      <c r="AA115" s="42"/>
      <c r="AB115" s="42"/>
      <c r="AC115" s="42"/>
      <c r="AD115" s="42"/>
      <c r="AE115" s="42"/>
      <c r="AT115" s="20" t="s">
        <v>239</v>
      </c>
      <c r="AU115" s="20" t="s">
        <v>89</v>
      </c>
    </row>
    <row r="116" s="11" customFormat="1" ht="22.8" customHeight="1">
      <c r="A116" s="11"/>
      <c r="B116" s="186"/>
      <c r="C116" s="187"/>
      <c r="D116" s="188" t="s">
        <v>77</v>
      </c>
      <c r="E116" s="229" t="s">
        <v>1396</v>
      </c>
      <c r="F116" s="229" t="s">
        <v>1397</v>
      </c>
      <c r="G116" s="187"/>
      <c r="H116" s="187"/>
      <c r="I116" s="190"/>
      <c r="J116" s="230">
        <f>BK116</f>
        <v>0</v>
      </c>
      <c r="K116" s="187"/>
      <c r="L116" s="192"/>
      <c r="M116" s="193"/>
      <c r="N116" s="194"/>
      <c r="O116" s="194"/>
      <c r="P116" s="195">
        <f>SUM(P117:P132)</f>
        <v>0</v>
      </c>
      <c r="Q116" s="194"/>
      <c r="R116" s="195">
        <f>SUM(R117:R132)</f>
        <v>0.24348</v>
      </c>
      <c r="S116" s="194"/>
      <c r="T116" s="196">
        <f>SUM(T117:T132)</f>
        <v>0</v>
      </c>
      <c r="U116" s="11"/>
      <c r="V116" s="11"/>
      <c r="W116" s="11"/>
      <c r="X116" s="11"/>
      <c r="Y116" s="11"/>
      <c r="Z116" s="11"/>
      <c r="AA116" s="11"/>
      <c r="AB116" s="11"/>
      <c r="AC116" s="11"/>
      <c r="AD116" s="11"/>
      <c r="AE116" s="11"/>
      <c r="AR116" s="197" t="s">
        <v>89</v>
      </c>
      <c r="AT116" s="198" t="s">
        <v>77</v>
      </c>
      <c r="AU116" s="198" t="s">
        <v>86</v>
      </c>
      <c r="AY116" s="197" t="s">
        <v>133</v>
      </c>
      <c r="BK116" s="199">
        <f>SUM(BK117:BK132)</f>
        <v>0</v>
      </c>
    </row>
    <row r="117" s="2" customFormat="1" ht="37.8" customHeight="1">
      <c r="A117" s="42"/>
      <c r="B117" s="43"/>
      <c r="C117" s="200" t="s">
        <v>306</v>
      </c>
      <c r="D117" s="200" t="s">
        <v>134</v>
      </c>
      <c r="E117" s="201" t="s">
        <v>1398</v>
      </c>
      <c r="F117" s="202" t="s">
        <v>1399</v>
      </c>
      <c r="G117" s="203" t="s">
        <v>234</v>
      </c>
      <c r="H117" s="204">
        <v>1</v>
      </c>
      <c r="I117" s="205"/>
      <c r="J117" s="206">
        <f>ROUND(I117*H117,2)</f>
        <v>0</v>
      </c>
      <c r="K117" s="202" t="s">
        <v>235</v>
      </c>
      <c r="L117" s="48"/>
      <c r="M117" s="207" t="s">
        <v>32</v>
      </c>
      <c r="N117" s="208" t="s">
        <v>49</v>
      </c>
      <c r="O117" s="88"/>
      <c r="P117" s="209">
        <f>O117*H117</f>
        <v>0</v>
      </c>
      <c r="Q117" s="209">
        <v>0.021760000000000002</v>
      </c>
      <c r="R117" s="209">
        <f>Q117*H117</f>
        <v>0.021760000000000002</v>
      </c>
      <c r="S117" s="209">
        <v>0</v>
      </c>
      <c r="T117" s="210">
        <f>S117*H117</f>
        <v>0</v>
      </c>
      <c r="U117" s="42"/>
      <c r="V117" s="42"/>
      <c r="W117" s="42"/>
      <c r="X117" s="42"/>
      <c r="Y117" s="42"/>
      <c r="Z117" s="42"/>
      <c r="AA117" s="42"/>
      <c r="AB117" s="42"/>
      <c r="AC117" s="42"/>
      <c r="AD117" s="42"/>
      <c r="AE117" s="42"/>
      <c r="AR117" s="211" t="s">
        <v>400</v>
      </c>
      <c r="AT117" s="211" t="s">
        <v>134</v>
      </c>
      <c r="AU117" s="211" t="s">
        <v>89</v>
      </c>
      <c r="AY117" s="20" t="s">
        <v>133</v>
      </c>
      <c r="BE117" s="212">
        <f>IF(N117="základní",J117,0)</f>
        <v>0</v>
      </c>
      <c r="BF117" s="212">
        <f>IF(N117="snížená",J117,0)</f>
        <v>0</v>
      </c>
      <c r="BG117" s="212">
        <f>IF(N117="zákl. přenesená",J117,0)</f>
        <v>0</v>
      </c>
      <c r="BH117" s="212">
        <f>IF(N117="sníž. přenesená",J117,0)</f>
        <v>0</v>
      </c>
      <c r="BI117" s="212">
        <f>IF(N117="nulová",J117,0)</f>
        <v>0</v>
      </c>
      <c r="BJ117" s="20" t="s">
        <v>86</v>
      </c>
      <c r="BK117" s="212">
        <f>ROUND(I117*H117,2)</f>
        <v>0</v>
      </c>
      <c r="BL117" s="20" t="s">
        <v>400</v>
      </c>
      <c r="BM117" s="211" t="s">
        <v>1400</v>
      </c>
    </row>
    <row r="118" s="2" customFormat="1">
      <c r="A118" s="42"/>
      <c r="B118" s="43"/>
      <c r="C118" s="44"/>
      <c r="D118" s="213" t="s">
        <v>139</v>
      </c>
      <c r="E118" s="44"/>
      <c r="F118" s="214" t="s">
        <v>1401</v>
      </c>
      <c r="G118" s="44"/>
      <c r="H118" s="44"/>
      <c r="I118" s="215"/>
      <c r="J118" s="44"/>
      <c r="K118" s="44"/>
      <c r="L118" s="48"/>
      <c r="M118" s="216"/>
      <c r="N118" s="217"/>
      <c r="O118" s="88"/>
      <c r="P118" s="88"/>
      <c r="Q118" s="88"/>
      <c r="R118" s="88"/>
      <c r="S118" s="88"/>
      <c r="T118" s="89"/>
      <c r="U118" s="42"/>
      <c r="V118" s="42"/>
      <c r="W118" s="42"/>
      <c r="X118" s="42"/>
      <c r="Y118" s="42"/>
      <c r="Z118" s="42"/>
      <c r="AA118" s="42"/>
      <c r="AB118" s="42"/>
      <c r="AC118" s="42"/>
      <c r="AD118" s="42"/>
      <c r="AE118" s="42"/>
      <c r="AT118" s="20" t="s">
        <v>139</v>
      </c>
      <c r="AU118" s="20" t="s">
        <v>89</v>
      </c>
    </row>
    <row r="119" s="2" customFormat="1">
      <c r="A119" s="42"/>
      <c r="B119" s="43"/>
      <c r="C119" s="44"/>
      <c r="D119" s="231" t="s">
        <v>184</v>
      </c>
      <c r="E119" s="44"/>
      <c r="F119" s="232" t="s">
        <v>1402</v>
      </c>
      <c r="G119" s="44"/>
      <c r="H119" s="44"/>
      <c r="I119" s="215"/>
      <c r="J119" s="44"/>
      <c r="K119" s="44"/>
      <c r="L119" s="48"/>
      <c r="M119" s="216"/>
      <c r="N119" s="217"/>
      <c r="O119" s="88"/>
      <c r="P119" s="88"/>
      <c r="Q119" s="88"/>
      <c r="R119" s="88"/>
      <c r="S119" s="88"/>
      <c r="T119" s="89"/>
      <c r="U119" s="42"/>
      <c r="V119" s="42"/>
      <c r="W119" s="42"/>
      <c r="X119" s="42"/>
      <c r="Y119" s="42"/>
      <c r="Z119" s="42"/>
      <c r="AA119" s="42"/>
      <c r="AB119" s="42"/>
      <c r="AC119" s="42"/>
      <c r="AD119" s="42"/>
      <c r="AE119" s="42"/>
      <c r="AT119" s="20" t="s">
        <v>184</v>
      </c>
      <c r="AU119" s="20" t="s">
        <v>89</v>
      </c>
    </row>
    <row r="120" s="2" customFormat="1" ht="37.8" customHeight="1">
      <c r="A120" s="42"/>
      <c r="B120" s="43"/>
      <c r="C120" s="200" t="s">
        <v>313</v>
      </c>
      <c r="D120" s="200" t="s">
        <v>134</v>
      </c>
      <c r="E120" s="201" t="s">
        <v>1403</v>
      </c>
      <c r="F120" s="202" t="s">
        <v>1404</v>
      </c>
      <c r="G120" s="203" t="s">
        <v>234</v>
      </c>
      <c r="H120" s="204">
        <v>4</v>
      </c>
      <c r="I120" s="205"/>
      <c r="J120" s="206">
        <f>ROUND(I120*H120,2)</f>
        <v>0</v>
      </c>
      <c r="K120" s="202" t="s">
        <v>235</v>
      </c>
      <c r="L120" s="48"/>
      <c r="M120" s="207" t="s">
        <v>32</v>
      </c>
      <c r="N120" s="208" t="s">
        <v>49</v>
      </c>
      <c r="O120" s="88"/>
      <c r="P120" s="209">
        <f>O120*H120</f>
        <v>0</v>
      </c>
      <c r="Q120" s="209">
        <v>0.034799999999999998</v>
      </c>
      <c r="R120" s="209">
        <f>Q120*H120</f>
        <v>0.13919999999999999</v>
      </c>
      <c r="S120" s="209">
        <v>0</v>
      </c>
      <c r="T120" s="210">
        <f>S120*H120</f>
        <v>0</v>
      </c>
      <c r="U120" s="42"/>
      <c r="V120" s="42"/>
      <c r="W120" s="42"/>
      <c r="X120" s="42"/>
      <c r="Y120" s="42"/>
      <c r="Z120" s="42"/>
      <c r="AA120" s="42"/>
      <c r="AB120" s="42"/>
      <c r="AC120" s="42"/>
      <c r="AD120" s="42"/>
      <c r="AE120" s="42"/>
      <c r="AR120" s="211" t="s">
        <v>400</v>
      </c>
      <c r="AT120" s="211" t="s">
        <v>134</v>
      </c>
      <c r="AU120" s="211" t="s">
        <v>89</v>
      </c>
      <c r="AY120" s="20" t="s">
        <v>133</v>
      </c>
      <c r="BE120" s="212">
        <f>IF(N120="základní",J120,0)</f>
        <v>0</v>
      </c>
      <c r="BF120" s="212">
        <f>IF(N120="snížená",J120,0)</f>
        <v>0</v>
      </c>
      <c r="BG120" s="212">
        <f>IF(N120="zákl. přenesená",J120,0)</f>
        <v>0</v>
      </c>
      <c r="BH120" s="212">
        <f>IF(N120="sníž. přenesená",J120,0)</f>
        <v>0</v>
      </c>
      <c r="BI120" s="212">
        <f>IF(N120="nulová",J120,0)</f>
        <v>0</v>
      </c>
      <c r="BJ120" s="20" t="s">
        <v>86</v>
      </c>
      <c r="BK120" s="212">
        <f>ROUND(I120*H120,2)</f>
        <v>0</v>
      </c>
      <c r="BL120" s="20" t="s">
        <v>400</v>
      </c>
      <c r="BM120" s="211" t="s">
        <v>1405</v>
      </c>
    </row>
    <row r="121" s="2" customFormat="1">
      <c r="A121" s="42"/>
      <c r="B121" s="43"/>
      <c r="C121" s="44"/>
      <c r="D121" s="213" t="s">
        <v>139</v>
      </c>
      <c r="E121" s="44"/>
      <c r="F121" s="214" t="s">
        <v>1406</v>
      </c>
      <c r="G121" s="44"/>
      <c r="H121" s="44"/>
      <c r="I121" s="215"/>
      <c r="J121" s="44"/>
      <c r="K121" s="44"/>
      <c r="L121" s="48"/>
      <c r="M121" s="216"/>
      <c r="N121" s="217"/>
      <c r="O121" s="88"/>
      <c r="P121" s="88"/>
      <c r="Q121" s="88"/>
      <c r="R121" s="88"/>
      <c r="S121" s="88"/>
      <c r="T121" s="89"/>
      <c r="U121" s="42"/>
      <c r="V121" s="42"/>
      <c r="W121" s="42"/>
      <c r="X121" s="42"/>
      <c r="Y121" s="42"/>
      <c r="Z121" s="42"/>
      <c r="AA121" s="42"/>
      <c r="AB121" s="42"/>
      <c r="AC121" s="42"/>
      <c r="AD121" s="42"/>
      <c r="AE121" s="42"/>
      <c r="AT121" s="20" t="s">
        <v>139</v>
      </c>
      <c r="AU121" s="20" t="s">
        <v>89</v>
      </c>
    </row>
    <row r="122" s="2" customFormat="1">
      <c r="A122" s="42"/>
      <c r="B122" s="43"/>
      <c r="C122" s="44"/>
      <c r="D122" s="231" t="s">
        <v>184</v>
      </c>
      <c r="E122" s="44"/>
      <c r="F122" s="232" t="s">
        <v>1407</v>
      </c>
      <c r="G122" s="44"/>
      <c r="H122" s="44"/>
      <c r="I122" s="215"/>
      <c r="J122" s="44"/>
      <c r="K122" s="44"/>
      <c r="L122" s="48"/>
      <c r="M122" s="216"/>
      <c r="N122" s="217"/>
      <c r="O122" s="88"/>
      <c r="P122" s="88"/>
      <c r="Q122" s="88"/>
      <c r="R122" s="88"/>
      <c r="S122" s="88"/>
      <c r="T122" s="89"/>
      <c r="U122" s="42"/>
      <c r="V122" s="42"/>
      <c r="W122" s="42"/>
      <c r="X122" s="42"/>
      <c r="Y122" s="42"/>
      <c r="Z122" s="42"/>
      <c r="AA122" s="42"/>
      <c r="AB122" s="42"/>
      <c r="AC122" s="42"/>
      <c r="AD122" s="42"/>
      <c r="AE122" s="42"/>
      <c r="AT122" s="20" t="s">
        <v>184</v>
      </c>
      <c r="AU122" s="20" t="s">
        <v>89</v>
      </c>
    </row>
    <row r="123" s="2" customFormat="1" ht="37.8" customHeight="1">
      <c r="A123" s="42"/>
      <c r="B123" s="43"/>
      <c r="C123" s="200" t="s">
        <v>354</v>
      </c>
      <c r="D123" s="200" t="s">
        <v>134</v>
      </c>
      <c r="E123" s="201" t="s">
        <v>1408</v>
      </c>
      <c r="F123" s="202" t="s">
        <v>1409</v>
      </c>
      <c r="G123" s="203" t="s">
        <v>234</v>
      </c>
      <c r="H123" s="204">
        <v>1</v>
      </c>
      <c r="I123" s="205"/>
      <c r="J123" s="206">
        <f>ROUND(I123*H123,2)</f>
        <v>0</v>
      </c>
      <c r="K123" s="202" t="s">
        <v>235</v>
      </c>
      <c r="L123" s="48"/>
      <c r="M123" s="207" t="s">
        <v>32</v>
      </c>
      <c r="N123" s="208" t="s">
        <v>49</v>
      </c>
      <c r="O123" s="88"/>
      <c r="P123" s="209">
        <f>O123*H123</f>
        <v>0</v>
      </c>
      <c r="Q123" s="209">
        <v>0.035680000000000003</v>
      </c>
      <c r="R123" s="209">
        <f>Q123*H123</f>
        <v>0.035680000000000003</v>
      </c>
      <c r="S123" s="209">
        <v>0</v>
      </c>
      <c r="T123" s="210">
        <f>S123*H123</f>
        <v>0</v>
      </c>
      <c r="U123" s="42"/>
      <c r="V123" s="42"/>
      <c r="W123" s="42"/>
      <c r="X123" s="42"/>
      <c r="Y123" s="42"/>
      <c r="Z123" s="42"/>
      <c r="AA123" s="42"/>
      <c r="AB123" s="42"/>
      <c r="AC123" s="42"/>
      <c r="AD123" s="42"/>
      <c r="AE123" s="42"/>
      <c r="AR123" s="211" t="s">
        <v>400</v>
      </c>
      <c r="AT123" s="211" t="s">
        <v>134</v>
      </c>
      <c r="AU123" s="211" t="s">
        <v>89</v>
      </c>
      <c r="AY123" s="20" t="s">
        <v>133</v>
      </c>
      <c r="BE123" s="212">
        <f>IF(N123="základní",J123,0)</f>
        <v>0</v>
      </c>
      <c r="BF123" s="212">
        <f>IF(N123="snížená",J123,0)</f>
        <v>0</v>
      </c>
      <c r="BG123" s="212">
        <f>IF(N123="zákl. přenesená",J123,0)</f>
        <v>0</v>
      </c>
      <c r="BH123" s="212">
        <f>IF(N123="sníž. přenesená",J123,0)</f>
        <v>0</v>
      </c>
      <c r="BI123" s="212">
        <f>IF(N123="nulová",J123,0)</f>
        <v>0</v>
      </c>
      <c r="BJ123" s="20" t="s">
        <v>86</v>
      </c>
      <c r="BK123" s="212">
        <f>ROUND(I123*H123,2)</f>
        <v>0</v>
      </c>
      <c r="BL123" s="20" t="s">
        <v>400</v>
      </c>
      <c r="BM123" s="211" t="s">
        <v>1410</v>
      </c>
    </row>
    <row r="124" s="2" customFormat="1">
      <c r="A124" s="42"/>
      <c r="B124" s="43"/>
      <c r="C124" s="44"/>
      <c r="D124" s="213" t="s">
        <v>139</v>
      </c>
      <c r="E124" s="44"/>
      <c r="F124" s="214" t="s">
        <v>1411</v>
      </c>
      <c r="G124" s="44"/>
      <c r="H124" s="44"/>
      <c r="I124" s="215"/>
      <c r="J124" s="44"/>
      <c r="K124" s="44"/>
      <c r="L124" s="48"/>
      <c r="M124" s="216"/>
      <c r="N124" s="217"/>
      <c r="O124" s="88"/>
      <c r="P124" s="88"/>
      <c r="Q124" s="88"/>
      <c r="R124" s="88"/>
      <c r="S124" s="88"/>
      <c r="T124" s="89"/>
      <c r="U124" s="42"/>
      <c r="V124" s="42"/>
      <c r="W124" s="42"/>
      <c r="X124" s="42"/>
      <c r="Y124" s="42"/>
      <c r="Z124" s="42"/>
      <c r="AA124" s="42"/>
      <c r="AB124" s="42"/>
      <c r="AC124" s="42"/>
      <c r="AD124" s="42"/>
      <c r="AE124" s="42"/>
      <c r="AT124" s="20" t="s">
        <v>139</v>
      </c>
      <c r="AU124" s="20" t="s">
        <v>89</v>
      </c>
    </row>
    <row r="125" s="2" customFormat="1">
      <c r="A125" s="42"/>
      <c r="B125" s="43"/>
      <c r="C125" s="44"/>
      <c r="D125" s="231" t="s">
        <v>184</v>
      </c>
      <c r="E125" s="44"/>
      <c r="F125" s="232" t="s">
        <v>1412</v>
      </c>
      <c r="G125" s="44"/>
      <c r="H125" s="44"/>
      <c r="I125" s="215"/>
      <c r="J125" s="44"/>
      <c r="K125" s="44"/>
      <c r="L125" s="48"/>
      <c r="M125" s="216"/>
      <c r="N125" s="217"/>
      <c r="O125" s="88"/>
      <c r="P125" s="88"/>
      <c r="Q125" s="88"/>
      <c r="R125" s="88"/>
      <c r="S125" s="88"/>
      <c r="T125" s="89"/>
      <c r="U125" s="42"/>
      <c r="V125" s="42"/>
      <c r="W125" s="42"/>
      <c r="X125" s="42"/>
      <c r="Y125" s="42"/>
      <c r="Z125" s="42"/>
      <c r="AA125" s="42"/>
      <c r="AB125" s="42"/>
      <c r="AC125" s="42"/>
      <c r="AD125" s="42"/>
      <c r="AE125" s="42"/>
      <c r="AT125" s="20" t="s">
        <v>184</v>
      </c>
      <c r="AU125" s="20" t="s">
        <v>89</v>
      </c>
    </row>
    <row r="126" s="2" customFormat="1" ht="37.8" customHeight="1">
      <c r="A126" s="42"/>
      <c r="B126" s="43"/>
      <c r="C126" s="200" t="s">
        <v>8</v>
      </c>
      <c r="D126" s="200" t="s">
        <v>134</v>
      </c>
      <c r="E126" s="201" t="s">
        <v>1413</v>
      </c>
      <c r="F126" s="202" t="s">
        <v>1414</v>
      </c>
      <c r="G126" s="203" t="s">
        <v>234</v>
      </c>
      <c r="H126" s="204">
        <v>1</v>
      </c>
      <c r="I126" s="205"/>
      <c r="J126" s="206">
        <f>ROUND(I126*H126,2)</f>
        <v>0</v>
      </c>
      <c r="K126" s="202" t="s">
        <v>235</v>
      </c>
      <c r="L126" s="48"/>
      <c r="M126" s="207" t="s">
        <v>32</v>
      </c>
      <c r="N126" s="208" t="s">
        <v>49</v>
      </c>
      <c r="O126" s="88"/>
      <c r="P126" s="209">
        <f>O126*H126</f>
        <v>0</v>
      </c>
      <c r="Q126" s="209">
        <v>0.04684</v>
      </c>
      <c r="R126" s="209">
        <f>Q126*H126</f>
        <v>0.04684</v>
      </c>
      <c r="S126" s="209">
        <v>0</v>
      </c>
      <c r="T126" s="210">
        <f>S126*H126</f>
        <v>0</v>
      </c>
      <c r="U126" s="42"/>
      <c r="V126" s="42"/>
      <c r="W126" s="42"/>
      <c r="X126" s="42"/>
      <c r="Y126" s="42"/>
      <c r="Z126" s="42"/>
      <c r="AA126" s="42"/>
      <c r="AB126" s="42"/>
      <c r="AC126" s="42"/>
      <c r="AD126" s="42"/>
      <c r="AE126" s="42"/>
      <c r="AR126" s="211" t="s">
        <v>400</v>
      </c>
      <c r="AT126" s="211" t="s">
        <v>134</v>
      </c>
      <c r="AU126" s="211" t="s">
        <v>89</v>
      </c>
      <c r="AY126" s="20" t="s">
        <v>133</v>
      </c>
      <c r="BE126" s="212">
        <f>IF(N126="základní",J126,0)</f>
        <v>0</v>
      </c>
      <c r="BF126" s="212">
        <f>IF(N126="snížená",J126,0)</f>
        <v>0</v>
      </c>
      <c r="BG126" s="212">
        <f>IF(N126="zákl. přenesená",J126,0)</f>
        <v>0</v>
      </c>
      <c r="BH126" s="212">
        <f>IF(N126="sníž. přenesená",J126,0)</f>
        <v>0</v>
      </c>
      <c r="BI126" s="212">
        <f>IF(N126="nulová",J126,0)</f>
        <v>0</v>
      </c>
      <c r="BJ126" s="20" t="s">
        <v>86</v>
      </c>
      <c r="BK126" s="212">
        <f>ROUND(I126*H126,2)</f>
        <v>0</v>
      </c>
      <c r="BL126" s="20" t="s">
        <v>400</v>
      </c>
      <c r="BM126" s="211" t="s">
        <v>1415</v>
      </c>
    </row>
    <row r="127" s="2" customFormat="1">
      <c r="A127" s="42"/>
      <c r="B127" s="43"/>
      <c r="C127" s="44"/>
      <c r="D127" s="213" t="s">
        <v>139</v>
      </c>
      <c r="E127" s="44"/>
      <c r="F127" s="214" t="s">
        <v>1416</v>
      </c>
      <c r="G127" s="44"/>
      <c r="H127" s="44"/>
      <c r="I127" s="215"/>
      <c r="J127" s="44"/>
      <c r="K127" s="44"/>
      <c r="L127" s="48"/>
      <c r="M127" s="216"/>
      <c r="N127" s="217"/>
      <c r="O127" s="88"/>
      <c r="P127" s="88"/>
      <c r="Q127" s="88"/>
      <c r="R127" s="88"/>
      <c r="S127" s="88"/>
      <c r="T127" s="89"/>
      <c r="U127" s="42"/>
      <c r="V127" s="42"/>
      <c r="W127" s="42"/>
      <c r="X127" s="42"/>
      <c r="Y127" s="42"/>
      <c r="Z127" s="42"/>
      <c r="AA127" s="42"/>
      <c r="AB127" s="42"/>
      <c r="AC127" s="42"/>
      <c r="AD127" s="42"/>
      <c r="AE127" s="42"/>
      <c r="AT127" s="20" t="s">
        <v>139</v>
      </c>
      <c r="AU127" s="20" t="s">
        <v>89</v>
      </c>
    </row>
    <row r="128" s="2" customFormat="1">
      <c r="A128" s="42"/>
      <c r="B128" s="43"/>
      <c r="C128" s="44"/>
      <c r="D128" s="231" t="s">
        <v>184</v>
      </c>
      <c r="E128" s="44"/>
      <c r="F128" s="232" t="s">
        <v>1417</v>
      </c>
      <c r="G128" s="44"/>
      <c r="H128" s="44"/>
      <c r="I128" s="215"/>
      <c r="J128" s="44"/>
      <c r="K128" s="44"/>
      <c r="L128" s="48"/>
      <c r="M128" s="216"/>
      <c r="N128" s="217"/>
      <c r="O128" s="88"/>
      <c r="P128" s="88"/>
      <c r="Q128" s="88"/>
      <c r="R128" s="88"/>
      <c r="S128" s="88"/>
      <c r="T128" s="89"/>
      <c r="U128" s="42"/>
      <c r="V128" s="42"/>
      <c r="W128" s="42"/>
      <c r="X128" s="42"/>
      <c r="Y128" s="42"/>
      <c r="Z128" s="42"/>
      <c r="AA128" s="42"/>
      <c r="AB128" s="42"/>
      <c r="AC128" s="42"/>
      <c r="AD128" s="42"/>
      <c r="AE128" s="42"/>
      <c r="AT128" s="20" t="s">
        <v>184</v>
      </c>
      <c r="AU128" s="20" t="s">
        <v>89</v>
      </c>
    </row>
    <row r="129" s="2" customFormat="1" ht="24.15" customHeight="1">
      <c r="A129" s="42"/>
      <c r="B129" s="43"/>
      <c r="C129" s="200" t="s">
        <v>368</v>
      </c>
      <c r="D129" s="200" t="s">
        <v>134</v>
      </c>
      <c r="E129" s="201" t="s">
        <v>1418</v>
      </c>
      <c r="F129" s="202" t="s">
        <v>1419</v>
      </c>
      <c r="G129" s="203" t="s">
        <v>282</v>
      </c>
      <c r="H129" s="204">
        <v>0.24299999999999999</v>
      </c>
      <c r="I129" s="205"/>
      <c r="J129" s="206">
        <f>ROUND(I129*H129,2)</f>
        <v>0</v>
      </c>
      <c r="K129" s="202" t="s">
        <v>235</v>
      </c>
      <c r="L129" s="48"/>
      <c r="M129" s="207" t="s">
        <v>32</v>
      </c>
      <c r="N129" s="208" t="s">
        <v>49</v>
      </c>
      <c r="O129" s="88"/>
      <c r="P129" s="209">
        <f>O129*H129</f>
        <v>0</v>
      </c>
      <c r="Q129" s="209">
        <v>0</v>
      </c>
      <c r="R129" s="209">
        <f>Q129*H129</f>
        <v>0</v>
      </c>
      <c r="S129" s="209">
        <v>0</v>
      </c>
      <c r="T129" s="210">
        <f>S129*H129</f>
        <v>0</v>
      </c>
      <c r="U129" s="42"/>
      <c r="V129" s="42"/>
      <c r="W129" s="42"/>
      <c r="X129" s="42"/>
      <c r="Y129" s="42"/>
      <c r="Z129" s="42"/>
      <c r="AA129" s="42"/>
      <c r="AB129" s="42"/>
      <c r="AC129" s="42"/>
      <c r="AD129" s="42"/>
      <c r="AE129" s="42"/>
      <c r="AR129" s="211" t="s">
        <v>400</v>
      </c>
      <c r="AT129" s="211" t="s">
        <v>134</v>
      </c>
      <c r="AU129" s="211" t="s">
        <v>89</v>
      </c>
      <c r="AY129" s="20" t="s">
        <v>133</v>
      </c>
      <c r="BE129" s="212">
        <f>IF(N129="základní",J129,0)</f>
        <v>0</v>
      </c>
      <c r="BF129" s="212">
        <f>IF(N129="snížená",J129,0)</f>
        <v>0</v>
      </c>
      <c r="BG129" s="212">
        <f>IF(N129="zákl. přenesená",J129,0)</f>
        <v>0</v>
      </c>
      <c r="BH129" s="212">
        <f>IF(N129="sníž. přenesená",J129,0)</f>
        <v>0</v>
      </c>
      <c r="BI129" s="212">
        <f>IF(N129="nulová",J129,0)</f>
        <v>0</v>
      </c>
      <c r="BJ129" s="20" t="s">
        <v>86</v>
      </c>
      <c r="BK129" s="212">
        <f>ROUND(I129*H129,2)</f>
        <v>0</v>
      </c>
      <c r="BL129" s="20" t="s">
        <v>400</v>
      </c>
      <c r="BM129" s="211" t="s">
        <v>1420</v>
      </c>
    </row>
    <row r="130" s="2" customFormat="1">
      <c r="A130" s="42"/>
      <c r="B130" s="43"/>
      <c r="C130" s="44"/>
      <c r="D130" s="213" t="s">
        <v>139</v>
      </c>
      <c r="E130" s="44"/>
      <c r="F130" s="214" t="s">
        <v>1421</v>
      </c>
      <c r="G130" s="44"/>
      <c r="H130" s="44"/>
      <c r="I130" s="215"/>
      <c r="J130" s="44"/>
      <c r="K130" s="44"/>
      <c r="L130" s="48"/>
      <c r="M130" s="216"/>
      <c r="N130" s="217"/>
      <c r="O130" s="88"/>
      <c r="P130" s="88"/>
      <c r="Q130" s="88"/>
      <c r="R130" s="88"/>
      <c r="S130" s="88"/>
      <c r="T130" s="89"/>
      <c r="U130" s="42"/>
      <c r="V130" s="42"/>
      <c r="W130" s="42"/>
      <c r="X130" s="42"/>
      <c r="Y130" s="42"/>
      <c r="Z130" s="42"/>
      <c r="AA130" s="42"/>
      <c r="AB130" s="42"/>
      <c r="AC130" s="42"/>
      <c r="AD130" s="42"/>
      <c r="AE130" s="42"/>
      <c r="AT130" s="20" t="s">
        <v>139</v>
      </c>
      <c r="AU130" s="20" t="s">
        <v>89</v>
      </c>
    </row>
    <row r="131" s="2" customFormat="1">
      <c r="A131" s="42"/>
      <c r="B131" s="43"/>
      <c r="C131" s="44"/>
      <c r="D131" s="231" t="s">
        <v>184</v>
      </c>
      <c r="E131" s="44"/>
      <c r="F131" s="232" t="s">
        <v>1422</v>
      </c>
      <c r="G131" s="44"/>
      <c r="H131" s="44"/>
      <c r="I131" s="215"/>
      <c r="J131" s="44"/>
      <c r="K131" s="44"/>
      <c r="L131" s="48"/>
      <c r="M131" s="216"/>
      <c r="N131" s="217"/>
      <c r="O131" s="88"/>
      <c r="P131" s="88"/>
      <c r="Q131" s="88"/>
      <c r="R131" s="88"/>
      <c r="S131" s="88"/>
      <c r="T131" s="89"/>
      <c r="U131" s="42"/>
      <c r="V131" s="42"/>
      <c r="W131" s="42"/>
      <c r="X131" s="42"/>
      <c r="Y131" s="42"/>
      <c r="Z131" s="42"/>
      <c r="AA131" s="42"/>
      <c r="AB131" s="42"/>
      <c r="AC131" s="42"/>
      <c r="AD131" s="42"/>
      <c r="AE131" s="42"/>
      <c r="AT131" s="20" t="s">
        <v>184</v>
      </c>
      <c r="AU131" s="20" t="s">
        <v>89</v>
      </c>
    </row>
    <row r="132" s="2" customFormat="1">
      <c r="A132" s="42"/>
      <c r="B132" s="43"/>
      <c r="C132" s="44"/>
      <c r="D132" s="213" t="s">
        <v>239</v>
      </c>
      <c r="E132" s="44"/>
      <c r="F132" s="218" t="s">
        <v>1239</v>
      </c>
      <c r="G132" s="44"/>
      <c r="H132" s="44"/>
      <c r="I132" s="215"/>
      <c r="J132" s="44"/>
      <c r="K132" s="44"/>
      <c r="L132" s="48"/>
      <c r="M132" s="216"/>
      <c r="N132" s="217"/>
      <c r="O132" s="88"/>
      <c r="P132" s="88"/>
      <c r="Q132" s="88"/>
      <c r="R132" s="88"/>
      <c r="S132" s="88"/>
      <c r="T132" s="89"/>
      <c r="U132" s="42"/>
      <c r="V132" s="42"/>
      <c r="W132" s="42"/>
      <c r="X132" s="42"/>
      <c r="Y132" s="42"/>
      <c r="Z132" s="42"/>
      <c r="AA132" s="42"/>
      <c r="AB132" s="42"/>
      <c r="AC132" s="42"/>
      <c r="AD132" s="42"/>
      <c r="AE132" s="42"/>
      <c r="AT132" s="20" t="s">
        <v>239</v>
      </c>
      <c r="AU132" s="20" t="s">
        <v>89</v>
      </c>
    </row>
    <row r="133" s="11" customFormat="1" ht="25.92" customHeight="1">
      <c r="A133" s="11"/>
      <c r="B133" s="186"/>
      <c r="C133" s="187"/>
      <c r="D133" s="188" t="s">
        <v>77</v>
      </c>
      <c r="E133" s="189" t="s">
        <v>1057</v>
      </c>
      <c r="F133" s="189" t="s">
        <v>1058</v>
      </c>
      <c r="G133" s="187"/>
      <c r="H133" s="187"/>
      <c r="I133" s="190"/>
      <c r="J133" s="191">
        <f>BK133</f>
        <v>0</v>
      </c>
      <c r="K133" s="187"/>
      <c r="L133" s="192"/>
      <c r="M133" s="193"/>
      <c r="N133" s="194"/>
      <c r="O133" s="194"/>
      <c r="P133" s="195">
        <f>SUM(P134:P138)</f>
        <v>0</v>
      </c>
      <c r="Q133" s="194"/>
      <c r="R133" s="195">
        <f>SUM(R134:R138)</f>
        <v>0</v>
      </c>
      <c r="S133" s="194"/>
      <c r="T133" s="196">
        <f>SUM(T134:T138)</f>
        <v>0</v>
      </c>
      <c r="U133" s="11"/>
      <c r="V133" s="11"/>
      <c r="W133" s="11"/>
      <c r="X133" s="11"/>
      <c r="Y133" s="11"/>
      <c r="Z133" s="11"/>
      <c r="AA133" s="11"/>
      <c r="AB133" s="11"/>
      <c r="AC133" s="11"/>
      <c r="AD133" s="11"/>
      <c r="AE133" s="11"/>
      <c r="AR133" s="197" t="s">
        <v>132</v>
      </c>
      <c r="AT133" s="198" t="s">
        <v>77</v>
      </c>
      <c r="AU133" s="198" t="s">
        <v>78</v>
      </c>
      <c r="AY133" s="197" t="s">
        <v>133</v>
      </c>
      <c r="BK133" s="199">
        <f>SUM(BK134:BK138)</f>
        <v>0</v>
      </c>
    </row>
    <row r="134" s="2" customFormat="1" ht="21.75" customHeight="1">
      <c r="A134" s="42"/>
      <c r="B134" s="43"/>
      <c r="C134" s="200" t="s">
        <v>377</v>
      </c>
      <c r="D134" s="200" t="s">
        <v>134</v>
      </c>
      <c r="E134" s="201" t="s">
        <v>1060</v>
      </c>
      <c r="F134" s="202" t="s">
        <v>1061</v>
      </c>
      <c r="G134" s="203" t="s">
        <v>1062</v>
      </c>
      <c r="H134" s="204">
        <v>17</v>
      </c>
      <c r="I134" s="205"/>
      <c r="J134" s="206">
        <f>ROUND(I134*H134,2)</f>
        <v>0</v>
      </c>
      <c r="K134" s="202" t="s">
        <v>235</v>
      </c>
      <c r="L134" s="48"/>
      <c r="M134" s="207" t="s">
        <v>32</v>
      </c>
      <c r="N134" s="208" t="s">
        <v>49</v>
      </c>
      <c r="O134" s="88"/>
      <c r="P134" s="209">
        <f>O134*H134</f>
        <v>0</v>
      </c>
      <c r="Q134" s="209">
        <v>0</v>
      </c>
      <c r="R134" s="209">
        <f>Q134*H134</f>
        <v>0</v>
      </c>
      <c r="S134" s="209">
        <v>0</v>
      </c>
      <c r="T134" s="210">
        <f>S134*H134</f>
        <v>0</v>
      </c>
      <c r="U134" s="42"/>
      <c r="V134" s="42"/>
      <c r="W134" s="42"/>
      <c r="X134" s="42"/>
      <c r="Y134" s="42"/>
      <c r="Z134" s="42"/>
      <c r="AA134" s="42"/>
      <c r="AB134" s="42"/>
      <c r="AC134" s="42"/>
      <c r="AD134" s="42"/>
      <c r="AE134" s="42"/>
      <c r="AR134" s="211" t="s">
        <v>137</v>
      </c>
      <c r="AT134" s="211" t="s">
        <v>134</v>
      </c>
      <c r="AU134" s="211" t="s">
        <v>86</v>
      </c>
      <c r="AY134" s="20" t="s">
        <v>133</v>
      </c>
      <c r="BE134" s="212">
        <f>IF(N134="základní",J134,0)</f>
        <v>0</v>
      </c>
      <c r="BF134" s="212">
        <f>IF(N134="snížená",J134,0)</f>
        <v>0</v>
      </c>
      <c r="BG134" s="212">
        <f>IF(N134="zákl. přenesená",J134,0)</f>
        <v>0</v>
      </c>
      <c r="BH134" s="212">
        <f>IF(N134="sníž. přenesená",J134,0)</f>
        <v>0</v>
      </c>
      <c r="BI134" s="212">
        <f>IF(N134="nulová",J134,0)</f>
        <v>0</v>
      </c>
      <c r="BJ134" s="20" t="s">
        <v>86</v>
      </c>
      <c r="BK134" s="212">
        <f>ROUND(I134*H134,2)</f>
        <v>0</v>
      </c>
      <c r="BL134" s="20" t="s">
        <v>137</v>
      </c>
      <c r="BM134" s="211" t="s">
        <v>1423</v>
      </c>
    </row>
    <row r="135" s="2" customFormat="1">
      <c r="A135" s="42"/>
      <c r="B135" s="43"/>
      <c r="C135" s="44"/>
      <c r="D135" s="213" t="s">
        <v>139</v>
      </c>
      <c r="E135" s="44"/>
      <c r="F135" s="214" t="s">
        <v>1064</v>
      </c>
      <c r="G135" s="44"/>
      <c r="H135" s="44"/>
      <c r="I135" s="215"/>
      <c r="J135" s="44"/>
      <c r="K135" s="44"/>
      <c r="L135" s="48"/>
      <c r="M135" s="216"/>
      <c r="N135" s="217"/>
      <c r="O135" s="88"/>
      <c r="P135" s="88"/>
      <c r="Q135" s="88"/>
      <c r="R135" s="88"/>
      <c r="S135" s="88"/>
      <c r="T135" s="89"/>
      <c r="U135" s="42"/>
      <c r="V135" s="42"/>
      <c r="W135" s="42"/>
      <c r="X135" s="42"/>
      <c r="Y135" s="42"/>
      <c r="Z135" s="42"/>
      <c r="AA135" s="42"/>
      <c r="AB135" s="42"/>
      <c r="AC135" s="42"/>
      <c r="AD135" s="42"/>
      <c r="AE135" s="42"/>
      <c r="AT135" s="20" t="s">
        <v>139</v>
      </c>
      <c r="AU135" s="20" t="s">
        <v>86</v>
      </c>
    </row>
    <row r="136" s="2" customFormat="1">
      <c r="A136" s="42"/>
      <c r="B136" s="43"/>
      <c r="C136" s="44"/>
      <c r="D136" s="231" t="s">
        <v>184</v>
      </c>
      <c r="E136" s="44"/>
      <c r="F136" s="232" t="s">
        <v>1065</v>
      </c>
      <c r="G136" s="44"/>
      <c r="H136" s="44"/>
      <c r="I136" s="215"/>
      <c r="J136" s="44"/>
      <c r="K136" s="44"/>
      <c r="L136" s="48"/>
      <c r="M136" s="216"/>
      <c r="N136" s="217"/>
      <c r="O136" s="88"/>
      <c r="P136" s="88"/>
      <c r="Q136" s="88"/>
      <c r="R136" s="88"/>
      <c r="S136" s="88"/>
      <c r="T136" s="89"/>
      <c r="U136" s="42"/>
      <c r="V136" s="42"/>
      <c r="W136" s="42"/>
      <c r="X136" s="42"/>
      <c r="Y136" s="42"/>
      <c r="Z136" s="42"/>
      <c r="AA136" s="42"/>
      <c r="AB136" s="42"/>
      <c r="AC136" s="42"/>
      <c r="AD136" s="42"/>
      <c r="AE136" s="42"/>
      <c r="AT136" s="20" t="s">
        <v>184</v>
      </c>
      <c r="AU136" s="20" t="s">
        <v>86</v>
      </c>
    </row>
    <row r="137" s="2" customFormat="1">
      <c r="A137" s="42"/>
      <c r="B137" s="43"/>
      <c r="C137" s="44"/>
      <c r="D137" s="213" t="s">
        <v>147</v>
      </c>
      <c r="E137" s="44"/>
      <c r="F137" s="218" t="s">
        <v>1066</v>
      </c>
      <c r="G137" s="44"/>
      <c r="H137" s="44"/>
      <c r="I137" s="215"/>
      <c r="J137" s="44"/>
      <c r="K137" s="44"/>
      <c r="L137" s="48"/>
      <c r="M137" s="216"/>
      <c r="N137" s="217"/>
      <c r="O137" s="88"/>
      <c r="P137" s="88"/>
      <c r="Q137" s="88"/>
      <c r="R137" s="88"/>
      <c r="S137" s="88"/>
      <c r="T137" s="89"/>
      <c r="U137" s="42"/>
      <c r="V137" s="42"/>
      <c r="W137" s="42"/>
      <c r="X137" s="42"/>
      <c r="Y137" s="42"/>
      <c r="Z137" s="42"/>
      <c r="AA137" s="42"/>
      <c r="AB137" s="42"/>
      <c r="AC137" s="42"/>
      <c r="AD137" s="42"/>
      <c r="AE137" s="42"/>
      <c r="AT137" s="20" t="s">
        <v>147</v>
      </c>
      <c r="AU137" s="20" t="s">
        <v>86</v>
      </c>
    </row>
    <row r="138" s="13" customFormat="1">
      <c r="A138" s="13"/>
      <c r="B138" s="234"/>
      <c r="C138" s="235"/>
      <c r="D138" s="213" t="s">
        <v>258</v>
      </c>
      <c r="E138" s="236" t="s">
        <v>32</v>
      </c>
      <c r="F138" s="237" t="s">
        <v>1424</v>
      </c>
      <c r="G138" s="235"/>
      <c r="H138" s="238">
        <v>17</v>
      </c>
      <c r="I138" s="239"/>
      <c r="J138" s="235"/>
      <c r="K138" s="235"/>
      <c r="L138" s="240"/>
      <c r="M138" s="276"/>
      <c r="N138" s="277"/>
      <c r="O138" s="277"/>
      <c r="P138" s="277"/>
      <c r="Q138" s="277"/>
      <c r="R138" s="277"/>
      <c r="S138" s="277"/>
      <c r="T138" s="278"/>
      <c r="U138" s="13"/>
      <c r="V138" s="13"/>
      <c r="W138" s="13"/>
      <c r="X138" s="13"/>
      <c r="Y138" s="13"/>
      <c r="Z138" s="13"/>
      <c r="AA138" s="13"/>
      <c r="AB138" s="13"/>
      <c r="AC138" s="13"/>
      <c r="AD138" s="13"/>
      <c r="AE138" s="13"/>
      <c r="AT138" s="244" t="s">
        <v>258</v>
      </c>
      <c r="AU138" s="244" t="s">
        <v>86</v>
      </c>
      <c r="AV138" s="13" t="s">
        <v>89</v>
      </c>
      <c r="AW138" s="13" t="s">
        <v>39</v>
      </c>
      <c r="AX138" s="13" t="s">
        <v>86</v>
      </c>
      <c r="AY138" s="244" t="s">
        <v>133</v>
      </c>
    </row>
    <row r="139" s="2" customFormat="1" ht="6.96" customHeight="1">
      <c r="A139" s="42"/>
      <c r="B139" s="63"/>
      <c r="C139" s="64"/>
      <c r="D139" s="64"/>
      <c r="E139" s="64"/>
      <c r="F139" s="64"/>
      <c r="G139" s="64"/>
      <c r="H139" s="64"/>
      <c r="I139" s="64"/>
      <c r="J139" s="64"/>
      <c r="K139" s="64"/>
      <c r="L139" s="48"/>
      <c r="M139" s="42"/>
      <c r="O139" s="42"/>
      <c r="P139" s="42"/>
      <c r="Q139" s="42"/>
      <c r="R139" s="42"/>
      <c r="S139" s="42"/>
      <c r="T139" s="42"/>
      <c r="U139" s="42"/>
      <c r="V139" s="42"/>
      <c r="W139" s="42"/>
      <c r="X139" s="42"/>
      <c r="Y139" s="42"/>
      <c r="Z139" s="42"/>
      <c r="AA139" s="42"/>
      <c r="AB139" s="42"/>
      <c r="AC139" s="42"/>
      <c r="AD139" s="42"/>
      <c r="AE139" s="42"/>
    </row>
  </sheetData>
  <sheetProtection sheet="1" autoFilter="0" formatColumns="0" formatRows="0" objects="1" scenarios="1" spinCount="100000" saltValue="uh+wtZ94wgQY6rTGfyPkiFH/kk6XEr2WcvAzbBbha2duU4B/24Mvj3zohJwdyrExFOJxDr3fUizd4tYmHy4l8g==" hashValue="wGX6bVWEPlWY7LPRo1hO4HdeVtobWAkYZxWBJ/+xehwn78NJhUbOhxzQR5Rdo/HPv01rTFazuuSCyp+k8CmKiA==" algorithmName="SHA-512" password="FC2B"/>
  <autoFilter ref="C83:K138"/>
  <mergeCells count="9">
    <mergeCell ref="E7:H7"/>
    <mergeCell ref="E9:H9"/>
    <mergeCell ref="E18:H18"/>
    <mergeCell ref="E27:H27"/>
    <mergeCell ref="E48:H48"/>
    <mergeCell ref="E50:H50"/>
    <mergeCell ref="E74:H74"/>
    <mergeCell ref="E76:H76"/>
    <mergeCell ref="L2:V2"/>
  </mergeCells>
  <hyperlinks>
    <hyperlink ref="F89" r:id="rId1" display="https://podminky.urs.cz/item/CS_URS_2025_01/733222301"/>
    <hyperlink ref="F93" r:id="rId2" display="https://podminky.urs.cz/item/CS_URS_2025_01/733222302"/>
    <hyperlink ref="F97" r:id="rId3" display="https://podminky.urs.cz/item/CS_URS_2025_01/733222304"/>
    <hyperlink ref="F101" r:id="rId4" display="https://podminky.urs.cz/item/CS_URS_2025_01/733291101"/>
    <hyperlink ref="F109" r:id="rId5" display="https://podminky.urs.cz/item/CS_URS_2025_01/998733101"/>
    <hyperlink ref="F114" r:id="rId6" display="https://podminky.urs.cz/item/CS_URS_2021_01/734221686"/>
    <hyperlink ref="F119" r:id="rId7" display="https://podminky.urs.cz/item/CS_URS_2025_01/735152573"/>
    <hyperlink ref="F122" r:id="rId8" display="https://podminky.urs.cz/item/CS_URS_2025_01/735152577"/>
    <hyperlink ref="F125" r:id="rId9" display="https://podminky.urs.cz/item/CS_URS_2025_01/735152673"/>
    <hyperlink ref="F128" r:id="rId10" display="https://podminky.urs.cz/item/CS_URS_2025_01/735152675"/>
    <hyperlink ref="F131" r:id="rId11" display="https://podminky.urs.cz/item/CS_URS_2025_01/998735101"/>
    <hyperlink ref="F136" r:id="rId12" display="https://podminky.urs.cz/item/CS_URS_2025_01/HZS2491"/>
  </hyperlinks>
  <pageMargins left="0.39375" right="0.39375" top="0.39375" bottom="0.39375" header="0" footer="0"/>
  <pageSetup paperSize="9" orientation="portrait" blackAndWhite="1" fitToHeight="100"/>
  <headerFooter>
    <oddFooter>&amp;CStrana &amp;P z &amp;N</oddFooter>
  </headerFooter>
  <drawing r:id="rId13"/>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108</v>
      </c>
    </row>
    <row r="3" s="1" customFormat="1" ht="6.96" customHeight="1">
      <c r="B3" s="132"/>
      <c r="C3" s="133"/>
      <c r="D3" s="133"/>
      <c r="E3" s="133"/>
      <c r="F3" s="133"/>
      <c r="G3" s="133"/>
      <c r="H3" s="133"/>
      <c r="I3" s="133"/>
      <c r="J3" s="133"/>
      <c r="K3" s="133"/>
      <c r="L3" s="23"/>
      <c r="AT3" s="20" t="s">
        <v>89</v>
      </c>
    </row>
    <row r="4" s="1" customFormat="1" ht="24.96" customHeight="1">
      <c r="B4" s="23"/>
      <c r="D4" s="134" t="s">
        <v>109</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Vestavba podkrová Modrava 35 - VZ ZZS PK Modrava</v>
      </c>
      <c r="F7" s="136"/>
      <c r="G7" s="136"/>
      <c r="H7" s="136"/>
      <c r="L7" s="23"/>
    </row>
    <row r="8" s="2" customFormat="1" ht="12" customHeight="1">
      <c r="A8" s="42"/>
      <c r="B8" s="48"/>
      <c r="C8" s="42"/>
      <c r="D8" s="136" t="s">
        <v>110</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1425</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32</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27. 1. 2025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32</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38</v>
      </c>
      <c r="F21" s="42"/>
      <c r="G21" s="42"/>
      <c r="H21" s="42"/>
      <c r="I21" s="136" t="s">
        <v>34</v>
      </c>
      <c r="J21" s="140" t="s">
        <v>32</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40</v>
      </c>
      <c r="E23" s="42"/>
      <c r="F23" s="42"/>
      <c r="G23" s="42"/>
      <c r="H23" s="42"/>
      <c r="I23" s="136" t="s">
        <v>31</v>
      </c>
      <c r="J23" s="140" t="str">
        <f>IF('Rekapitulace stavby'!AN19="","",'Rekapitulace stavby'!AN19)</f>
        <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tr">
        <f>IF('Rekapitulace stavby'!E20="","",'Rekapitulace stavby'!E20)</f>
        <v>Jakub Vilingr</v>
      </c>
      <c r="F24" s="42"/>
      <c r="G24" s="42"/>
      <c r="H24" s="42"/>
      <c r="I24" s="136" t="s">
        <v>34</v>
      </c>
      <c r="J24" s="140" t="str">
        <f>IF('Rekapitulace stavby'!AN20="","",'Rekapitulace stavby'!AN20)</f>
        <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42</v>
      </c>
      <c r="E26" s="42"/>
      <c r="F26" s="42"/>
      <c r="G26" s="42"/>
      <c r="H26" s="42"/>
      <c r="I26" s="42"/>
      <c r="J26" s="42"/>
      <c r="K26" s="42"/>
      <c r="L26" s="138"/>
      <c r="S26" s="42"/>
      <c r="T26" s="42"/>
      <c r="U26" s="42"/>
      <c r="V26" s="42"/>
      <c r="W26" s="42"/>
      <c r="X26" s="42"/>
      <c r="Y26" s="42"/>
      <c r="Z26" s="42"/>
      <c r="AA26" s="42"/>
      <c r="AB26" s="42"/>
      <c r="AC26" s="42"/>
      <c r="AD26" s="42"/>
      <c r="AE26" s="42"/>
    </row>
    <row r="27" s="8" customFormat="1" ht="71.25" customHeight="1">
      <c r="A27" s="142"/>
      <c r="B27" s="143"/>
      <c r="C27" s="142"/>
      <c r="D27" s="142"/>
      <c r="E27" s="144" t="s">
        <v>43</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44</v>
      </c>
      <c r="E30" s="42"/>
      <c r="F30" s="42"/>
      <c r="G30" s="42"/>
      <c r="H30" s="42"/>
      <c r="I30" s="42"/>
      <c r="J30" s="148">
        <f>ROUND(J82,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46</v>
      </c>
      <c r="G32" s="42"/>
      <c r="H32" s="42"/>
      <c r="I32" s="149" t="s">
        <v>45</v>
      </c>
      <c r="J32" s="149" t="s">
        <v>47</v>
      </c>
      <c r="K32" s="42"/>
      <c r="L32" s="138"/>
      <c r="S32" s="42"/>
      <c r="T32" s="42"/>
      <c r="U32" s="42"/>
      <c r="V32" s="42"/>
      <c r="W32" s="42"/>
      <c r="X32" s="42"/>
      <c r="Y32" s="42"/>
      <c r="Z32" s="42"/>
      <c r="AA32" s="42"/>
      <c r="AB32" s="42"/>
      <c r="AC32" s="42"/>
      <c r="AD32" s="42"/>
      <c r="AE32" s="42"/>
    </row>
    <row r="33" s="2" customFormat="1" ht="14.4" customHeight="1">
      <c r="A33" s="42"/>
      <c r="B33" s="48"/>
      <c r="C33" s="42"/>
      <c r="D33" s="150" t="s">
        <v>48</v>
      </c>
      <c r="E33" s="136" t="s">
        <v>49</v>
      </c>
      <c r="F33" s="151">
        <f>ROUND((SUM(BE82:BE116)),  2)</f>
        <v>0</v>
      </c>
      <c r="G33" s="42"/>
      <c r="H33" s="42"/>
      <c r="I33" s="152">
        <v>0.20999999999999999</v>
      </c>
      <c r="J33" s="151">
        <f>ROUND(((SUM(BE82:BE116))*I33),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50</v>
      </c>
      <c r="F34" s="151">
        <f>ROUND((SUM(BF82:BF116)),  2)</f>
        <v>0</v>
      </c>
      <c r="G34" s="42"/>
      <c r="H34" s="42"/>
      <c r="I34" s="152">
        <v>0.12</v>
      </c>
      <c r="J34" s="151">
        <f>ROUND(((SUM(BF82:BF116))*I34),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51</v>
      </c>
      <c r="F35" s="151">
        <f>ROUND((SUM(BG82:BG116)),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52</v>
      </c>
      <c r="F36" s="151">
        <f>ROUND((SUM(BH82:BH116)),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53</v>
      </c>
      <c r="F37" s="151">
        <f>ROUND((SUM(BI82:BI116)),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54</v>
      </c>
      <c r="E39" s="155"/>
      <c r="F39" s="155"/>
      <c r="G39" s="156" t="s">
        <v>55</v>
      </c>
      <c r="H39" s="157" t="s">
        <v>56</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112</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Vestavba podkrová Modrava 35 - VZ ZZS PK Modrava</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110</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06 - D.1.4.4 - Vzduchotechnika</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Modrava</v>
      </c>
      <c r="G52" s="44"/>
      <c r="H52" s="44"/>
      <c r="I52" s="35" t="s">
        <v>24</v>
      </c>
      <c r="J52" s="76" t="str">
        <f>IF(J12="","",J12)</f>
        <v>27. 1. 2025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40.05" customHeight="1">
      <c r="A54" s="42"/>
      <c r="B54" s="43"/>
      <c r="C54" s="35" t="s">
        <v>30</v>
      </c>
      <c r="D54" s="44"/>
      <c r="E54" s="44"/>
      <c r="F54" s="30" t="str">
        <f>E15</f>
        <v>Obec Modrava, Modrava 63, 341 92 Kašperské Hory</v>
      </c>
      <c r="G54" s="44"/>
      <c r="H54" s="44"/>
      <c r="I54" s="35" t="s">
        <v>37</v>
      </c>
      <c r="J54" s="40" t="str">
        <f>E21</f>
        <v>MPtechnik s.r.o., Francouzská 149, 345 62 Holýšov</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40</v>
      </c>
      <c r="J55" s="40" t="str">
        <f>E24</f>
        <v>Jakub Vilingr</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113</v>
      </c>
      <c r="D57" s="166"/>
      <c r="E57" s="166"/>
      <c r="F57" s="166"/>
      <c r="G57" s="166"/>
      <c r="H57" s="166"/>
      <c r="I57" s="166"/>
      <c r="J57" s="167" t="s">
        <v>114</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76</v>
      </c>
      <c r="D59" s="44"/>
      <c r="E59" s="44"/>
      <c r="F59" s="44"/>
      <c r="G59" s="44"/>
      <c r="H59" s="44"/>
      <c r="I59" s="44"/>
      <c r="J59" s="106">
        <f>J82</f>
        <v>0</v>
      </c>
      <c r="K59" s="44"/>
      <c r="L59" s="138"/>
      <c r="S59" s="42"/>
      <c r="T59" s="42"/>
      <c r="U59" s="42"/>
      <c r="V59" s="42"/>
      <c r="W59" s="42"/>
      <c r="X59" s="42"/>
      <c r="Y59" s="42"/>
      <c r="Z59" s="42"/>
      <c r="AA59" s="42"/>
      <c r="AB59" s="42"/>
      <c r="AC59" s="42"/>
      <c r="AD59" s="42"/>
      <c r="AE59" s="42"/>
      <c r="AU59" s="20" t="s">
        <v>115</v>
      </c>
    </row>
    <row r="60" s="9" customFormat="1" ht="24.96" customHeight="1">
      <c r="A60" s="9"/>
      <c r="B60" s="169"/>
      <c r="C60" s="170"/>
      <c r="D60" s="171" t="s">
        <v>217</v>
      </c>
      <c r="E60" s="172"/>
      <c r="F60" s="172"/>
      <c r="G60" s="172"/>
      <c r="H60" s="172"/>
      <c r="I60" s="172"/>
      <c r="J60" s="173">
        <f>J83</f>
        <v>0</v>
      </c>
      <c r="K60" s="170"/>
      <c r="L60" s="174"/>
      <c r="S60" s="9"/>
      <c r="T60" s="9"/>
      <c r="U60" s="9"/>
      <c r="V60" s="9"/>
      <c r="W60" s="9"/>
      <c r="X60" s="9"/>
      <c r="Y60" s="9"/>
      <c r="Z60" s="9"/>
      <c r="AA60" s="9"/>
      <c r="AB60" s="9"/>
      <c r="AC60" s="9"/>
      <c r="AD60" s="9"/>
      <c r="AE60" s="9"/>
    </row>
    <row r="61" s="12" customFormat="1" ht="19.92" customHeight="1">
      <c r="A61" s="12"/>
      <c r="B61" s="223"/>
      <c r="C61" s="224"/>
      <c r="D61" s="225" t="s">
        <v>1426</v>
      </c>
      <c r="E61" s="226"/>
      <c r="F61" s="226"/>
      <c r="G61" s="226"/>
      <c r="H61" s="226"/>
      <c r="I61" s="226"/>
      <c r="J61" s="227">
        <f>J84</f>
        <v>0</v>
      </c>
      <c r="K61" s="224"/>
      <c r="L61" s="228"/>
      <c r="S61" s="12"/>
      <c r="T61" s="12"/>
      <c r="U61" s="12"/>
      <c r="V61" s="12"/>
      <c r="W61" s="12"/>
      <c r="X61" s="12"/>
      <c r="Y61" s="12"/>
      <c r="Z61" s="12"/>
      <c r="AA61" s="12"/>
      <c r="AB61" s="12"/>
      <c r="AC61" s="12"/>
      <c r="AD61" s="12"/>
      <c r="AE61" s="12"/>
    </row>
    <row r="62" s="9" customFormat="1" ht="24.96" customHeight="1">
      <c r="A62" s="9"/>
      <c r="B62" s="169"/>
      <c r="C62" s="170"/>
      <c r="D62" s="171" t="s">
        <v>228</v>
      </c>
      <c r="E62" s="172"/>
      <c r="F62" s="172"/>
      <c r="G62" s="172"/>
      <c r="H62" s="172"/>
      <c r="I62" s="172"/>
      <c r="J62" s="173">
        <f>J111</f>
        <v>0</v>
      </c>
      <c r="K62" s="170"/>
      <c r="L62" s="174"/>
      <c r="S62" s="9"/>
      <c r="T62" s="9"/>
      <c r="U62" s="9"/>
      <c r="V62" s="9"/>
      <c r="W62" s="9"/>
      <c r="X62" s="9"/>
      <c r="Y62" s="9"/>
      <c r="Z62" s="9"/>
      <c r="AA62" s="9"/>
      <c r="AB62" s="9"/>
      <c r="AC62" s="9"/>
      <c r="AD62" s="9"/>
      <c r="AE62" s="9"/>
    </row>
    <row r="63" s="2" customFormat="1" ht="21.84" customHeight="1">
      <c r="A63" s="42"/>
      <c r="B63" s="43"/>
      <c r="C63" s="44"/>
      <c r="D63" s="44"/>
      <c r="E63" s="44"/>
      <c r="F63" s="44"/>
      <c r="G63" s="44"/>
      <c r="H63" s="44"/>
      <c r="I63" s="44"/>
      <c r="J63" s="44"/>
      <c r="K63" s="44"/>
      <c r="L63" s="138"/>
      <c r="S63" s="42"/>
      <c r="T63" s="42"/>
      <c r="U63" s="42"/>
      <c r="V63" s="42"/>
      <c r="W63" s="42"/>
      <c r="X63" s="42"/>
      <c r="Y63" s="42"/>
      <c r="Z63" s="42"/>
      <c r="AA63" s="42"/>
      <c r="AB63" s="42"/>
      <c r="AC63" s="42"/>
      <c r="AD63" s="42"/>
      <c r="AE63" s="42"/>
    </row>
    <row r="64" s="2" customFormat="1" ht="6.96" customHeight="1">
      <c r="A64" s="42"/>
      <c r="B64" s="63"/>
      <c r="C64" s="64"/>
      <c r="D64" s="64"/>
      <c r="E64" s="64"/>
      <c r="F64" s="64"/>
      <c r="G64" s="64"/>
      <c r="H64" s="64"/>
      <c r="I64" s="64"/>
      <c r="J64" s="64"/>
      <c r="K64" s="64"/>
      <c r="L64" s="138"/>
      <c r="S64" s="42"/>
      <c r="T64" s="42"/>
      <c r="U64" s="42"/>
      <c r="V64" s="42"/>
      <c r="W64" s="42"/>
      <c r="X64" s="42"/>
      <c r="Y64" s="42"/>
      <c r="Z64" s="42"/>
      <c r="AA64" s="42"/>
      <c r="AB64" s="42"/>
      <c r="AC64" s="42"/>
      <c r="AD64" s="42"/>
      <c r="AE64" s="42"/>
    </row>
    <row r="68" s="2" customFormat="1" ht="6.96" customHeight="1">
      <c r="A68" s="42"/>
      <c r="B68" s="65"/>
      <c r="C68" s="66"/>
      <c r="D68" s="66"/>
      <c r="E68" s="66"/>
      <c r="F68" s="66"/>
      <c r="G68" s="66"/>
      <c r="H68" s="66"/>
      <c r="I68" s="66"/>
      <c r="J68" s="66"/>
      <c r="K68" s="66"/>
      <c r="L68" s="138"/>
      <c r="S68" s="42"/>
      <c r="T68" s="42"/>
      <c r="U68" s="42"/>
      <c r="V68" s="42"/>
      <c r="W68" s="42"/>
      <c r="X68" s="42"/>
      <c r="Y68" s="42"/>
      <c r="Z68" s="42"/>
      <c r="AA68" s="42"/>
      <c r="AB68" s="42"/>
      <c r="AC68" s="42"/>
      <c r="AD68" s="42"/>
      <c r="AE68" s="42"/>
    </row>
    <row r="69" s="2" customFormat="1" ht="24.96" customHeight="1">
      <c r="A69" s="42"/>
      <c r="B69" s="43"/>
      <c r="C69" s="26" t="s">
        <v>117</v>
      </c>
      <c r="D69" s="44"/>
      <c r="E69" s="44"/>
      <c r="F69" s="44"/>
      <c r="G69" s="44"/>
      <c r="H69" s="44"/>
      <c r="I69" s="44"/>
      <c r="J69" s="44"/>
      <c r="K69" s="44"/>
      <c r="L69" s="138"/>
      <c r="S69" s="42"/>
      <c r="T69" s="42"/>
      <c r="U69" s="42"/>
      <c r="V69" s="42"/>
      <c r="W69" s="42"/>
      <c r="X69" s="42"/>
      <c r="Y69" s="42"/>
      <c r="Z69" s="42"/>
      <c r="AA69" s="42"/>
      <c r="AB69" s="42"/>
      <c r="AC69" s="42"/>
      <c r="AD69" s="42"/>
      <c r="AE69" s="42"/>
    </row>
    <row r="70" s="2" customFormat="1" ht="6.96" customHeight="1">
      <c r="A70" s="42"/>
      <c r="B70" s="43"/>
      <c r="C70" s="44"/>
      <c r="D70" s="44"/>
      <c r="E70" s="44"/>
      <c r="F70" s="44"/>
      <c r="G70" s="44"/>
      <c r="H70" s="44"/>
      <c r="I70" s="44"/>
      <c r="J70" s="44"/>
      <c r="K70" s="44"/>
      <c r="L70" s="138"/>
      <c r="S70" s="42"/>
      <c r="T70" s="42"/>
      <c r="U70" s="42"/>
      <c r="V70" s="42"/>
      <c r="W70" s="42"/>
      <c r="X70" s="42"/>
      <c r="Y70" s="42"/>
      <c r="Z70" s="42"/>
      <c r="AA70" s="42"/>
      <c r="AB70" s="42"/>
      <c r="AC70" s="42"/>
      <c r="AD70" s="42"/>
      <c r="AE70" s="42"/>
    </row>
    <row r="71" s="2" customFormat="1" ht="12" customHeight="1">
      <c r="A71" s="42"/>
      <c r="B71" s="43"/>
      <c r="C71" s="35" t="s">
        <v>16</v>
      </c>
      <c r="D71" s="44"/>
      <c r="E71" s="44"/>
      <c r="F71" s="44"/>
      <c r="G71" s="44"/>
      <c r="H71" s="44"/>
      <c r="I71" s="44"/>
      <c r="J71" s="44"/>
      <c r="K71" s="44"/>
      <c r="L71" s="138"/>
      <c r="S71" s="42"/>
      <c r="T71" s="42"/>
      <c r="U71" s="42"/>
      <c r="V71" s="42"/>
      <c r="W71" s="42"/>
      <c r="X71" s="42"/>
      <c r="Y71" s="42"/>
      <c r="Z71" s="42"/>
      <c r="AA71" s="42"/>
      <c r="AB71" s="42"/>
      <c r="AC71" s="42"/>
      <c r="AD71" s="42"/>
      <c r="AE71" s="42"/>
    </row>
    <row r="72" s="2" customFormat="1" ht="16.5" customHeight="1">
      <c r="A72" s="42"/>
      <c r="B72" s="43"/>
      <c r="C72" s="44"/>
      <c r="D72" s="44"/>
      <c r="E72" s="164" t="str">
        <f>E7</f>
        <v>Vestavba podkrová Modrava 35 - VZ ZZS PK Modrava</v>
      </c>
      <c r="F72" s="35"/>
      <c r="G72" s="35"/>
      <c r="H72" s="35"/>
      <c r="I72" s="44"/>
      <c r="J72" s="44"/>
      <c r="K72" s="44"/>
      <c r="L72" s="138"/>
      <c r="S72" s="42"/>
      <c r="T72" s="42"/>
      <c r="U72" s="42"/>
      <c r="V72" s="42"/>
      <c r="W72" s="42"/>
      <c r="X72" s="42"/>
      <c r="Y72" s="42"/>
      <c r="Z72" s="42"/>
      <c r="AA72" s="42"/>
      <c r="AB72" s="42"/>
      <c r="AC72" s="42"/>
      <c r="AD72" s="42"/>
      <c r="AE72" s="42"/>
    </row>
    <row r="73" s="2" customFormat="1" ht="12" customHeight="1">
      <c r="A73" s="42"/>
      <c r="B73" s="43"/>
      <c r="C73" s="35" t="s">
        <v>110</v>
      </c>
      <c r="D73" s="44"/>
      <c r="E73" s="44"/>
      <c r="F73" s="44"/>
      <c r="G73" s="44"/>
      <c r="H73" s="44"/>
      <c r="I73" s="44"/>
      <c r="J73" s="44"/>
      <c r="K73" s="44"/>
      <c r="L73" s="138"/>
      <c r="S73" s="42"/>
      <c r="T73" s="42"/>
      <c r="U73" s="42"/>
      <c r="V73" s="42"/>
      <c r="W73" s="42"/>
      <c r="X73" s="42"/>
      <c r="Y73" s="42"/>
      <c r="Z73" s="42"/>
      <c r="AA73" s="42"/>
      <c r="AB73" s="42"/>
      <c r="AC73" s="42"/>
      <c r="AD73" s="42"/>
      <c r="AE73" s="42"/>
    </row>
    <row r="74" s="2" customFormat="1" ht="16.5" customHeight="1">
      <c r="A74" s="42"/>
      <c r="B74" s="43"/>
      <c r="C74" s="44"/>
      <c r="D74" s="44"/>
      <c r="E74" s="73" t="str">
        <f>E9</f>
        <v>06 - D.1.4.4 - Vzduchotechnika</v>
      </c>
      <c r="F74" s="44"/>
      <c r="G74" s="44"/>
      <c r="H74" s="44"/>
      <c r="I74" s="44"/>
      <c r="J74" s="44"/>
      <c r="K74" s="44"/>
      <c r="L74" s="138"/>
      <c r="S74" s="42"/>
      <c r="T74" s="42"/>
      <c r="U74" s="42"/>
      <c r="V74" s="42"/>
      <c r="W74" s="42"/>
      <c r="X74" s="42"/>
      <c r="Y74" s="42"/>
      <c r="Z74" s="42"/>
      <c r="AA74" s="42"/>
      <c r="AB74" s="42"/>
      <c r="AC74" s="42"/>
      <c r="AD74" s="42"/>
      <c r="AE74" s="42"/>
    </row>
    <row r="75" s="2" customFormat="1" ht="6.96" customHeight="1">
      <c r="A75" s="42"/>
      <c r="B75" s="43"/>
      <c r="C75" s="44"/>
      <c r="D75" s="44"/>
      <c r="E75" s="44"/>
      <c r="F75" s="44"/>
      <c r="G75" s="44"/>
      <c r="H75" s="44"/>
      <c r="I75" s="44"/>
      <c r="J75" s="44"/>
      <c r="K75" s="44"/>
      <c r="L75" s="138"/>
      <c r="S75" s="42"/>
      <c r="T75" s="42"/>
      <c r="U75" s="42"/>
      <c r="V75" s="42"/>
      <c r="W75" s="42"/>
      <c r="X75" s="42"/>
      <c r="Y75" s="42"/>
      <c r="Z75" s="42"/>
      <c r="AA75" s="42"/>
      <c r="AB75" s="42"/>
      <c r="AC75" s="42"/>
      <c r="AD75" s="42"/>
      <c r="AE75" s="42"/>
    </row>
    <row r="76" s="2" customFormat="1" ht="12" customHeight="1">
      <c r="A76" s="42"/>
      <c r="B76" s="43"/>
      <c r="C76" s="35" t="s">
        <v>22</v>
      </c>
      <c r="D76" s="44"/>
      <c r="E76" s="44"/>
      <c r="F76" s="30" t="str">
        <f>F12</f>
        <v>Modrava</v>
      </c>
      <c r="G76" s="44"/>
      <c r="H76" s="44"/>
      <c r="I76" s="35" t="s">
        <v>24</v>
      </c>
      <c r="J76" s="76" t="str">
        <f>IF(J12="","",J12)</f>
        <v>27. 1. 2025</v>
      </c>
      <c r="K76" s="44"/>
      <c r="L76" s="138"/>
      <c r="S76" s="42"/>
      <c r="T76" s="42"/>
      <c r="U76" s="42"/>
      <c r="V76" s="42"/>
      <c r="W76" s="42"/>
      <c r="X76" s="42"/>
      <c r="Y76" s="42"/>
      <c r="Z76" s="42"/>
      <c r="AA76" s="42"/>
      <c r="AB76" s="42"/>
      <c r="AC76" s="42"/>
      <c r="AD76" s="42"/>
      <c r="AE76" s="42"/>
    </row>
    <row r="77" s="2" customFormat="1" ht="6.96" customHeight="1">
      <c r="A77" s="42"/>
      <c r="B77" s="43"/>
      <c r="C77" s="44"/>
      <c r="D77" s="44"/>
      <c r="E77" s="44"/>
      <c r="F77" s="44"/>
      <c r="G77" s="44"/>
      <c r="H77" s="44"/>
      <c r="I77" s="44"/>
      <c r="J77" s="44"/>
      <c r="K77" s="44"/>
      <c r="L77" s="138"/>
      <c r="S77" s="42"/>
      <c r="T77" s="42"/>
      <c r="U77" s="42"/>
      <c r="V77" s="42"/>
      <c r="W77" s="42"/>
      <c r="X77" s="42"/>
      <c r="Y77" s="42"/>
      <c r="Z77" s="42"/>
      <c r="AA77" s="42"/>
      <c r="AB77" s="42"/>
      <c r="AC77" s="42"/>
      <c r="AD77" s="42"/>
      <c r="AE77" s="42"/>
    </row>
    <row r="78" s="2" customFormat="1" ht="40.05" customHeight="1">
      <c r="A78" s="42"/>
      <c r="B78" s="43"/>
      <c r="C78" s="35" t="s">
        <v>30</v>
      </c>
      <c r="D78" s="44"/>
      <c r="E78" s="44"/>
      <c r="F78" s="30" t="str">
        <f>E15</f>
        <v>Obec Modrava, Modrava 63, 341 92 Kašperské Hory</v>
      </c>
      <c r="G78" s="44"/>
      <c r="H78" s="44"/>
      <c r="I78" s="35" t="s">
        <v>37</v>
      </c>
      <c r="J78" s="40" t="str">
        <f>E21</f>
        <v>MPtechnik s.r.o., Francouzská 149, 345 62 Holýšov</v>
      </c>
      <c r="K78" s="44"/>
      <c r="L78" s="138"/>
      <c r="S78" s="42"/>
      <c r="T78" s="42"/>
      <c r="U78" s="42"/>
      <c r="V78" s="42"/>
      <c r="W78" s="42"/>
      <c r="X78" s="42"/>
      <c r="Y78" s="42"/>
      <c r="Z78" s="42"/>
      <c r="AA78" s="42"/>
      <c r="AB78" s="42"/>
      <c r="AC78" s="42"/>
      <c r="AD78" s="42"/>
      <c r="AE78" s="42"/>
    </row>
    <row r="79" s="2" customFormat="1" ht="15.15" customHeight="1">
      <c r="A79" s="42"/>
      <c r="B79" s="43"/>
      <c r="C79" s="35" t="s">
        <v>35</v>
      </c>
      <c r="D79" s="44"/>
      <c r="E79" s="44"/>
      <c r="F79" s="30" t="str">
        <f>IF(E18="","",E18)</f>
        <v>Vyplň údaj</v>
      </c>
      <c r="G79" s="44"/>
      <c r="H79" s="44"/>
      <c r="I79" s="35" t="s">
        <v>40</v>
      </c>
      <c r="J79" s="40" t="str">
        <f>E24</f>
        <v>Jakub Vilingr</v>
      </c>
      <c r="K79" s="44"/>
      <c r="L79" s="138"/>
      <c r="S79" s="42"/>
      <c r="T79" s="42"/>
      <c r="U79" s="42"/>
      <c r="V79" s="42"/>
      <c r="W79" s="42"/>
      <c r="X79" s="42"/>
      <c r="Y79" s="42"/>
      <c r="Z79" s="42"/>
      <c r="AA79" s="42"/>
      <c r="AB79" s="42"/>
      <c r="AC79" s="42"/>
      <c r="AD79" s="42"/>
      <c r="AE79" s="42"/>
    </row>
    <row r="80" s="2" customFormat="1" ht="10.32" customHeight="1">
      <c r="A80" s="42"/>
      <c r="B80" s="43"/>
      <c r="C80" s="44"/>
      <c r="D80" s="44"/>
      <c r="E80" s="44"/>
      <c r="F80" s="44"/>
      <c r="G80" s="44"/>
      <c r="H80" s="44"/>
      <c r="I80" s="44"/>
      <c r="J80" s="44"/>
      <c r="K80" s="44"/>
      <c r="L80" s="138"/>
      <c r="S80" s="42"/>
      <c r="T80" s="42"/>
      <c r="U80" s="42"/>
      <c r="V80" s="42"/>
      <c r="W80" s="42"/>
      <c r="X80" s="42"/>
      <c r="Y80" s="42"/>
      <c r="Z80" s="42"/>
      <c r="AA80" s="42"/>
      <c r="AB80" s="42"/>
      <c r="AC80" s="42"/>
      <c r="AD80" s="42"/>
      <c r="AE80" s="42"/>
    </row>
    <row r="81" s="10" customFormat="1" ht="29.28" customHeight="1">
      <c r="A81" s="175"/>
      <c r="B81" s="176"/>
      <c r="C81" s="177" t="s">
        <v>118</v>
      </c>
      <c r="D81" s="178" t="s">
        <v>63</v>
      </c>
      <c r="E81" s="178" t="s">
        <v>59</v>
      </c>
      <c r="F81" s="178" t="s">
        <v>60</v>
      </c>
      <c r="G81" s="178" t="s">
        <v>119</v>
      </c>
      <c r="H81" s="178" t="s">
        <v>120</v>
      </c>
      <c r="I81" s="178" t="s">
        <v>121</v>
      </c>
      <c r="J81" s="178" t="s">
        <v>114</v>
      </c>
      <c r="K81" s="179" t="s">
        <v>122</v>
      </c>
      <c r="L81" s="180"/>
      <c r="M81" s="96" t="s">
        <v>32</v>
      </c>
      <c r="N81" s="97" t="s">
        <v>48</v>
      </c>
      <c r="O81" s="97" t="s">
        <v>123</v>
      </c>
      <c r="P81" s="97" t="s">
        <v>124</v>
      </c>
      <c r="Q81" s="97" t="s">
        <v>125</v>
      </c>
      <c r="R81" s="97" t="s">
        <v>126</v>
      </c>
      <c r="S81" s="97" t="s">
        <v>127</v>
      </c>
      <c r="T81" s="98" t="s">
        <v>128</v>
      </c>
      <c r="U81" s="175"/>
      <c r="V81" s="175"/>
      <c r="W81" s="175"/>
      <c r="X81" s="175"/>
      <c r="Y81" s="175"/>
      <c r="Z81" s="175"/>
      <c r="AA81" s="175"/>
      <c r="AB81" s="175"/>
      <c r="AC81" s="175"/>
      <c r="AD81" s="175"/>
      <c r="AE81" s="175"/>
    </row>
    <row r="82" s="2" customFormat="1" ht="22.8" customHeight="1">
      <c r="A82" s="42"/>
      <c r="B82" s="43"/>
      <c r="C82" s="103" t="s">
        <v>129</v>
      </c>
      <c r="D82" s="44"/>
      <c r="E82" s="44"/>
      <c r="F82" s="44"/>
      <c r="G82" s="44"/>
      <c r="H82" s="44"/>
      <c r="I82" s="44"/>
      <c r="J82" s="181">
        <f>BK82</f>
        <v>0</v>
      </c>
      <c r="K82" s="44"/>
      <c r="L82" s="48"/>
      <c r="M82" s="99"/>
      <c r="N82" s="182"/>
      <c r="O82" s="100"/>
      <c r="P82" s="183">
        <f>P83+P111</f>
        <v>0</v>
      </c>
      <c r="Q82" s="100"/>
      <c r="R82" s="183">
        <f>R83+R111</f>
        <v>0.011056000000000002</v>
      </c>
      <c r="S82" s="100"/>
      <c r="T82" s="184">
        <f>T83+T111</f>
        <v>0</v>
      </c>
      <c r="U82" s="42"/>
      <c r="V82" s="42"/>
      <c r="W82" s="42"/>
      <c r="X82" s="42"/>
      <c r="Y82" s="42"/>
      <c r="Z82" s="42"/>
      <c r="AA82" s="42"/>
      <c r="AB82" s="42"/>
      <c r="AC82" s="42"/>
      <c r="AD82" s="42"/>
      <c r="AE82" s="42"/>
      <c r="AT82" s="20" t="s">
        <v>77</v>
      </c>
      <c r="AU82" s="20" t="s">
        <v>115</v>
      </c>
      <c r="BK82" s="185">
        <f>BK83+BK111</f>
        <v>0</v>
      </c>
    </row>
    <row r="83" s="11" customFormat="1" ht="25.92" customHeight="1">
      <c r="A83" s="11"/>
      <c r="B83" s="186"/>
      <c r="C83" s="187"/>
      <c r="D83" s="188" t="s">
        <v>77</v>
      </c>
      <c r="E83" s="189" t="s">
        <v>535</v>
      </c>
      <c r="F83" s="189" t="s">
        <v>536</v>
      </c>
      <c r="G83" s="187"/>
      <c r="H83" s="187"/>
      <c r="I83" s="190"/>
      <c r="J83" s="191">
        <f>BK83</f>
        <v>0</v>
      </c>
      <c r="K83" s="187"/>
      <c r="L83" s="192"/>
      <c r="M83" s="193"/>
      <c r="N83" s="194"/>
      <c r="O83" s="194"/>
      <c r="P83" s="195">
        <f>P84</f>
        <v>0</v>
      </c>
      <c r="Q83" s="194"/>
      <c r="R83" s="195">
        <f>R84</f>
        <v>0.011056000000000002</v>
      </c>
      <c r="S83" s="194"/>
      <c r="T83" s="196">
        <f>T84</f>
        <v>0</v>
      </c>
      <c r="U83" s="11"/>
      <c r="V83" s="11"/>
      <c r="W83" s="11"/>
      <c r="X83" s="11"/>
      <c r="Y83" s="11"/>
      <c r="Z83" s="11"/>
      <c r="AA83" s="11"/>
      <c r="AB83" s="11"/>
      <c r="AC83" s="11"/>
      <c r="AD83" s="11"/>
      <c r="AE83" s="11"/>
      <c r="AR83" s="197" t="s">
        <v>89</v>
      </c>
      <c r="AT83" s="198" t="s">
        <v>77</v>
      </c>
      <c r="AU83" s="198" t="s">
        <v>78</v>
      </c>
      <c r="AY83" s="197" t="s">
        <v>133</v>
      </c>
      <c r="BK83" s="199">
        <f>BK84</f>
        <v>0</v>
      </c>
    </row>
    <row r="84" s="11" customFormat="1" ht="22.8" customHeight="1">
      <c r="A84" s="11"/>
      <c r="B84" s="186"/>
      <c r="C84" s="187"/>
      <c r="D84" s="188" t="s">
        <v>77</v>
      </c>
      <c r="E84" s="229" t="s">
        <v>1427</v>
      </c>
      <c r="F84" s="229" t="s">
        <v>1428</v>
      </c>
      <c r="G84" s="187"/>
      <c r="H84" s="187"/>
      <c r="I84" s="190"/>
      <c r="J84" s="230">
        <f>BK84</f>
        <v>0</v>
      </c>
      <c r="K84" s="187"/>
      <c r="L84" s="192"/>
      <c r="M84" s="193"/>
      <c r="N84" s="194"/>
      <c r="O84" s="194"/>
      <c r="P84" s="195">
        <f>SUM(P85:P110)</f>
        <v>0</v>
      </c>
      <c r="Q84" s="194"/>
      <c r="R84" s="195">
        <f>SUM(R85:R110)</f>
        <v>0.011056000000000002</v>
      </c>
      <c r="S84" s="194"/>
      <c r="T84" s="196">
        <f>SUM(T85:T110)</f>
        <v>0</v>
      </c>
      <c r="U84" s="11"/>
      <c r="V84" s="11"/>
      <c r="W84" s="11"/>
      <c r="X84" s="11"/>
      <c r="Y84" s="11"/>
      <c r="Z84" s="11"/>
      <c r="AA84" s="11"/>
      <c r="AB84" s="11"/>
      <c r="AC84" s="11"/>
      <c r="AD84" s="11"/>
      <c r="AE84" s="11"/>
      <c r="AR84" s="197" t="s">
        <v>89</v>
      </c>
      <c r="AT84" s="198" t="s">
        <v>77</v>
      </c>
      <c r="AU84" s="198" t="s">
        <v>86</v>
      </c>
      <c r="AY84" s="197" t="s">
        <v>133</v>
      </c>
      <c r="BK84" s="199">
        <f>SUM(BK85:BK110)</f>
        <v>0</v>
      </c>
    </row>
    <row r="85" s="2" customFormat="1" ht="24.15" customHeight="1">
      <c r="A85" s="42"/>
      <c r="B85" s="43"/>
      <c r="C85" s="200" t="s">
        <v>86</v>
      </c>
      <c r="D85" s="200" t="s">
        <v>134</v>
      </c>
      <c r="E85" s="201" t="s">
        <v>1429</v>
      </c>
      <c r="F85" s="202" t="s">
        <v>1430</v>
      </c>
      <c r="G85" s="203" t="s">
        <v>234</v>
      </c>
      <c r="H85" s="204">
        <v>2</v>
      </c>
      <c r="I85" s="205"/>
      <c r="J85" s="206">
        <f>ROUND(I85*H85,2)</f>
        <v>0</v>
      </c>
      <c r="K85" s="202" t="s">
        <v>235</v>
      </c>
      <c r="L85" s="48"/>
      <c r="M85" s="207" t="s">
        <v>32</v>
      </c>
      <c r="N85" s="208" t="s">
        <v>49</v>
      </c>
      <c r="O85" s="88"/>
      <c r="P85" s="209">
        <f>O85*H85</f>
        <v>0</v>
      </c>
      <c r="Q85" s="209">
        <v>0</v>
      </c>
      <c r="R85" s="209">
        <f>Q85*H85</f>
        <v>0</v>
      </c>
      <c r="S85" s="209">
        <v>0</v>
      </c>
      <c r="T85" s="210">
        <f>S85*H85</f>
        <v>0</v>
      </c>
      <c r="U85" s="42"/>
      <c r="V85" s="42"/>
      <c r="W85" s="42"/>
      <c r="X85" s="42"/>
      <c r="Y85" s="42"/>
      <c r="Z85" s="42"/>
      <c r="AA85" s="42"/>
      <c r="AB85" s="42"/>
      <c r="AC85" s="42"/>
      <c r="AD85" s="42"/>
      <c r="AE85" s="42"/>
      <c r="AR85" s="211" t="s">
        <v>400</v>
      </c>
      <c r="AT85" s="211" t="s">
        <v>134</v>
      </c>
      <c r="AU85" s="211" t="s">
        <v>89</v>
      </c>
      <c r="AY85" s="20" t="s">
        <v>133</v>
      </c>
      <c r="BE85" s="212">
        <f>IF(N85="základní",J85,0)</f>
        <v>0</v>
      </c>
      <c r="BF85" s="212">
        <f>IF(N85="snížená",J85,0)</f>
        <v>0</v>
      </c>
      <c r="BG85" s="212">
        <f>IF(N85="zákl. přenesená",J85,0)</f>
        <v>0</v>
      </c>
      <c r="BH85" s="212">
        <f>IF(N85="sníž. přenesená",J85,0)</f>
        <v>0</v>
      </c>
      <c r="BI85" s="212">
        <f>IF(N85="nulová",J85,0)</f>
        <v>0</v>
      </c>
      <c r="BJ85" s="20" t="s">
        <v>86</v>
      </c>
      <c r="BK85" s="212">
        <f>ROUND(I85*H85,2)</f>
        <v>0</v>
      </c>
      <c r="BL85" s="20" t="s">
        <v>400</v>
      </c>
      <c r="BM85" s="211" t="s">
        <v>1431</v>
      </c>
    </row>
    <row r="86" s="2" customFormat="1">
      <c r="A86" s="42"/>
      <c r="B86" s="43"/>
      <c r="C86" s="44"/>
      <c r="D86" s="213" t="s">
        <v>139</v>
      </c>
      <c r="E86" s="44"/>
      <c r="F86" s="214" t="s">
        <v>1432</v>
      </c>
      <c r="G86" s="44"/>
      <c r="H86" s="44"/>
      <c r="I86" s="215"/>
      <c r="J86" s="44"/>
      <c r="K86" s="44"/>
      <c r="L86" s="48"/>
      <c r="M86" s="216"/>
      <c r="N86" s="217"/>
      <c r="O86" s="88"/>
      <c r="P86" s="88"/>
      <c r="Q86" s="88"/>
      <c r="R86" s="88"/>
      <c r="S86" s="88"/>
      <c r="T86" s="89"/>
      <c r="U86" s="42"/>
      <c r="V86" s="42"/>
      <c r="W86" s="42"/>
      <c r="X86" s="42"/>
      <c r="Y86" s="42"/>
      <c r="Z86" s="42"/>
      <c r="AA86" s="42"/>
      <c r="AB86" s="42"/>
      <c r="AC86" s="42"/>
      <c r="AD86" s="42"/>
      <c r="AE86" s="42"/>
      <c r="AT86" s="20" t="s">
        <v>139</v>
      </c>
      <c r="AU86" s="20" t="s">
        <v>89</v>
      </c>
    </row>
    <row r="87" s="2" customFormat="1">
      <c r="A87" s="42"/>
      <c r="B87" s="43"/>
      <c r="C87" s="44"/>
      <c r="D87" s="231" t="s">
        <v>184</v>
      </c>
      <c r="E87" s="44"/>
      <c r="F87" s="232" t="s">
        <v>1433</v>
      </c>
      <c r="G87" s="44"/>
      <c r="H87" s="44"/>
      <c r="I87" s="215"/>
      <c r="J87" s="44"/>
      <c r="K87" s="44"/>
      <c r="L87" s="48"/>
      <c r="M87" s="216"/>
      <c r="N87" s="217"/>
      <c r="O87" s="88"/>
      <c r="P87" s="88"/>
      <c r="Q87" s="88"/>
      <c r="R87" s="88"/>
      <c r="S87" s="88"/>
      <c r="T87" s="89"/>
      <c r="U87" s="42"/>
      <c r="V87" s="42"/>
      <c r="W87" s="42"/>
      <c r="X87" s="42"/>
      <c r="Y87" s="42"/>
      <c r="Z87" s="42"/>
      <c r="AA87" s="42"/>
      <c r="AB87" s="42"/>
      <c r="AC87" s="42"/>
      <c r="AD87" s="42"/>
      <c r="AE87" s="42"/>
      <c r="AT87" s="20" t="s">
        <v>184</v>
      </c>
      <c r="AU87" s="20" t="s">
        <v>89</v>
      </c>
    </row>
    <row r="88" s="2" customFormat="1" ht="33" customHeight="1">
      <c r="A88" s="42"/>
      <c r="B88" s="43"/>
      <c r="C88" s="266" t="s">
        <v>89</v>
      </c>
      <c r="D88" s="266" t="s">
        <v>448</v>
      </c>
      <c r="E88" s="267" t="s">
        <v>1434</v>
      </c>
      <c r="F88" s="268" t="s">
        <v>1435</v>
      </c>
      <c r="G88" s="269" t="s">
        <v>234</v>
      </c>
      <c r="H88" s="270">
        <v>2</v>
      </c>
      <c r="I88" s="271"/>
      <c r="J88" s="272">
        <f>ROUND(I88*H88,2)</f>
        <v>0</v>
      </c>
      <c r="K88" s="268" t="s">
        <v>235</v>
      </c>
      <c r="L88" s="273"/>
      <c r="M88" s="274" t="s">
        <v>32</v>
      </c>
      <c r="N88" s="275" t="s">
        <v>49</v>
      </c>
      <c r="O88" s="88"/>
      <c r="P88" s="209">
        <f>O88*H88</f>
        <v>0</v>
      </c>
      <c r="Q88" s="209">
        <v>0.00056999999999999998</v>
      </c>
      <c r="R88" s="209">
        <f>Q88*H88</f>
        <v>0.00114</v>
      </c>
      <c r="S88" s="209">
        <v>0</v>
      </c>
      <c r="T88" s="210">
        <f>S88*H88</f>
        <v>0</v>
      </c>
      <c r="U88" s="42"/>
      <c r="V88" s="42"/>
      <c r="W88" s="42"/>
      <c r="X88" s="42"/>
      <c r="Y88" s="42"/>
      <c r="Z88" s="42"/>
      <c r="AA88" s="42"/>
      <c r="AB88" s="42"/>
      <c r="AC88" s="42"/>
      <c r="AD88" s="42"/>
      <c r="AE88" s="42"/>
      <c r="AR88" s="211" t="s">
        <v>519</v>
      </c>
      <c r="AT88" s="211" t="s">
        <v>448</v>
      </c>
      <c r="AU88" s="211" t="s">
        <v>89</v>
      </c>
      <c r="AY88" s="20" t="s">
        <v>133</v>
      </c>
      <c r="BE88" s="212">
        <f>IF(N88="základní",J88,0)</f>
        <v>0</v>
      </c>
      <c r="BF88" s="212">
        <f>IF(N88="snížená",J88,0)</f>
        <v>0</v>
      </c>
      <c r="BG88" s="212">
        <f>IF(N88="zákl. přenesená",J88,0)</f>
        <v>0</v>
      </c>
      <c r="BH88" s="212">
        <f>IF(N88="sníž. přenesená",J88,0)</f>
        <v>0</v>
      </c>
      <c r="BI88" s="212">
        <f>IF(N88="nulová",J88,0)</f>
        <v>0</v>
      </c>
      <c r="BJ88" s="20" t="s">
        <v>86</v>
      </c>
      <c r="BK88" s="212">
        <f>ROUND(I88*H88,2)</f>
        <v>0</v>
      </c>
      <c r="BL88" s="20" t="s">
        <v>400</v>
      </c>
      <c r="BM88" s="211" t="s">
        <v>1436</v>
      </c>
    </row>
    <row r="89" s="2" customFormat="1">
      <c r="A89" s="42"/>
      <c r="B89" s="43"/>
      <c r="C89" s="44"/>
      <c r="D89" s="213" t="s">
        <v>139</v>
      </c>
      <c r="E89" s="44"/>
      <c r="F89" s="214" t="s">
        <v>1435</v>
      </c>
      <c r="G89" s="44"/>
      <c r="H89" s="44"/>
      <c r="I89" s="215"/>
      <c r="J89" s="44"/>
      <c r="K89" s="44"/>
      <c r="L89" s="48"/>
      <c r="M89" s="216"/>
      <c r="N89" s="217"/>
      <c r="O89" s="88"/>
      <c r="P89" s="88"/>
      <c r="Q89" s="88"/>
      <c r="R89" s="88"/>
      <c r="S89" s="88"/>
      <c r="T89" s="89"/>
      <c r="U89" s="42"/>
      <c r="V89" s="42"/>
      <c r="W89" s="42"/>
      <c r="X89" s="42"/>
      <c r="Y89" s="42"/>
      <c r="Z89" s="42"/>
      <c r="AA89" s="42"/>
      <c r="AB89" s="42"/>
      <c r="AC89" s="42"/>
      <c r="AD89" s="42"/>
      <c r="AE89" s="42"/>
      <c r="AT89" s="20" t="s">
        <v>139</v>
      </c>
      <c r="AU89" s="20" t="s">
        <v>89</v>
      </c>
    </row>
    <row r="90" s="2" customFormat="1" ht="16.5" customHeight="1">
      <c r="A90" s="42"/>
      <c r="B90" s="43"/>
      <c r="C90" s="200" t="s">
        <v>143</v>
      </c>
      <c r="D90" s="200" t="s">
        <v>134</v>
      </c>
      <c r="E90" s="201" t="s">
        <v>1437</v>
      </c>
      <c r="F90" s="202" t="s">
        <v>1438</v>
      </c>
      <c r="G90" s="203" t="s">
        <v>234</v>
      </c>
      <c r="H90" s="204">
        <v>2</v>
      </c>
      <c r="I90" s="205"/>
      <c r="J90" s="206">
        <f>ROUND(I90*H90,2)</f>
        <v>0</v>
      </c>
      <c r="K90" s="202" t="s">
        <v>235</v>
      </c>
      <c r="L90" s="48"/>
      <c r="M90" s="207" t="s">
        <v>32</v>
      </c>
      <c r="N90" s="208" t="s">
        <v>49</v>
      </c>
      <c r="O90" s="88"/>
      <c r="P90" s="209">
        <f>O90*H90</f>
        <v>0</v>
      </c>
      <c r="Q90" s="209">
        <v>0</v>
      </c>
      <c r="R90" s="209">
        <f>Q90*H90</f>
        <v>0</v>
      </c>
      <c r="S90" s="209">
        <v>0</v>
      </c>
      <c r="T90" s="210">
        <f>S90*H90</f>
        <v>0</v>
      </c>
      <c r="U90" s="42"/>
      <c r="V90" s="42"/>
      <c r="W90" s="42"/>
      <c r="X90" s="42"/>
      <c r="Y90" s="42"/>
      <c r="Z90" s="42"/>
      <c r="AA90" s="42"/>
      <c r="AB90" s="42"/>
      <c r="AC90" s="42"/>
      <c r="AD90" s="42"/>
      <c r="AE90" s="42"/>
      <c r="AR90" s="211" t="s">
        <v>400</v>
      </c>
      <c r="AT90" s="211" t="s">
        <v>134</v>
      </c>
      <c r="AU90" s="211" t="s">
        <v>89</v>
      </c>
      <c r="AY90" s="20" t="s">
        <v>133</v>
      </c>
      <c r="BE90" s="212">
        <f>IF(N90="základní",J90,0)</f>
        <v>0</v>
      </c>
      <c r="BF90" s="212">
        <f>IF(N90="snížená",J90,0)</f>
        <v>0</v>
      </c>
      <c r="BG90" s="212">
        <f>IF(N90="zákl. přenesená",J90,0)</f>
        <v>0</v>
      </c>
      <c r="BH90" s="212">
        <f>IF(N90="sníž. přenesená",J90,0)</f>
        <v>0</v>
      </c>
      <c r="BI90" s="212">
        <f>IF(N90="nulová",J90,0)</f>
        <v>0</v>
      </c>
      <c r="BJ90" s="20" t="s">
        <v>86</v>
      </c>
      <c r="BK90" s="212">
        <f>ROUND(I90*H90,2)</f>
        <v>0</v>
      </c>
      <c r="BL90" s="20" t="s">
        <v>400</v>
      </c>
      <c r="BM90" s="211" t="s">
        <v>1439</v>
      </c>
    </row>
    <row r="91" s="2" customFormat="1">
      <c r="A91" s="42"/>
      <c r="B91" s="43"/>
      <c r="C91" s="44"/>
      <c r="D91" s="213" t="s">
        <v>139</v>
      </c>
      <c r="E91" s="44"/>
      <c r="F91" s="214" t="s">
        <v>1440</v>
      </c>
      <c r="G91" s="44"/>
      <c r="H91" s="44"/>
      <c r="I91" s="215"/>
      <c r="J91" s="44"/>
      <c r="K91" s="44"/>
      <c r="L91" s="48"/>
      <c r="M91" s="216"/>
      <c r="N91" s="217"/>
      <c r="O91" s="88"/>
      <c r="P91" s="88"/>
      <c r="Q91" s="88"/>
      <c r="R91" s="88"/>
      <c r="S91" s="88"/>
      <c r="T91" s="89"/>
      <c r="U91" s="42"/>
      <c r="V91" s="42"/>
      <c r="W91" s="42"/>
      <c r="X91" s="42"/>
      <c r="Y91" s="42"/>
      <c r="Z91" s="42"/>
      <c r="AA91" s="42"/>
      <c r="AB91" s="42"/>
      <c r="AC91" s="42"/>
      <c r="AD91" s="42"/>
      <c r="AE91" s="42"/>
      <c r="AT91" s="20" t="s">
        <v>139</v>
      </c>
      <c r="AU91" s="20" t="s">
        <v>89</v>
      </c>
    </row>
    <row r="92" s="2" customFormat="1">
      <c r="A92" s="42"/>
      <c r="B92" s="43"/>
      <c r="C92" s="44"/>
      <c r="D92" s="231" t="s">
        <v>184</v>
      </c>
      <c r="E92" s="44"/>
      <c r="F92" s="232" t="s">
        <v>1441</v>
      </c>
      <c r="G92" s="44"/>
      <c r="H92" s="44"/>
      <c r="I92" s="215"/>
      <c r="J92" s="44"/>
      <c r="K92" s="44"/>
      <c r="L92" s="48"/>
      <c r="M92" s="216"/>
      <c r="N92" s="217"/>
      <c r="O92" s="88"/>
      <c r="P92" s="88"/>
      <c r="Q92" s="88"/>
      <c r="R92" s="88"/>
      <c r="S92" s="88"/>
      <c r="T92" s="89"/>
      <c r="U92" s="42"/>
      <c r="V92" s="42"/>
      <c r="W92" s="42"/>
      <c r="X92" s="42"/>
      <c r="Y92" s="42"/>
      <c r="Z92" s="42"/>
      <c r="AA92" s="42"/>
      <c r="AB92" s="42"/>
      <c r="AC92" s="42"/>
      <c r="AD92" s="42"/>
      <c r="AE92" s="42"/>
      <c r="AT92" s="20" t="s">
        <v>184</v>
      </c>
      <c r="AU92" s="20" t="s">
        <v>89</v>
      </c>
    </row>
    <row r="93" s="2" customFormat="1" ht="24.15" customHeight="1">
      <c r="A93" s="42"/>
      <c r="B93" s="43"/>
      <c r="C93" s="266" t="s">
        <v>132</v>
      </c>
      <c r="D93" s="266" t="s">
        <v>448</v>
      </c>
      <c r="E93" s="267" t="s">
        <v>1442</v>
      </c>
      <c r="F93" s="268" t="s">
        <v>1443</v>
      </c>
      <c r="G93" s="269" t="s">
        <v>234</v>
      </c>
      <c r="H93" s="270">
        <v>2</v>
      </c>
      <c r="I93" s="271"/>
      <c r="J93" s="272">
        <f>ROUND(I93*H93,2)</f>
        <v>0</v>
      </c>
      <c r="K93" s="268" t="s">
        <v>235</v>
      </c>
      <c r="L93" s="273"/>
      <c r="M93" s="274" t="s">
        <v>32</v>
      </c>
      <c r="N93" s="275" t="s">
        <v>49</v>
      </c>
      <c r="O93" s="88"/>
      <c r="P93" s="209">
        <f>O93*H93</f>
        <v>0</v>
      </c>
      <c r="Q93" s="209">
        <v>0.00020000000000000001</v>
      </c>
      <c r="R93" s="209">
        <f>Q93*H93</f>
        <v>0.00040000000000000002</v>
      </c>
      <c r="S93" s="209">
        <v>0</v>
      </c>
      <c r="T93" s="210">
        <f>S93*H93</f>
        <v>0</v>
      </c>
      <c r="U93" s="42"/>
      <c r="V93" s="42"/>
      <c r="W93" s="42"/>
      <c r="X93" s="42"/>
      <c r="Y93" s="42"/>
      <c r="Z93" s="42"/>
      <c r="AA93" s="42"/>
      <c r="AB93" s="42"/>
      <c r="AC93" s="42"/>
      <c r="AD93" s="42"/>
      <c r="AE93" s="42"/>
      <c r="AR93" s="211" t="s">
        <v>519</v>
      </c>
      <c r="AT93" s="211" t="s">
        <v>448</v>
      </c>
      <c r="AU93" s="211" t="s">
        <v>89</v>
      </c>
      <c r="AY93" s="20" t="s">
        <v>133</v>
      </c>
      <c r="BE93" s="212">
        <f>IF(N93="základní",J93,0)</f>
        <v>0</v>
      </c>
      <c r="BF93" s="212">
        <f>IF(N93="snížená",J93,0)</f>
        <v>0</v>
      </c>
      <c r="BG93" s="212">
        <f>IF(N93="zákl. přenesená",J93,0)</f>
        <v>0</v>
      </c>
      <c r="BH93" s="212">
        <f>IF(N93="sníž. přenesená",J93,0)</f>
        <v>0</v>
      </c>
      <c r="BI93" s="212">
        <f>IF(N93="nulová",J93,0)</f>
        <v>0</v>
      </c>
      <c r="BJ93" s="20" t="s">
        <v>86</v>
      </c>
      <c r="BK93" s="212">
        <f>ROUND(I93*H93,2)</f>
        <v>0</v>
      </c>
      <c r="BL93" s="20" t="s">
        <v>400</v>
      </c>
      <c r="BM93" s="211" t="s">
        <v>1444</v>
      </c>
    </row>
    <row r="94" s="2" customFormat="1">
      <c r="A94" s="42"/>
      <c r="B94" s="43"/>
      <c r="C94" s="44"/>
      <c r="D94" s="213" t="s">
        <v>139</v>
      </c>
      <c r="E94" s="44"/>
      <c r="F94" s="214" t="s">
        <v>1443</v>
      </c>
      <c r="G94" s="44"/>
      <c r="H94" s="44"/>
      <c r="I94" s="215"/>
      <c r="J94" s="44"/>
      <c r="K94" s="44"/>
      <c r="L94" s="48"/>
      <c r="M94" s="216"/>
      <c r="N94" s="217"/>
      <c r="O94" s="88"/>
      <c r="P94" s="88"/>
      <c r="Q94" s="88"/>
      <c r="R94" s="88"/>
      <c r="S94" s="88"/>
      <c r="T94" s="89"/>
      <c r="U94" s="42"/>
      <c r="V94" s="42"/>
      <c r="W94" s="42"/>
      <c r="X94" s="42"/>
      <c r="Y94" s="42"/>
      <c r="Z94" s="42"/>
      <c r="AA94" s="42"/>
      <c r="AB94" s="42"/>
      <c r="AC94" s="42"/>
      <c r="AD94" s="42"/>
      <c r="AE94" s="42"/>
      <c r="AT94" s="20" t="s">
        <v>139</v>
      </c>
      <c r="AU94" s="20" t="s">
        <v>89</v>
      </c>
    </row>
    <row r="95" s="2" customFormat="1" ht="37.8" customHeight="1">
      <c r="A95" s="42"/>
      <c r="B95" s="43"/>
      <c r="C95" s="200" t="s">
        <v>153</v>
      </c>
      <c r="D95" s="200" t="s">
        <v>134</v>
      </c>
      <c r="E95" s="201" t="s">
        <v>1445</v>
      </c>
      <c r="F95" s="202" t="s">
        <v>1446</v>
      </c>
      <c r="G95" s="203" t="s">
        <v>380</v>
      </c>
      <c r="H95" s="204">
        <v>3.2000000000000002</v>
      </c>
      <c r="I95" s="205"/>
      <c r="J95" s="206">
        <f>ROUND(I95*H95,2)</f>
        <v>0</v>
      </c>
      <c r="K95" s="202" t="s">
        <v>235</v>
      </c>
      <c r="L95" s="48"/>
      <c r="M95" s="207" t="s">
        <v>32</v>
      </c>
      <c r="N95" s="208" t="s">
        <v>49</v>
      </c>
      <c r="O95" s="88"/>
      <c r="P95" s="209">
        <f>O95*H95</f>
        <v>0</v>
      </c>
      <c r="Q95" s="209">
        <v>0.0016800000000000001</v>
      </c>
      <c r="R95" s="209">
        <f>Q95*H95</f>
        <v>0.0053760000000000006</v>
      </c>
      <c r="S95" s="209">
        <v>0</v>
      </c>
      <c r="T95" s="210">
        <f>S95*H95</f>
        <v>0</v>
      </c>
      <c r="U95" s="42"/>
      <c r="V95" s="42"/>
      <c r="W95" s="42"/>
      <c r="X95" s="42"/>
      <c r="Y95" s="42"/>
      <c r="Z95" s="42"/>
      <c r="AA95" s="42"/>
      <c r="AB95" s="42"/>
      <c r="AC95" s="42"/>
      <c r="AD95" s="42"/>
      <c r="AE95" s="42"/>
      <c r="AR95" s="211" t="s">
        <v>400</v>
      </c>
      <c r="AT95" s="211" t="s">
        <v>134</v>
      </c>
      <c r="AU95" s="211" t="s">
        <v>89</v>
      </c>
      <c r="AY95" s="20" t="s">
        <v>133</v>
      </c>
      <c r="BE95" s="212">
        <f>IF(N95="základní",J95,0)</f>
        <v>0</v>
      </c>
      <c r="BF95" s="212">
        <f>IF(N95="snížená",J95,0)</f>
        <v>0</v>
      </c>
      <c r="BG95" s="212">
        <f>IF(N95="zákl. přenesená",J95,0)</f>
        <v>0</v>
      </c>
      <c r="BH95" s="212">
        <f>IF(N95="sníž. přenesená",J95,0)</f>
        <v>0</v>
      </c>
      <c r="BI95" s="212">
        <f>IF(N95="nulová",J95,0)</f>
        <v>0</v>
      </c>
      <c r="BJ95" s="20" t="s">
        <v>86</v>
      </c>
      <c r="BK95" s="212">
        <f>ROUND(I95*H95,2)</f>
        <v>0</v>
      </c>
      <c r="BL95" s="20" t="s">
        <v>400</v>
      </c>
      <c r="BM95" s="211" t="s">
        <v>1447</v>
      </c>
    </row>
    <row r="96" s="2" customFormat="1">
      <c r="A96" s="42"/>
      <c r="B96" s="43"/>
      <c r="C96" s="44"/>
      <c r="D96" s="213" t="s">
        <v>139</v>
      </c>
      <c r="E96" s="44"/>
      <c r="F96" s="214" t="s">
        <v>1448</v>
      </c>
      <c r="G96" s="44"/>
      <c r="H96" s="44"/>
      <c r="I96" s="215"/>
      <c r="J96" s="44"/>
      <c r="K96" s="44"/>
      <c r="L96" s="48"/>
      <c r="M96" s="216"/>
      <c r="N96" s="217"/>
      <c r="O96" s="88"/>
      <c r="P96" s="88"/>
      <c r="Q96" s="88"/>
      <c r="R96" s="88"/>
      <c r="S96" s="88"/>
      <c r="T96" s="89"/>
      <c r="U96" s="42"/>
      <c r="V96" s="42"/>
      <c r="W96" s="42"/>
      <c r="X96" s="42"/>
      <c r="Y96" s="42"/>
      <c r="Z96" s="42"/>
      <c r="AA96" s="42"/>
      <c r="AB96" s="42"/>
      <c r="AC96" s="42"/>
      <c r="AD96" s="42"/>
      <c r="AE96" s="42"/>
      <c r="AT96" s="20" t="s">
        <v>139</v>
      </c>
      <c r="AU96" s="20" t="s">
        <v>89</v>
      </c>
    </row>
    <row r="97" s="2" customFormat="1">
      <c r="A97" s="42"/>
      <c r="B97" s="43"/>
      <c r="C97" s="44"/>
      <c r="D97" s="231" t="s">
        <v>184</v>
      </c>
      <c r="E97" s="44"/>
      <c r="F97" s="232" t="s">
        <v>1449</v>
      </c>
      <c r="G97" s="44"/>
      <c r="H97" s="44"/>
      <c r="I97" s="215"/>
      <c r="J97" s="44"/>
      <c r="K97" s="44"/>
      <c r="L97" s="48"/>
      <c r="M97" s="216"/>
      <c r="N97" s="217"/>
      <c r="O97" s="88"/>
      <c r="P97" s="88"/>
      <c r="Q97" s="88"/>
      <c r="R97" s="88"/>
      <c r="S97" s="88"/>
      <c r="T97" s="89"/>
      <c r="U97" s="42"/>
      <c r="V97" s="42"/>
      <c r="W97" s="42"/>
      <c r="X97" s="42"/>
      <c r="Y97" s="42"/>
      <c r="Z97" s="42"/>
      <c r="AA97" s="42"/>
      <c r="AB97" s="42"/>
      <c r="AC97" s="42"/>
      <c r="AD97" s="42"/>
      <c r="AE97" s="42"/>
      <c r="AT97" s="20" t="s">
        <v>184</v>
      </c>
      <c r="AU97" s="20" t="s">
        <v>89</v>
      </c>
    </row>
    <row r="98" s="2" customFormat="1">
      <c r="A98" s="42"/>
      <c r="B98" s="43"/>
      <c r="C98" s="44"/>
      <c r="D98" s="213" t="s">
        <v>239</v>
      </c>
      <c r="E98" s="44"/>
      <c r="F98" s="218" t="s">
        <v>1450</v>
      </c>
      <c r="G98" s="44"/>
      <c r="H98" s="44"/>
      <c r="I98" s="215"/>
      <c r="J98" s="44"/>
      <c r="K98" s="44"/>
      <c r="L98" s="48"/>
      <c r="M98" s="216"/>
      <c r="N98" s="217"/>
      <c r="O98" s="88"/>
      <c r="P98" s="88"/>
      <c r="Q98" s="88"/>
      <c r="R98" s="88"/>
      <c r="S98" s="88"/>
      <c r="T98" s="89"/>
      <c r="U98" s="42"/>
      <c r="V98" s="42"/>
      <c r="W98" s="42"/>
      <c r="X98" s="42"/>
      <c r="Y98" s="42"/>
      <c r="Z98" s="42"/>
      <c r="AA98" s="42"/>
      <c r="AB98" s="42"/>
      <c r="AC98" s="42"/>
      <c r="AD98" s="42"/>
      <c r="AE98" s="42"/>
      <c r="AT98" s="20" t="s">
        <v>239</v>
      </c>
      <c r="AU98" s="20" t="s">
        <v>89</v>
      </c>
    </row>
    <row r="99" s="13" customFormat="1">
      <c r="A99" s="13"/>
      <c r="B99" s="234"/>
      <c r="C99" s="235"/>
      <c r="D99" s="213" t="s">
        <v>258</v>
      </c>
      <c r="E99" s="236" t="s">
        <v>32</v>
      </c>
      <c r="F99" s="237" t="s">
        <v>1451</v>
      </c>
      <c r="G99" s="235"/>
      <c r="H99" s="238">
        <v>3.2000000000000002</v>
      </c>
      <c r="I99" s="239"/>
      <c r="J99" s="235"/>
      <c r="K99" s="235"/>
      <c r="L99" s="240"/>
      <c r="M99" s="241"/>
      <c r="N99" s="242"/>
      <c r="O99" s="242"/>
      <c r="P99" s="242"/>
      <c r="Q99" s="242"/>
      <c r="R99" s="242"/>
      <c r="S99" s="242"/>
      <c r="T99" s="243"/>
      <c r="U99" s="13"/>
      <c r="V99" s="13"/>
      <c r="W99" s="13"/>
      <c r="X99" s="13"/>
      <c r="Y99" s="13"/>
      <c r="Z99" s="13"/>
      <c r="AA99" s="13"/>
      <c r="AB99" s="13"/>
      <c r="AC99" s="13"/>
      <c r="AD99" s="13"/>
      <c r="AE99" s="13"/>
      <c r="AT99" s="244" t="s">
        <v>258</v>
      </c>
      <c r="AU99" s="244" t="s">
        <v>89</v>
      </c>
      <c r="AV99" s="13" t="s">
        <v>89</v>
      </c>
      <c r="AW99" s="13" t="s">
        <v>39</v>
      </c>
      <c r="AX99" s="13" t="s">
        <v>86</v>
      </c>
      <c r="AY99" s="244" t="s">
        <v>133</v>
      </c>
    </row>
    <row r="100" s="2" customFormat="1" ht="37.8" customHeight="1">
      <c r="A100" s="42"/>
      <c r="B100" s="43"/>
      <c r="C100" s="200" t="s">
        <v>158</v>
      </c>
      <c r="D100" s="200" t="s">
        <v>134</v>
      </c>
      <c r="E100" s="201" t="s">
        <v>1452</v>
      </c>
      <c r="F100" s="202" t="s">
        <v>1453</v>
      </c>
      <c r="G100" s="203" t="s">
        <v>380</v>
      </c>
      <c r="H100" s="204">
        <v>1.2</v>
      </c>
      <c r="I100" s="205"/>
      <c r="J100" s="206">
        <f>ROUND(I100*H100,2)</f>
        <v>0</v>
      </c>
      <c r="K100" s="202" t="s">
        <v>235</v>
      </c>
      <c r="L100" s="48"/>
      <c r="M100" s="207" t="s">
        <v>32</v>
      </c>
      <c r="N100" s="208" t="s">
        <v>49</v>
      </c>
      <c r="O100" s="88"/>
      <c r="P100" s="209">
        <f>O100*H100</f>
        <v>0</v>
      </c>
      <c r="Q100" s="209">
        <v>0.0034499999999999999</v>
      </c>
      <c r="R100" s="209">
        <f>Q100*H100</f>
        <v>0.0041399999999999996</v>
      </c>
      <c r="S100" s="209">
        <v>0</v>
      </c>
      <c r="T100" s="210">
        <f>S100*H100</f>
        <v>0</v>
      </c>
      <c r="U100" s="42"/>
      <c r="V100" s="42"/>
      <c r="W100" s="42"/>
      <c r="X100" s="42"/>
      <c r="Y100" s="42"/>
      <c r="Z100" s="42"/>
      <c r="AA100" s="42"/>
      <c r="AB100" s="42"/>
      <c r="AC100" s="42"/>
      <c r="AD100" s="42"/>
      <c r="AE100" s="42"/>
      <c r="AR100" s="211" t="s">
        <v>400</v>
      </c>
      <c r="AT100" s="211" t="s">
        <v>134</v>
      </c>
      <c r="AU100" s="211" t="s">
        <v>89</v>
      </c>
      <c r="AY100" s="20" t="s">
        <v>133</v>
      </c>
      <c r="BE100" s="212">
        <f>IF(N100="základní",J100,0)</f>
        <v>0</v>
      </c>
      <c r="BF100" s="212">
        <f>IF(N100="snížená",J100,0)</f>
        <v>0</v>
      </c>
      <c r="BG100" s="212">
        <f>IF(N100="zákl. přenesená",J100,0)</f>
        <v>0</v>
      </c>
      <c r="BH100" s="212">
        <f>IF(N100="sníž. přenesená",J100,0)</f>
        <v>0</v>
      </c>
      <c r="BI100" s="212">
        <f>IF(N100="nulová",J100,0)</f>
        <v>0</v>
      </c>
      <c r="BJ100" s="20" t="s">
        <v>86</v>
      </c>
      <c r="BK100" s="212">
        <f>ROUND(I100*H100,2)</f>
        <v>0</v>
      </c>
      <c r="BL100" s="20" t="s">
        <v>400</v>
      </c>
      <c r="BM100" s="211" t="s">
        <v>1454</v>
      </c>
    </row>
    <row r="101" s="2" customFormat="1">
      <c r="A101" s="42"/>
      <c r="B101" s="43"/>
      <c r="C101" s="44"/>
      <c r="D101" s="213" t="s">
        <v>139</v>
      </c>
      <c r="E101" s="44"/>
      <c r="F101" s="214" t="s">
        <v>1455</v>
      </c>
      <c r="G101" s="44"/>
      <c r="H101" s="44"/>
      <c r="I101" s="215"/>
      <c r="J101" s="44"/>
      <c r="K101" s="44"/>
      <c r="L101" s="48"/>
      <c r="M101" s="216"/>
      <c r="N101" s="217"/>
      <c r="O101" s="88"/>
      <c r="P101" s="88"/>
      <c r="Q101" s="88"/>
      <c r="R101" s="88"/>
      <c r="S101" s="88"/>
      <c r="T101" s="89"/>
      <c r="U101" s="42"/>
      <c r="V101" s="42"/>
      <c r="W101" s="42"/>
      <c r="X101" s="42"/>
      <c r="Y101" s="42"/>
      <c r="Z101" s="42"/>
      <c r="AA101" s="42"/>
      <c r="AB101" s="42"/>
      <c r="AC101" s="42"/>
      <c r="AD101" s="42"/>
      <c r="AE101" s="42"/>
      <c r="AT101" s="20" t="s">
        <v>139</v>
      </c>
      <c r="AU101" s="20" t="s">
        <v>89</v>
      </c>
    </row>
    <row r="102" s="2" customFormat="1">
      <c r="A102" s="42"/>
      <c r="B102" s="43"/>
      <c r="C102" s="44"/>
      <c r="D102" s="231" t="s">
        <v>184</v>
      </c>
      <c r="E102" s="44"/>
      <c r="F102" s="232" t="s">
        <v>1456</v>
      </c>
      <c r="G102" s="44"/>
      <c r="H102" s="44"/>
      <c r="I102" s="215"/>
      <c r="J102" s="44"/>
      <c r="K102" s="44"/>
      <c r="L102" s="48"/>
      <c r="M102" s="216"/>
      <c r="N102" s="217"/>
      <c r="O102" s="88"/>
      <c r="P102" s="88"/>
      <c r="Q102" s="88"/>
      <c r="R102" s="88"/>
      <c r="S102" s="88"/>
      <c r="T102" s="89"/>
      <c r="U102" s="42"/>
      <c r="V102" s="42"/>
      <c r="W102" s="42"/>
      <c r="X102" s="42"/>
      <c r="Y102" s="42"/>
      <c r="Z102" s="42"/>
      <c r="AA102" s="42"/>
      <c r="AB102" s="42"/>
      <c r="AC102" s="42"/>
      <c r="AD102" s="42"/>
      <c r="AE102" s="42"/>
      <c r="AT102" s="20" t="s">
        <v>184</v>
      </c>
      <c r="AU102" s="20" t="s">
        <v>89</v>
      </c>
    </row>
    <row r="103" s="2" customFormat="1">
      <c r="A103" s="42"/>
      <c r="B103" s="43"/>
      <c r="C103" s="44"/>
      <c r="D103" s="213" t="s">
        <v>239</v>
      </c>
      <c r="E103" s="44"/>
      <c r="F103" s="218" t="s">
        <v>1450</v>
      </c>
      <c r="G103" s="44"/>
      <c r="H103" s="44"/>
      <c r="I103" s="215"/>
      <c r="J103" s="44"/>
      <c r="K103" s="44"/>
      <c r="L103" s="48"/>
      <c r="M103" s="216"/>
      <c r="N103" s="217"/>
      <c r="O103" s="88"/>
      <c r="P103" s="88"/>
      <c r="Q103" s="88"/>
      <c r="R103" s="88"/>
      <c r="S103" s="88"/>
      <c r="T103" s="89"/>
      <c r="U103" s="42"/>
      <c r="V103" s="42"/>
      <c r="W103" s="42"/>
      <c r="X103" s="42"/>
      <c r="Y103" s="42"/>
      <c r="Z103" s="42"/>
      <c r="AA103" s="42"/>
      <c r="AB103" s="42"/>
      <c r="AC103" s="42"/>
      <c r="AD103" s="42"/>
      <c r="AE103" s="42"/>
      <c r="AT103" s="20" t="s">
        <v>239</v>
      </c>
      <c r="AU103" s="20" t="s">
        <v>89</v>
      </c>
    </row>
    <row r="104" s="13" customFormat="1">
      <c r="A104" s="13"/>
      <c r="B104" s="234"/>
      <c r="C104" s="235"/>
      <c r="D104" s="213" t="s">
        <v>258</v>
      </c>
      <c r="E104" s="236" t="s">
        <v>32</v>
      </c>
      <c r="F104" s="237" t="s">
        <v>1457</v>
      </c>
      <c r="G104" s="235"/>
      <c r="H104" s="238">
        <v>1.2</v>
      </c>
      <c r="I104" s="239"/>
      <c r="J104" s="235"/>
      <c r="K104" s="235"/>
      <c r="L104" s="240"/>
      <c r="M104" s="241"/>
      <c r="N104" s="242"/>
      <c r="O104" s="242"/>
      <c r="P104" s="242"/>
      <c r="Q104" s="242"/>
      <c r="R104" s="242"/>
      <c r="S104" s="242"/>
      <c r="T104" s="243"/>
      <c r="U104" s="13"/>
      <c r="V104" s="13"/>
      <c r="W104" s="13"/>
      <c r="X104" s="13"/>
      <c r="Y104" s="13"/>
      <c r="Z104" s="13"/>
      <c r="AA104" s="13"/>
      <c r="AB104" s="13"/>
      <c r="AC104" s="13"/>
      <c r="AD104" s="13"/>
      <c r="AE104" s="13"/>
      <c r="AT104" s="244" t="s">
        <v>258</v>
      </c>
      <c r="AU104" s="244" t="s">
        <v>89</v>
      </c>
      <c r="AV104" s="13" t="s">
        <v>89</v>
      </c>
      <c r="AW104" s="13" t="s">
        <v>39</v>
      </c>
      <c r="AX104" s="13" t="s">
        <v>86</v>
      </c>
      <c r="AY104" s="244" t="s">
        <v>133</v>
      </c>
    </row>
    <row r="105" s="2" customFormat="1" ht="24.15" customHeight="1">
      <c r="A105" s="42"/>
      <c r="B105" s="43"/>
      <c r="C105" s="200" t="s">
        <v>162</v>
      </c>
      <c r="D105" s="200" t="s">
        <v>134</v>
      </c>
      <c r="E105" s="201" t="s">
        <v>1458</v>
      </c>
      <c r="F105" s="202" t="s">
        <v>1459</v>
      </c>
      <c r="G105" s="203" t="s">
        <v>180</v>
      </c>
      <c r="H105" s="204">
        <v>1</v>
      </c>
      <c r="I105" s="205"/>
      <c r="J105" s="206">
        <f>ROUND(I105*H105,2)</f>
        <v>0</v>
      </c>
      <c r="K105" s="202" t="s">
        <v>32</v>
      </c>
      <c r="L105" s="48"/>
      <c r="M105" s="207" t="s">
        <v>32</v>
      </c>
      <c r="N105" s="208" t="s">
        <v>49</v>
      </c>
      <c r="O105" s="88"/>
      <c r="P105" s="209">
        <f>O105*H105</f>
        <v>0</v>
      </c>
      <c r="Q105" s="209">
        <v>0</v>
      </c>
      <c r="R105" s="209">
        <f>Q105*H105</f>
        <v>0</v>
      </c>
      <c r="S105" s="209">
        <v>0</v>
      </c>
      <c r="T105" s="210">
        <f>S105*H105</f>
        <v>0</v>
      </c>
      <c r="U105" s="42"/>
      <c r="V105" s="42"/>
      <c r="W105" s="42"/>
      <c r="X105" s="42"/>
      <c r="Y105" s="42"/>
      <c r="Z105" s="42"/>
      <c r="AA105" s="42"/>
      <c r="AB105" s="42"/>
      <c r="AC105" s="42"/>
      <c r="AD105" s="42"/>
      <c r="AE105" s="42"/>
      <c r="AR105" s="211" t="s">
        <v>400</v>
      </c>
      <c r="AT105" s="211" t="s">
        <v>134</v>
      </c>
      <c r="AU105" s="211" t="s">
        <v>89</v>
      </c>
      <c r="AY105" s="20" t="s">
        <v>133</v>
      </c>
      <c r="BE105" s="212">
        <f>IF(N105="základní",J105,0)</f>
        <v>0</v>
      </c>
      <c r="BF105" s="212">
        <f>IF(N105="snížená",J105,0)</f>
        <v>0</v>
      </c>
      <c r="BG105" s="212">
        <f>IF(N105="zákl. přenesená",J105,0)</f>
        <v>0</v>
      </c>
      <c r="BH105" s="212">
        <f>IF(N105="sníž. přenesená",J105,0)</f>
        <v>0</v>
      </c>
      <c r="BI105" s="212">
        <f>IF(N105="nulová",J105,0)</f>
        <v>0</v>
      </c>
      <c r="BJ105" s="20" t="s">
        <v>86</v>
      </c>
      <c r="BK105" s="212">
        <f>ROUND(I105*H105,2)</f>
        <v>0</v>
      </c>
      <c r="BL105" s="20" t="s">
        <v>400</v>
      </c>
      <c r="BM105" s="211" t="s">
        <v>1460</v>
      </c>
    </row>
    <row r="106" s="2" customFormat="1">
      <c r="A106" s="42"/>
      <c r="B106" s="43"/>
      <c r="C106" s="44"/>
      <c r="D106" s="213" t="s">
        <v>139</v>
      </c>
      <c r="E106" s="44"/>
      <c r="F106" s="214" t="s">
        <v>1459</v>
      </c>
      <c r="G106" s="44"/>
      <c r="H106" s="44"/>
      <c r="I106" s="215"/>
      <c r="J106" s="44"/>
      <c r="K106" s="44"/>
      <c r="L106" s="48"/>
      <c r="M106" s="216"/>
      <c r="N106" s="217"/>
      <c r="O106" s="88"/>
      <c r="P106" s="88"/>
      <c r="Q106" s="88"/>
      <c r="R106" s="88"/>
      <c r="S106" s="88"/>
      <c r="T106" s="89"/>
      <c r="U106" s="42"/>
      <c r="V106" s="42"/>
      <c r="W106" s="42"/>
      <c r="X106" s="42"/>
      <c r="Y106" s="42"/>
      <c r="Z106" s="42"/>
      <c r="AA106" s="42"/>
      <c r="AB106" s="42"/>
      <c r="AC106" s="42"/>
      <c r="AD106" s="42"/>
      <c r="AE106" s="42"/>
      <c r="AT106" s="20" t="s">
        <v>139</v>
      </c>
      <c r="AU106" s="20" t="s">
        <v>89</v>
      </c>
    </row>
    <row r="107" s="2" customFormat="1" ht="24.15" customHeight="1">
      <c r="A107" s="42"/>
      <c r="B107" s="43"/>
      <c r="C107" s="200" t="s">
        <v>166</v>
      </c>
      <c r="D107" s="200" t="s">
        <v>134</v>
      </c>
      <c r="E107" s="201" t="s">
        <v>1461</v>
      </c>
      <c r="F107" s="202" t="s">
        <v>1462</v>
      </c>
      <c r="G107" s="203" t="s">
        <v>282</v>
      </c>
      <c r="H107" s="204">
        <v>0.010999999999999999</v>
      </c>
      <c r="I107" s="205"/>
      <c r="J107" s="206">
        <f>ROUND(I107*H107,2)</f>
        <v>0</v>
      </c>
      <c r="K107" s="202" t="s">
        <v>235</v>
      </c>
      <c r="L107" s="48"/>
      <c r="M107" s="207" t="s">
        <v>32</v>
      </c>
      <c r="N107" s="208" t="s">
        <v>49</v>
      </c>
      <c r="O107" s="88"/>
      <c r="P107" s="209">
        <f>O107*H107</f>
        <v>0</v>
      </c>
      <c r="Q107" s="209">
        <v>0</v>
      </c>
      <c r="R107" s="209">
        <f>Q107*H107</f>
        <v>0</v>
      </c>
      <c r="S107" s="209">
        <v>0</v>
      </c>
      <c r="T107" s="210">
        <f>S107*H107</f>
        <v>0</v>
      </c>
      <c r="U107" s="42"/>
      <c r="V107" s="42"/>
      <c r="W107" s="42"/>
      <c r="X107" s="42"/>
      <c r="Y107" s="42"/>
      <c r="Z107" s="42"/>
      <c r="AA107" s="42"/>
      <c r="AB107" s="42"/>
      <c r="AC107" s="42"/>
      <c r="AD107" s="42"/>
      <c r="AE107" s="42"/>
      <c r="AR107" s="211" t="s">
        <v>400</v>
      </c>
      <c r="AT107" s="211" t="s">
        <v>134</v>
      </c>
      <c r="AU107" s="211" t="s">
        <v>89</v>
      </c>
      <c r="AY107" s="20" t="s">
        <v>133</v>
      </c>
      <c r="BE107" s="212">
        <f>IF(N107="základní",J107,0)</f>
        <v>0</v>
      </c>
      <c r="BF107" s="212">
        <f>IF(N107="snížená",J107,0)</f>
        <v>0</v>
      </c>
      <c r="BG107" s="212">
        <f>IF(N107="zákl. přenesená",J107,0)</f>
        <v>0</v>
      </c>
      <c r="BH107" s="212">
        <f>IF(N107="sníž. přenesená",J107,0)</f>
        <v>0</v>
      </c>
      <c r="BI107" s="212">
        <f>IF(N107="nulová",J107,0)</f>
        <v>0</v>
      </c>
      <c r="BJ107" s="20" t="s">
        <v>86</v>
      </c>
      <c r="BK107" s="212">
        <f>ROUND(I107*H107,2)</f>
        <v>0</v>
      </c>
      <c r="BL107" s="20" t="s">
        <v>400</v>
      </c>
      <c r="BM107" s="211" t="s">
        <v>1463</v>
      </c>
    </row>
    <row r="108" s="2" customFormat="1">
      <c r="A108" s="42"/>
      <c r="B108" s="43"/>
      <c r="C108" s="44"/>
      <c r="D108" s="213" t="s">
        <v>139</v>
      </c>
      <c r="E108" s="44"/>
      <c r="F108" s="214" t="s">
        <v>1464</v>
      </c>
      <c r="G108" s="44"/>
      <c r="H108" s="44"/>
      <c r="I108" s="215"/>
      <c r="J108" s="44"/>
      <c r="K108" s="44"/>
      <c r="L108" s="48"/>
      <c r="M108" s="216"/>
      <c r="N108" s="217"/>
      <c r="O108" s="88"/>
      <c r="P108" s="88"/>
      <c r="Q108" s="88"/>
      <c r="R108" s="88"/>
      <c r="S108" s="88"/>
      <c r="T108" s="89"/>
      <c r="U108" s="42"/>
      <c r="V108" s="42"/>
      <c r="W108" s="42"/>
      <c r="X108" s="42"/>
      <c r="Y108" s="42"/>
      <c r="Z108" s="42"/>
      <c r="AA108" s="42"/>
      <c r="AB108" s="42"/>
      <c r="AC108" s="42"/>
      <c r="AD108" s="42"/>
      <c r="AE108" s="42"/>
      <c r="AT108" s="20" t="s">
        <v>139</v>
      </c>
      <c r="AU108" s="20" t="s">
        <v>89</v>
      </c>
    </row>
    <row r="109" s="2" customFormat="1">
      <c r="A109" s="42"/>
      <c r="B109" s="43"/>
      <c r="C109" s="44"/>
      <c r="D109" s="231" t="s">
        <v>184</v>
      </c>
      <c r="E109" s="44"/>
      <c r="F109" s="232" t="s">
        <v>1465</v>
      </c>
      <c r="G109" s="44"/>
      <c r="H109" s="44"/>
      <c r="I109" s="215"/>
      <c r="J109" s="44"/>
      <c r="K109" s="44"/>
      <c r="L109" s="48"/>
      <c r="M109" s="216"/>
      <c r="N109" s="217"/>
      <c r="O109" s="88"/>
      <c r="P109" s="88"/>
      <c r="Q109" s="88"/>
      <c r="R109" s="88"/>
      <c r="S109" s="88"/>
      <c r="T109" s="89"/>
      <c r="U109" s="42"/>
      <c r="V109" s="42"/>
      <c r="W109" s="42"/>
      <c r="X109" s="42"/>
      <c r="Y109" s="42"/>
      <c r="Z109" s="42"/>
      <c r="AA109" s="42"/>
      <c r="AB109" s="42"/>
      <c r="AC109" s="42"/>
      <c r="AD109" s="42"/>
      <c r="AE109" s="42"/>
      <c r="AT109" s="20" t="s">
        <v>184</v>
      </c>
      <c r="AU109" s="20" t="s">
        <v>89</v>
      </c>
    </row>
    <row r="110" s="2" customFormat="1">
      <c r="A110" s="42"/>
      <c r="B110" s="43"/>
      <c r="C110" s="44"/>
      <c r="D110" s="213" t="s">
        <v>239</v>
      </c>
      <c r="E110" s="44"/>
      <c r="F110" s="218" t="s">
        <v>896</v>
      </c>
      <c r="G110" s="44"/>
      <c r="H110" s="44"/>
      <c r="I110" s="215"/>
      <c r="J110" s="44"/>
      <c r="K110" s="44"/>
      <c r="L110" s="48"/>
      <c r="M110" s="216"/>
      <c r="N110" s="217"/>
      <c r="O110" s="88"/>
      <c r="P110" s="88"/>
      <c r="Q110" s="88"/>
      <c r="R110" s="88"/>
      <c r="S110" s="88"/>
      <c r="T110" s="89"/>
      <c r="U110" s="42"/>
      <c r="V110" s="42"/>
      <c r="W110" s="42"/>
      <c r="X110" s="42"/>
      <c r="Y110" s="42"/>
      <c r="Z110" s="42"/>
      <c r="AA110" s="42"/>
      <c r="AB110" s="42"/>
      <c r="AC110" s="42"/>
      <c r="AD110" s="42"/>
      <c r="AE110" s="42"/>
      <c r="AT110" s="20" t="s">
        <v>239</v>
      </c>
      <c r="AU110" s="20" t="s">
        <v>89</v>
      </c>
    </row>
    <row r="111" s="11" customFormat="1" ht="25.92" customHeight="1">
      <c r="A111" s="11"/>
      <c r="B111" s="186"/>
      <c r="C111" s="187"/>
      <c r="D111" s="188" t="s">
        <v>77</v>
      </c>
      <c r="E111" s="189" t="s">
        <v>1057</v>
      </c>
      <c r="F111" s="189" t="s">
        <v>1058</v>
      </c>
      <c r="G111" s="187"/>
      <c r="H111" s="187"/>
      <c r="I111" s="190"/>
      <c r="J111" s="191">
        <f>BK111</f>
        <v>0</v>
      </c>
      <c r="K111" s="187"/>
      <c r="L111" s="192"/>
      <c r="M111" s="193"/>
      <c r="N111" s="194"/>
      <c r="O111" s="194"/>
      <c r="P111" s="195">
        <f>SUM(P112:P116)</f>
        <v>0</v>
      </c>
      <c r="Q111" s="194"/>
      <c r="R111" s="195">
        <f>SUM(R112:R116)</f>
        <v>0</v>
      </c>
      <c r="S111" s="194"/>
      <c r="T111" s="196">
        <f>SUM(T112:T116)</f>
        <v>0</v>
      </c>
      <c r="U111" s="11"/>
      <c r="V111" s="11"/>
      <c r="W111" s="11"/>
      <c r="X111" s="11"/>
      <c r="Y111" s="11"/>
      <c r="Z111" s="11"/>
      <c r="AA111" s="11"/>
      <c r="AB111" s="11"/>
      <c r="AC111" s="11"/>
      <c r="AD111" s="11"/>
      <c r="AE111" s="11"/>
      <c r="AR111" s="197" t="s">
        <v>132</v>
      </c>
      <c r="AT111" s="198" t="s">
        <v>77</v>
      </c>
      <c r="AU111" s="198" t="s">
        <v>78</v>
      </c>
      <c r="AY111" s="197" t="s">
        <v>133</v>
      </c>
      <c r="BK111" s="199">
        <f>SUM(BK112:BK116)</f>
        <v>0</v>
      </c>
    </row>
    <row r="112" s="2" customFormat="1" ht="21.75" customHeight="1">
      <c r="A112" s="42"/>
      <c r="B112" s="43"/>
      <c r="C112" s="200" t="s">
        <v>306</v>
      </c>
      <c r="D112" s="200" t="s">
        <v>134</v>
      </c>
      <c r="E112" s="201" t="s">
        <v>1060</v>
      </c>
      <c r="F112" s="202" t="s">
        <v>1061</v>
      </c>
      <c r="G112" s="203" t="s">
        <v>1062</v>
      </c>
      <c r="H112" s="204">
        <v>8.5</v>
      </c>
      <c r="I112" s="205"/>
      <c r="J112" s="206">
        <f>ROUND(I112*H112,2)</f>
        <v>0</v>
      </c>
      <c r="K112" s="202" t="s">
        <v>235</v>
      </c>
      <c r="L112" s="48"/>
      <c r="M112" s="207" t="s">
        <v>32</v>
      </c>
      <c r="N112" s="208" t="s">
        <v>49</v>
      </c>
      <c r="O112" s="88"/>
      <c r="P112" s="209">
        <f>O112*H112</f>
        <v>0</v>
      </c>
      <c r="Q112" s="209">
        <v>0</v>
      </c>
      <c r="R112" s="209">
        <f>Q112*H112</f>
        <v>0</v>
      </c>
      <c r="S112" s="209">
        <v>0</v>
      </c>
      <c r="T112" s="210">
        <f>S112*H112</f>
        <v>0</v>
      </c>
      <c r="U112" s="42"/>
      <c r="V112" s="42"/>
      <c r="W112" s="42"/>
      <c r="X112" s="42"/>
      <c r="Y112" s="42"/>
      <c r="Z112" s="42"/>
      <c r="AA112" s="42"/>
      <c r="AB112" s="42"/>
      <c r="AC112" s="42"/>
      <c r="AD112" s="42"/>
      <c r="AE112" s="42"/>
      <c r="AR112" s="211" t="s">
        <v>137</v>
      </c>
      <c r="AT112" s="211" t="s">
        <v>134</v>
      </c>
      <c r="AU112" s="211" t="s">
        <v>86</v>
      </c>
      <c r="AY112" s="20" t="s">
        <v>133</v>
      </c>
      <c r="BE112" s="212">
        <f>IF(N112="základní",J112,0)</f>
        <v>0</v>
      </c>
      <c r="BF112" s="212">
        <f>IF(N112="snížená",J112,0)</f>
        <v>0</v>
      </c>
      <c r="BG112" s="212">
        <f>IF(N112="zákl. přenesená",J112,0)</f>
        <v>0</v>
      </c>
      <c r="BH112" s="212">
        <f>IF(N112="sníž. přenesená",J112,0)</f>
        <v>0</v>
      </c>
      <c r="BI112" s="212">
        <f>IF(N112="nulová",J112,0)</f>
        <v>0</v>
      </c>
      <c r="BJ112" s="20" t="s">
        <v>86</v>
      </c>
      <c r="BK112" s="212">
        <f>ROUND(I112*H112,2)</f>
        <v>0</v>
      </c>
      <c r="BL112" s="20" t="s">
        <v>137</v>
      </c>
      <c r="BM112" s="211" t="s">
        <v>1466</v>
      </c>
    </row>
    <row r="113" s="2" customFormat="1">
      <c r="A113" s="42"/>
      <c r="B113" s="43"/>
      <c r="C113" s="44"/>
      <c r="D113" s="213" t="s">
        <v>139</v>
      </c>
      <c r="E113" s="44"/>
      <c r="F113" s="214" t="s">
        <v>1064</v>
      </c>
      <c r="G113" s="44"/>
      <c r="H113" s="44"/>
      <c r="I113" s="215"/>
      <c r="J113" s="44"/>
      <c r="K113" s="44"/>
      <c r="L113" s="48"/>
      <c r="M113" s="216"/>
      <c r="N113" s="217"/>
      <c r="O113" s="88"/>
      <c r="P113" s="88"/>
      <c r="Q113" s="88"/>
      <c r="R113" s="88"/>
      <c r="S113" s="88"/>
      <c r="T113" s="89"/>
      <c r="U113" s="42"/>
      <c r="V113" s="42"/>
      <c r="W113" s="42"/>
      <c r="X113" s="42"/>
      <c r="Y113" s="42"/>
      <c r="Z113" s="42"/>
      <c r="AA113" s="42"/>
      <c r="AB113" s="42"/>
      <c r="AC113" s="42"/>
      <c r="AD113" s="42"/>
      <c r="AE113" s="42"/>
      <c r="AT113" s="20" t="s">
        <v>139</v>
      </c>
      <c r="AU113" s="20" t="s">
        <v>86</v>
      </c>
    </row>
    <row r="114" s="2" customFormat="1">
      <c r="A114" s="42"/>
      <c r="B114" s="43"/>
      <c r="C114" s="44"/>
      <c r="D114" s="231" t="s">
        <v>184</v>
      </c>
      <c r="E114" s="44"/>
      <c r="F114" s="232" t="s">
        <v>1065</v>
      </c>
      <c r="G114" s="44"/>
      <c r="H114" s="44"/>
      <c r="I114" s="215"/>
      <c r="J114" s="44"/>
      <c r="K114" s="44"/>
      <c r="L114" s="48"/>
      <c r="M114" s="216"/>
      <c r="N114" s="217"/>
      <c r="O114" s="88"/>
      <c r="P114" s="88"/>
      <c r="Q114" s="88"/>
      <c r="R114" s="88"/>
      <c r="S114" s="88"/>
      <c r="T114" s="89"/>
      <c r="U114" s="42"/>
      <c r="V114" s="42"/>
      <c r="W114" s="42"/>
      <c r="X114" s="42"/>
      <c r="Y114" s="42"/>
      <c r="Z114" s="42"/>
      <c r="AA114" s="42"/>
      <c r="AB114" s="42"/>
      <c r="AC114" s="42"/>
      <c r="AD114" s="42"/>
      <c r="AE114" s="42"/>
      <c r="AT114" s="20" t="s">
        <v>184</v>
      </c>
      <c r="AU114" s="20" t="s">
        <v>86</v>
      </c>
    </row>
    <row r="115" s="2" customFormat="1">
      <c r="A115" s="42"/>
      <c r="B115" s="43"/>
      <c r="C115" s="44"/>
      <c r="D115" s="213" t="s">
        <v>147</v>
      </c>
      <c r="E115" s="44"/>
      <c r="F115" s="218" t="s">
        <v>1066</v>
      </c>
      <c r="G115" s="44"/>
      <c r="H115" s="44"/>
      <c r="I115" s="215"/>
      <c r="J115" s="44"/>
      <c r="K115" s="44"/>
      <c r="L115" s="48"/>
      <c r="M115" s="216"/>
      <c r="N115" s="217"/>
      <c r="O115" s="88"/>
      <c r="P115" s="88"/>
      <c r="Q115" s="88"/>
      <c r="R115" s="88"/>
      <c r="S115" s="88"/>
      <c r="T115" s="89"/>
      <c r="U115" s="42"/>
      <c r="V115" s="42"/>
      <c r="W115" s="42"/>
      <c r="X115" s="42"/>
      <c r="Y115" s="42"/>
      <c r="Z115" s="42"/>
      <c r="AA115" s="42"/>
      <c r="AB115" s="42"/>
      <c r="AC115" s="42"/>
      <c r="AD115" s="42"/>
      <c r="AE115" s="42"/>
      <c r="AT115" s="20" t="s">
        <v>147</v>
      </c>
      <c r="AU115" s="20" t="s">
        <v>86</v>
      </c>
    </row>
    <row r="116" s="13" customFormat="1">
      <c r="A116" s="13"/>
      <c r="B116" s="234"/>
      <c r="C116" s="235"/>
      <c r="D116" s="213" t="s">
        <v>258</v>
      </c>
      <c r="E116" s="236" t="s">
        <v>32</v>
      </c>
      <c r="F116" s="237" t="s">
        <v>1467</v>
      </c>
      <c r="G116" s="235"/>
      <c r="H116" s="238">
        <v>8.5</v>
      </c>
      <c r="I116" s="239"/>
      <c r="J116" s="235"/>
      <c r="K116" s="235"/>
      <c r="L116" s="240"/>
      <c r="M116" s="276"/>
      <c r="N116" s="277"/>
      <c r="O116" s="277"/>
      <c r="P116" s="277"/>
      <c r="Q116" s="277"/>
      <c r="R116" s="277"/>
      <c r="S116" s="277"/>
      <c r="T116" s="278"/>
      <c r="U116" s="13"/>
      <c r="V116" s="13"/>
      <c r="W116" s="13"/>
      <c r="X116" s="13"/>
      <c r="Y116" s="13"/>
      <c r="Z116" s="13"/>
      <c r="AA116" s="13"/>
      <c r="AB116" s="13"/>
      <c r="AC116" s="13"/>
      <c r="AD116" s="13"/>
      <c r="AE116" s="13"/>
      <c r="AT116" s="244" t="s">
        <v>258</v>
      </c>
      <c r="AU116" s="244" t="s">
        <v>86</v>
      </c>
      <c r="AV116" s="13" t="s">
        <v>89</v>
      </c>
      <c r="AW116" s="13" t="s">
        <v>39</v>
      </c>
      <c r="AX116" s="13" t="s">
        <v>86</v>
      </c>
      <c r="AY116" s="244" t="s">
        <v>133</v>
      </c>
    </row>
    <row r="117" s="2" customFormat="1" ht="6.96" customHeight="1">
      <c r="A117" s="42"/>
      <c r="B117" s="63"/>
      <c r="C117" s="64"/>
      <c r="D117" s="64"/>
      <c r="E117" s="64"/>
      <c r="F117" s="64"/>
      <c r="G117" s="64"/>
      <c r="H117" s="64"/>
      <c r="I117" s="64"/>
      <c r="J117" s="64"/>
      <c r="K117" s="64"/>
      <c r="L117" s="48"/>
      <c r="M117" s="42"/>
      <c r="O117" s="42"/>
      <c r="P117" s="42"/>
      <c r="Q117" s="42"/>
      <c r="R117" s="42"/>
      <c r="S117" s="42"/>
      <c r="T117" s="42"/>
      <c r="U117" s="42"/>
      <c r="V117" s="42"/>
      <c r="W117" s="42"/>
      <c r="X117" s="42"/>
      <c r="Y117" s="42"/>
      <c r="Z117" s="42"/>
      <c r="AA117" s="42"/>
      <c r="AB117" s="42"/>
      <c r="AC117" s="42"/>
      <c r="AD117" s="42"/>
      <c r="AE117" s="42"/>
    </row>
  </sheetData>
  <sheetProtection sheet="1" autoFilter="0" formatColumns="0" formatRows="0" objects="1" scenarios="1" spinCount="100000" saltValue="aSgCdDoGRcE0a5anN51s9TczDn+seOC1KMdA30NGvyRoUfw37sotn0WeN8/lrLVqhsE9DnGqm7xT+I3GOuhG0Q==" hashValue="W9jk0dAsK49Sbk7/iUEpDxuc+alMfUvhi5SgbZU0gyvciTDAgS9VBGLAbIy0Q9/aIdeZt2NoIkvGbfGhJr54lw==" algorithmName="SHA-512" password="FC2B"/>
  <autoFilter ref="C81:K116"/>
  <mergeCells count="9">
    <mergeCell ref="E7:H7"/>
    <mergeCell ref="E9:H9"/>
    <mergeCell ref="E18:H18"/>
    <mergeCell ref="E27:H27"/>
    <mergeCell ref="E48:H48"/>
    <mergeCell ref="E50:H50"/>
    <mergeCell ref="E72:H72"/>
    <mergeCell ref="E74:H74"/>
    <mergeCell ref="L2:V2"/>
  </mergeCells>
  <hyperlinks>
    <hyperlink ref="F87" r:id="rId1" display="https://podminky.urs.cz/item/CS_URS_2025_01/751111051"/>
    <hyperlink ref="F92" r:id="rId2" display="https://podminky.urs.cz/item/CS_URS_2025_01/751322011"/>
    <hyperlink ref="F97" r:id="rId3" display="https://podminky.urs.cz/item/CS_URS_2025_01/751510041"/>
    <hyperlink ref="F102" r:id="rId4" display="https://podminky.urs.cz/item/CS_URS_2025_01/751510042"/>
    <hyperlink ref="F109" r:id="rId5" display="https://podminky.urs.cz/item/CS_URS_2025_01/998751101"/>
    <hyperlink ref="F114" r:id="rId6" display="https://podminky.urs.cz/item/CS_URS_2025_01/HZS2491"/>
  </hyperlinks>
  <pageMargins left="0.39375" right="0.39375" top="0.39375" bottom="0.39375" header="0" footer="0"/>
  <pageSetup paperSize="9" orientation="portrait" blackAndWhite="1" fitToHeight="100"/>
  <headerFooter>
    <oddFooter>&amp;CStrana &amp;P z &amp;N</oddFooter>
  </headerFooter>
  <drawing r:id="rId7"/>
</worksheet>
</file>

<file path=xl/worksheets/sheet9.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90" customWidth="1"/>
    <col min="2" max="2" width="1.667969" style="290" customWidth="1"/>
    <col min="3" max="4" width="5" style="290" customWidth="1"/>
    <col min="5" max="5" width="11.66016" style="290" customWidth="1"/>
    <col min="6" max="6" width="9.160156" style="290" customWidth="1"/>
    <col min="7" max="7" width="5" style="290" customWidth="1"/>
    <col min="8" max="8" width="77.83203" style="290" customWidth="1"/>
    <col min="9" max="10" width="20" style="290" customWidth="1"/>
    <col min="11" max="11" width="1.667969" style="290" customWidth="1"/>
  </cols>
  <sheetData>
    <row r="1" s="1" customFormat="1" ht="37.5" customHeight="1"/>
    <row r="2" s="1" customFormat="1" ht="7.5" customHeight="1">
      <c r="B2" s="291"/>
      <c r="C2" s="292"/>
      <c r="D2" s="292"/>
      <c r="E2" s="292"/>
      <c r="F2" s="292"/>
      <c r="G2" s="292"/>
      <c r="H2" s="292"/>
      <c r="I2" s="292"/>
      <c r="J2" s="292"/>
      <c r="K2" s="293"/>
    </row>
    <row r="3" s="17" customFormat="1" ht="45" customHeight="1">
      <c r="B3" s="294"/>
      <c r="C3" s="295" t="s">
        <v>1468</v>
      </c>
      <c r="D3" s="295"/>
      <c r="E3" s="295"/>
      <c r="F3" s="295"/>
      <c r="G3" s="295"/>
      <c r="H3" s="295"/>
      <c r="I3" s="295"/>
      <c r="J3" s="295"/>
      <c r="K3" s="296"/>
    </row>
    <row r="4" s="1" customFormat="1" ht="25.5" customHeight="1">
      <c r="B4" s="297"/>
      <c r="C4" s="298" t="s">
        <v>1469</v>
      </c>
      <c r="D4" s="298"/>
      <c r="E4" s="298"/>
      <c r="F4" s="298"/>
      <c r="G4" s="298"/>
      <c r="H4" s="298"/>
      <c r="I4" s="298"/>
      <c r="J4" s="298"/>
      <c r="K4" s="299"/>
    </row>
    <row r="5" s="1" customFormat="1" ht="5.25" customHeight="1">
      <c r="B5" s="297"/>
      <c r="C5" s="300"/>
      <c r="D5" s="300"/>
      <c r="E5" s="300"/>
      <c r="F5" s="300"/>
      <c r="G5" s="300"/>
      <c r="H5" s="300"/>
      <c r="I5" s="300"/>
      <c r="J5" s="300"/>
      <c r="K5" s="299"/>
    </row>
    <row r="6" s="1" customFormat="1" ht="15" customHeight="1">
      <c r="B6" s="297"/>
      <c r="C6" s="301" t="s">
        <v>1470</v>
      </c>
      <c r="D6" s="301"/>
      <c r="E6" s="301"/>
      <c r="F6" s="301"/>
      <c r="G6" s="301"/>
      <c r="H6" s="301"/>
      <c r="I6" s="301"/>
      <c r="J6" s="301"/>
      <c r="K6" s="299"/>
    </row>
    <row r="7" s="1" customFormat="1" ht="15" customHeight="1">
      <c r="B7" s="302"/>
      <c r="C7" s="301" t="s">
        <v>1471</v>
      </c>
      <c r="D7" s="301"/>
      <c r="E7" s="301"/>
      <c r="F7" s="301"/>
      <c r="G7" s="301"/>
      <c r="H7" s="301"/>
      <c r="I7" s="301"/>
      <c r="J7" s="301"/>
      <c r="K7" s="299"/>
    </row>
    <row r="8" s="1" customFormat="1" ht="12.75" customHeight="1">
      <c r="B8" s="302"/>
      <c r="C8" s="301"/>
      <c r="D8" s="301"/>
      <c r="E8" s="301"/>
      <c r="F8" s="301"/>
      <c r="G8" s="301"/>
      <c r="H8" s="301"/>
      <c r="I8" s="301"/>
      <c r="J8" s="301"/>
      <c r="K8" s="299"/>
    </row>
    <row r="9" s="1" customFormat="1" ht="15" customHeight="1">
      <c r="B9" s="302"/>
      <c r="C9" s="301" t="s">
        <v>1472</v>
      </c>
      <c r="D9" s="301"/>
      <c r="E9" s="301"/>
      <c r="F9" s="301"/>
      <c r="G9" s="301"/>
      <c r="H9" s="301"/>
      <c r="I9" s="301"/>
      <c r="J9" s="301"/>
      <c r="K9" s="299"/>
    </row>
    <row r="10" s="1" customFormat="1" ht="15" customHeight="1">
      <c r="B10" s="302"/>
      <c r="C10" s="301"/>
      <c r="D10" s="301" t="s">
        <v>1473</v>
      </c>
      <c r="E10" s="301"/>
      <c r="F10" s="301"/>
      <c r="G10" s="301"/>
      <c r="H10" s="301"/>
      <c r="I10" s="301"/>
      <c r="J10" s="301"/>
      <c r="K10" s="299"/>
    </row>
    <row r="11" s="1" customFormat="1" ht="15" customHeight="1">
      <c r="B11" s="302"/>
      <c r="C11" s="303"/>
      <c r="D11" s="301" t="s">
        <v>1474</v>
      </c>
      <c r="E11" s="301"/>
      <c r="F11" s="301"/>
      <c r="G11" s="301"/>
      <c r="H11" s="301"/>
      <c r="I11" s="301"/>
      <c r="J11" s="301"/>
      <c r="K11" s="299"/>
    </row>
    <row r="12" s="1" customFormat="1" ht="15" customHeight="1">
      <c r="B12" s="302"/>
      <c r="C12" s="303"/>
      <c r="D12" s="301"/>
      <c r="E12" s="301"/>
      <c r="F12" s="301"/>
      <c r="G12" s="301"/>
      <c r="H12" s="301"/>
      <c r="I12" s="301"/>
      <c r="J12" s="301"/>
      <c r="K12" s="299"/>
    </row>
    <row r="13" s="1" customFormat="1" ht="15" customHeight="1">
      <c r="B13" s="302"/>
      <c r="C13" s="303"/>
      <c r="D13" s="304" t="s">
        <v>1475</v>
      </c>
      <c r="E13" s="301"/>
      <c r="F13" s="301"/>
      <c r="G13" s="301"/>
      <c r="H13" s="301"/>
      <c r="I13" s="301"/>
      <c r="J13" s="301"/>
      <c r="K13" s="299"/>
    </row>
    <row r="14" s="1" customFormat="1" ht="12.75" customHeight="1">
      <c r="B14" s="302"/>
      <c r="C14" s="303"/>
      <c r="D14" s="303"/>
      <c r="E14" s="303"/>
      <c r="F14" s="303"/>
      <c r="G14" s="303"/>
      <c r="H14" s="303"/>
      <c r="I14" s="303"/>
      <c r="J14" s="303"/>
      <c r="K14" s="299"/>
    </row>
    <row r="15" s="1" customFormat="1" ht="15" customHeight="1">
      <c r="B15" s="302"/>
      <c r="C15" s="303"/>
      <c r="D15" s="301" t="s">
        <v>1476</v>
      </c>
      <c r="E15" s="301"/>
      <c r="F15" s="301"/>
      <c r="G15" s="301"/>
      <c r="H15" s="301"/>
      <c r="I15" s="301"/>
      <c r="J15" s="301"/>
      <c r="K15" s="299"/>
    </row>
    <row r="16" s="1" customFormat="1" ht="15" customHeight="1">
      <c r="B16" s="302"/>
      <c r="C16" s="303"/>
      <c r="D16" s="301" t="s">
        <v>1477</v>
      </c>
      <c r="E16" s="301"/>
      <c r="F16" s="301"/>
      <c r="G16" s="301"/>
      <c r="H16" s="301"/>
      <c r="I16" s="301"/>
      <c r="J16" s="301"/>
      <c r="K16" s="299"/>
    </row>
    <row r="17" s="1" customFormat="1" ht="15" customHeight="1">
      <c r="B17" s="302"/>
      <c r="C17" s="303"/>
      <c r="D17" s="301" t="s">
        <v>1478</v>
      </c>
      <c r="E17" s="301"/>
      <c r="F17" s="301"/>
      <c r="G17" s="301"/>
      <c r="H17" s="301"/>
      <c r="I17" s="301"/>
      <c r="J17" s="301"/>
      <c r="K17" s="299"/>
    </row>
    <row r="18" s="1" customFormat="1" ht="15" customHeight="1">
      <c r="B18" s="302"/>
      <c r="C18" s="303"/>
      <c r="D18" s="303"/>
      <c r="E18" s="305" t="s">
        <v>85</v>
      </c>
      <c r="F18" s="301" t="s">
        <v>1479</v>
      </c>
      <c r="G18" s="301"/>
      <c r="H18" s="301"/>
      <c r="I18" s="301"/>
      <c r="J18" s="301"/>
      <c r="K18" s="299"/>
    </row>
    <row r="19" s="1" customFormat="1" ht="15" customHeight="1">
      <c r="B19" s="302"/>
      <c r="C19" s="303"/>
      <c r="D19" s="303"/>
      <c r="E19" s="305" t="s">
        <v>1480</v>
      </c>
      <c r="F19" s="301" t="s">
        <v>1481</v>
      </c>
      <c r="G19" s="301"/>
      <c r="H19" s="301"/>
      <c r="I19" s="301"/>
      <c r="J19" s="301"/>
      <c r="K19" s="299"/>
    </row>
    <row r="20" s="1" customFormat="1" ht="15" customHeight="1">
      <c r="B20" s="302"/>
      <c r="C20" s="303"/>
      <c r="D20" s="303"/>
      <c r="E20" s="305" t="s">
        <v>1482</v>
      </c>
      <c r="F20" s="301" t="s">
        <v>1483</v>
      </c>
      <c r="G20" s="301"/>
      <c r="H20" s="301"/>
      <c r="I20" s="301"/>
      <c r="J20" s="301"/>
      <c r="K20" s="299"/>
    </row>
    <row r="21" s="1" customFormat="1" ht="15" customHeight="1">
      <c r="B21" s="302"/>
      <c r="C21" s="303"/>
      <c r="D21" s="303"/>
      <c r="E21" s="305" t="s">
        <v>1484</v>
      </c>
      <c r="F21" s="301" t="s">
        <v>1485</v>
      </c>
      <c r="G21" s="301"/>
      <c r="H21" s="301"/>
      <c r="I21" s="301"/>
      <c r="J21" s="301"/>
      <c r="K21" s="299"/>
    </row>
    <row r="22" s="1" customFormat="1" ht="15" customHeight="1">
      <c r="B22" s="302"/>
      <c r="C22" s="303"/>
      <c r="D22" s="303"/>
      <c r="E22" s="305" t="s">
        <v>130</v>
      </c>
      <c r="F22" s="301" t="s">
        <v>131</v>
      </c>
      <c r="G22" s="301"/>
      <c r="H22" s="301"/>
      <c r="I22" s="301"/>
      <c r="J22" s="301"/>
      <c r="K22" s="299"/>
    </row>
    <row r="23" s="1" customFormat="1" ht="15" customHeight="1">
      <c r="B23" s="302"/>
      <c r="C23" s="303"/>
      <c r="D23" s="303"/>
      <c r="E23" s="305" t="s">
        <v>1486</v>
      </c>
      <c r="F23" s="301" t="s">
        <v>1487</v>
      </c>
      <c r="G23" s="301"/>
      <c r="H23" s="301"/>
      <c r="I23" s="301"/>
      <c r="J23" s="301"/>
      <c r="K23" s="299"/>
    </row>
    <row r="24" s="1" customFormat="1" ht="12.75" customHeight="1">
      <c r="B24" s="302"/>
      <c r="C24" s="303"/>
      <c r="D24" s="303"/>
      <c r="E24" s="303"/>
      <c r="F24" s="303"/>
      <c r="G24" s="303"/>
      <c r="H24" s="303"/>
      <c r="I24" s="303"/>
      <c r="J24" s="303"/>
      <c r="K24" s="299"/>
    </row>
    <row r="25" s="1" customFormat="1" ht="15" customHeight="1">
      <c r="B25" s="302"/>
      <c r="C25" s="301" t="s">
        <v>1488</v>
      </c>
      <c r="D25" s="301"/>
      <c r="E25" s="301"/>
      <c r="F25" s="301"/>
      <c r="G25" s="301"/>
      <c r="H25" s="301"/>
      <c r="I25" s="301"/>
      <c r="J25" s="301"/>
      <c r="K25" s="299"/>
    </row>
    <row r="26" s="1" customFormat="1" ht="15" customHeight="1">
      <c r="B26" s="302"/>
      <c r="C26" s="301" t="s">
        <v>1489</v>
      </c>
      <c r="D26" s="301"/>
      <c r="E26" s="301"/>
      <c r="F26" s="301"/>
      <c r="G26" s="301"/>
      <c r="H26" s="301"/>
      <c r="I26" s="301"/>
      <c r="J26" s="301"/>
      <c r="K26" s="299"/>
    </row>
    <row r="27" s="1" customFormat="1" ht="15" customHeight="1">
      <c r="B27" s="302"/>
      <c r="C27" s="301"/>
      <c r="D27" s="301" t="s">
        <v>1490</v>
      </c>
      <c r="E27" s="301"/>
      <c r="F27" s="301"/>
      <c r="G27" s="301"/>
      <c r="H27" s="301"/>
      <c r="I27" s="301"/>
      <c r="J27" s="301"/>
      <c r="K27" s="299"/>
    </row>
    <row r="28" s="1" customFormat="1" ht="15" customHeight="1">
      <c r="B28" s="302"/>
      <c r="C28" s="303"/>
      <c r="D28" s="301" t="s">
        <v>1491</v>
      </c>
      <c r="E28" s="301"/>
      <c r="F28" s="301"/>
      <c r="G28" s="301"/>
      <c r="H28" s="301"/>
      <c r="I28" s="301"/>
      <c r="J28" s="301"/>
      <c r="K28" s="299"/>
    </row>
    <row r="29" s="1" customFormat="1" ht="12.75" customHeight="1">
      <c r="B29" s="302"/>
      <c r="C29" s="303"/>
      <c r="D29" s="303"/>
      <c r="E29" s="303"/>
      <c r="F29" s="303"/>
      <c r="G29" s="303"/>
      <c r="H29" s="303"/>
      <c r="I29" s="303"/>
      <c r="J29" s="303"/>
      <c r="K29" s="299"/>
    </row>
    <row r="30" s="1" customFormat="1" ht="15" customHeight="1">
      <c r="B30" s="302"/>
      <c r="C30" s="303"/>
      <c r="D30" s="301" t="s">
        <v>1492</v>
      </c>
      <c r="E30" s="301"/>
      <c r="F30" s="301"/>
      <c r="G30" s="301"/>
      <c r="H30" s="301"/>
      <c r="I30" s="301"/>
      <c r="J30" s="301"/>
      <c r="K30" s="299"/>
    </row>
    <row r="31" s="1" customFormat="1" ht="15" customHeight="1">
      <c r="B31" s="302"/>
      <c r="C31" s="303"/>
      <c r="D31" s="301" t="s">
        <v>1493</v>
      </c>
      <c r="E31" s="301"/>
      <c r="F31" s="301"/>
      <c r="G31" s="301"/>
      <c r="H31" s="301"/>
      <c r="I31" s="301"/>
      <c r="J31" s="301"/>
      <c r="K31" s="299"/>
    </row>
    <row r="32" s="1" customFormat="1" ht="12.75" customHeight="1">
      <c r="B32" s="302"/>
      <c r="C32" s="303"/>
      <c r="D32" s="303"/>
      <c r="E32" s="303"/>
      <c r="F32" s="303"/>
      <c r="G32" s="303"/>
      <c r="H32" s="303"/>
      <c r="I32" s="303"/>
      <c r="J32" s="303"/>
      <c r="K32" s="299"/>
    </row>
    <row r="33" s="1" customFormat="1" ht="15" customHeight="1">
      <c r="B33" s="302"/>
      <c r="C33" s="303"/>
      <c r="D33" s="301" t="s">
        <v>1494</v>
      </c>
      <c r="E33" s="301"/>
      <c r="F33" s="301"/>
      <c r="G33" s="301"/>
      <c r="H33" s="301"/>
      <c r="I33" s="301"/>
      <c r="J33" s="301"/>
      <c r="K33" s="299"/>
    </row>
    <row r="34" s="1" customFormat="1" ht="15" customHeight="1">
      <c r="B34" s="302"/>
      <c r="C34" s="303"/>
      <c r="D34" s="301" t="s">
        <v>1495</v>
      </c>
      <c r="E34" s="301"/>
      <c r="F34" s="301"/>
      <c r="G34" s="301"/>
      <c r="H34" s="301"/>
      <c r="I34" s="301"/>
      <c r="J34" s="301"/>
      <c r="K34" s="299"/>
    </row>
    <row r="35" s="1" customFormat="1" ht="15" customHeight="1">
      <c r="B35" s="302"/>
      <c r="C35" s="303"/>
      <c r="D35" s="301" t="s">
        <v>1496</v>
      </c>
      <c r="E35" s="301"/>
      <c r="F35" s="301"/>
      <c r="G35" s="301"/>
      <c r="H35" s="301"/>
      <c r="I35" s="301"/>
      <c r="J35" s="301"/>
      <c r="K35" s="299"/>
    </row>
    <row r="36" s="1" customFormat="1" ht="15" customHeight="1">
      <c r="B36" s="302"/>
      <c r="C36" s="303"/>
      <c r="D36" s="301"/>
      <c r="E36" s="304" t="s">
        <v>118</v>
      </c>
      <c r="F36" s="301"/>
      <c r="G36" s="301" t="s">
        <v>1497</v>
      </c>
      <c r="H36" s="301"/>
      <c r="I36" s="301"/>
      <c r="J36" s="301"/>
      <c r="K36" s="299"/>
    </row>
    <row r="37" s="1" customFormat="1" ht="30.75" customHeight="1">
      <c r="B37" s="302"/>
      <c r="C37" s="303"/>
      <c r="D37" s="301"/>
      <c r="E37" s="304" t="s">
        <v>1498</v>
      </c>
      <c r="F37" s="301"/>
      <c r="G37" s="301" t="s">
        <v>1499</v>
      </c>
      <c r="H37" s="301"/>
      <c r="I37" s="301"/>
      <c r="J37" s="301"/>
      <c r="K37" s="299"/>
    </row>
    <row r="38" s="1" customFormat="1" ht="15" customHeight="1">
      <c r="B38" s="302"/>
      <c r="C38" s="303"/>
      <c r="D38" s="301"/>
      <c r="E38" s="304" t="s">
        <v>59</v>
      </c>
      <c r="F38" s="301"/>
      <c r="G38" s="301" t="s">
        <v>1500</v>
      </c>
      <c r="H38" s="301"/>
      <c r="I38" s="301"/>
      <c r="J38" s="301"/>
      <c r="K38" s="299"/>
    </row>
    <row r="39" s="1" customFormat="1" ht="15" customHeight="1">
      <c r="B39" s="302"/>
      <c r="C39" s="303"/>
      <c r="D39" s="301"/>
      <c r="E39" s="304" t="s">
        <v>60</v>
      </c>
      <c r="F39" s="301"/>
      <c r="G39" s="301" t="s">
        <v>1501</v>
      </c>
      <c r="H39" s="301"/>
      <c r="I39" s="301"/>
      <c r="J39" s="301"/>
      <c r="K39" s="299"/>
    </row>
    <row r="40" s="1" customFormat="1" ht="15" customHeight="1">
      <c r="B40" s="302"/>
      <c r="C40" s="303"/>
      <c r="D40" s="301"/>
      <c r="E40" s="304" t="s">
        <v>119</v>
      </c>
      <c r="F40" s="301"/>
      <c r="G40" s="301" t="s">
        <v>1502</v>
      </c>
      <c r="H40" s="301"/>
      <c r="I40" s="301"/>
      <c r="J40" s="301"/>
      <c r="K40" s="299"/>
    </row>
    <row r="41" s="1" customFormat="1" ht="15" customHeight="1">
      <c r="B41" s="302"/>
      <c r="C41" s="303"/>
      <c r="D41" s="301"/>
      <c r="E41" s="304" t="s">
        <v>120</v>
      </c>
      <c r="F41" s="301"/>
      <c r="G41" s="301" t="s">
        <v>1503</v>
      </c>
      <c r="H41" s="301"/>
      <c r="I41" s="301"/>
      <c r="J41" s="301"/>
      <c r="K41" s="299"/>
    </row>
    <row r="42" s="1" customFormat="1" ht="15" customHeight="1">
      <c r="B42" s="302"/>
      <c r="C42" s="303"/>
      <c r="D42" s="301"/>
      <c r="E42" s="304" t="s">
        <v>1504</v>
      </c>
      <c r="F42" s="301"/>
      <c r="G42" s="301" t="s">
        <v>1505</v>
      </c>
      <c r="H42" s="301"/>
      <c r="I42" s="301"/>
      <c r="J42" s="301"/>
      <c r="K42" s="299"/>
    </row>
    <row r="43" s="1" customFormat="1" ht="15" customHeight="1">
      <c r="B43" s="302"/>
      <c r="C43" s="303"/>
      <c r="D43" s="301"/>
      <c r="E43" s="304"/>
      <c r="F43" s="301"/>
      <c r="G43" s="301" t="s">
        <v>1506</v>
      </c>
      <c r="H43" s="301"/>
      <c r="I43" s="301"/>
      <c r="J43" s="301"/>
      <c r="K43" s="299"/>
    </row>
    <row r="44" s="1" customFormat="1" ht="15" customHeight="1">
      <c r="B44" s="302"/>
      <c r="C44" s="303"/>
      <c r="D44" s="301"/>
      <c r="E44" s="304" t="s">
        <v>1507</v>
      </c>
      <c r="F44" s="301"/>
      <c r="G44" s="301" t="s">
        <v>1508</v>
      </c>
      <c r="H44" s="301"/>
      <c r="I44" s="301"/>
      <c r="J44" s="301"/>
      <c r="K44" s="299"/>
    </row>
    <row r="45" s="1" customFormat="1" ht="15" customHeight="1">
      <c r="B45" s="302"/>
      <c r="C45" s="303"/>
      <c r="D45" s="301"/>
      <c r="E45" s="304" t="s">
        <v>122</v>
      </c>
      <c r="F45" s="301"/>
      <c r="G45" s="301" t="s">
        <v>1509</v>
      </c>
      <c r="H45" s="301"/>
      <c r="I45" s="301"/>
      <c r="J45" s="301"/>
      <c r="K45" s="299"/>
    </row>
    <row r="46" s="1" customFormat="1" ht="12.75" customHeight="1">
      <c r="B46" s="302"/>
      <c r="C46" s="303"/>
      <c r="D46" s="301"/>
      <c r="E46" s="301"/>
      <c r="F46" s="301"/>
      <c r="G46" s="301"/>
      <c r="H46" s="301"/>
      <c r="I46" s="301"/>
      <c r="J46" s="301"/>
      <c r="K46" s="299"/>
    </row>
    <row r="47" s="1" customFormat="1" ht="15" customHeight="1">
      <c r="B47" s="302"/>
      <c r="C47" s="303"/>
      <c r="D47" s="301" t="s">
        <v>1510</v>
      </c>
      <c r="E47" s="301"/>
      <c r="F47" s="301"/>
      <c r="G47" s="301"/>
      <c r="H47" s="301"/>
      <c r="I47" s="301"/>
      <c r="J47" s="301"/>
      <c r="K47" s="299"/>
    </row>
    <row r="48" s="1" customFormat="1" ht="15" customHeight="1">
      <c r="B48" s="302"/>
      <c r="C48" s="303"/>
      <c r="D48" s="303"/>
      <c r="E48" s="301" t="s">
        <v>1511</v>
      </c>
      <c r="F48" s="301"/>
      <c r="G48" s="301"/>
      <c r="H48" s="301"/>
      <c r="I48" s="301"/>
      <c r="J48" s="301"/>
      <c r="K48" s="299"/>
    </row>
    <row r="49" s="1" customFormat="1" ht="15" customHeight="1">
      <c r="B49" s="302"/>
      <c r="C49" s="303"/>
      <c r="D49" s="303"/>
      <c r="E49" s="301" t="s">
        <v>1512</v>
      </c>
      <c r="F49" s="301"/>
      <c r="G49" s="301"/>
      <c r="H49" s="301"/>
      <c r="I49" s="301"/>
      <c r="J49" s="301"/>
      <c r="K49" s="299"/>
    </row>
    <row r="50" s="1" customFormat="1" ht="15" customHeight="1">
      <c r="B50" s="302"/>
      <c r="C50" s="303"/>
      <c r="D50" s="303"/>
      <c r="E50" s="301" t="s">
        <v>1513</v>
      </c>
      <c r="F50" s="301"/>
      <c r="G50" s="301"/>
      <c r="H50" s="301"/>
      <c r="I50" s="301"/>
      <c r="J50" s="301"/>
      <c r="K50" s="299"/>
    </row>
    <row r="51" s="1" customFormat="1" ht="15" customHeight="1">
      <c r="B51" s="302"/>
      <c r="C51" s="303"/>
      <c r="D51" s="301" t="s">
        <v>1514</v>
      </c>
      <c r="E51" s="301"/>
      <c r="F51" s="301"/>
      <c r="G51" s="301"/>
      <c r="H51" s="301"/>
      <c r="I51" s="301"/>
      <c r="J51" s="301"/>
      <c r="K51" s="299"/>
    </row>
    <row r="52" s="1" customFormat="1" ht="25.5" customHeight="1">
      <c r="B52" s="297"/>
      <c r="C52" s="298" t="s">
        <v>1515</v>
      </c>
      <c r="D52" s="298"/>
      <c r="E52" s="298"/>
      <c r="F52" s="298"/>
      <c r="G52" s="298"/>
      <c r="H52" s="298"/>
      <c r="I52" s="298"/>
      <c r="J52" s="298"/>
      <c r="K52" s="299"/>
    </row>
    <row r="53" s="1" customFormat="1" ht="5.25" customHeight="1">
      <c r="B53" s="297"/>
      <c r="C53" s="300"/>
      <c r="D53" s="300"/>
      <c r="E53" s="300"/>
      <c r="F53" s="300"/>
      <c r="G53" s="300"/>
      <c r="H53" s="300"/>
      <c r="I53" s="300"/>
      <c r="J53" s="300"/>
      <c r="K53" s="299"/>
    </row>
    <row r="54" s="1" customFormat="1" ht="15" customHeight="1">
      <c r="B54" s="297"/>
      <c r="C54" s="301" t="s">
        <v>1516</v>
      </c>
      <c r="D54" s="301"/>
      <c r="E54" s="301"/>
      <c r="F54" s="301"/>
      <c r="G54" s="301"/>
      <c r="H54" s="301"/>
      <c r="I54" s="301"/>
      <c r="J54" s="301"/>
      <c r="K54" s="299"/>
    </row>
    <row r="55" s="1" customFormat="1" ht="15" customHeight="1">
      <c r="B55" s="297"/>
      <c r="C55" s="301" t="s">
        <v>1517</v>
      </c>
      <c r="D55" s="301"/>
      <c r="E55" s="301"/>
      <c r="F55" s="301"/>
      <c r="G55" s="301"/>
      <c r="H55" s="301"/>
      <c r="I55" s="301"/>
      <c r="J55" s="301"/>
      <c r="K55" s="299"/>
    </row>
    <row r="56" s="1" customFormat="1" ht="12.75" customHeight="1">
      <c r="B56" s="297"/>
      <c r="C56" s="301"/>
      <c r="D56" s="301"/>
      <c r="E56" s="301"/>
      <c r="F56" s="301"/>
      <c r="G56" s="301"/>
      <c r="H56" s="301"/>
      <c r="I56" s="301"/>
      <c r="J56" s="301"/>
      <c r="K56" s="299"/>
    </row>
    <row r="57" s="1" customFormat="1" ht="15" customHeight="1">
      <c r="B57" s="297"/>
      <c r="C57" s="301" t="s">
        <v>1518</v>
      </c>
      <c r="D57" s="301"/>
      <c r="E57" s="301"/>
      <c r="F57" s="301"/>
      <c r="G57" s="301"/>
      <c r="H57" s="301"/>
      <c r="I57" s="301"/>
      <c r="J57" s="301"/>
      <c r="K57" s="299"/>
    </row>
    <row r="58" s="1" customFormat="1" ht="15" customHeight="1">
      <c r="B58" s="297"/>
      <c r="C58" s="303"/>
      <c r="D58" s="301" t="s">
        <v>1519</v>
      </c>
      <c r="E58" s="301"/>
      <c r="F58" s="301"/>
      <c r="G58" s="301"/>
      <c r="H58" s="301"/>
      <c r="I58" s="301"/>
      <c r="J58" s="301"/>
      <c r="K58" s="299"/>
    </row>
    <row r="59" s="1" customFormat="1" ht="15" customHeight="1">
      <c r="B59" s="297"/>
      <c r="C59" s="303"/>
      <c r="D59" s="301" t="s">
        <v>1520</v>
      </c>
      <c r="E59" s="301"/>
      <c r="F59" s="301"/>
      <c r="G59" s="301"/>
      <c r="H59" s="301"/>
      <c r="I59" s="301"/>
      <c r="J59" s="301"/>
      <c r="K59" s="299"/>
    </row>
    <row r="60" s="1" customFormat="1" ht="15" customHeight="1">
      <c r="B60" s="297"/>
      <c r="C60" s="303"/>
      <c r="D60" s="301" t="s">
        <v>1521</v>
      </c>
      <c r="E60" s="301"/>
      <c r="F60" s="301"/>
      <c r="G60" s="301"/>
      <c r="H60" s="301"/>
      <c r="I60" s="301"/>
      <c r="J60" s="301"/>
      <c r="K60" s="299"/>
    </row>
    <row r="61" s="1" customFormat="1" ht="15" customHeight="1">
      <c r="B61" s="297"/>
      <c r="C61" s="303"/>
      <c r="D61" s="301" t="s">
        <v>1522</v>
      </c>
      <c r="E61" s="301"/>
      <c r="F61" s="301"/>
      <c r="G61" s="301"/>
      <c r="H61" s="301"/>
      <c r="I61" s="301"/>
      <c r="J61" s="301"/>
      <c r="K61" s="299"/>
    </row>
    <row r="62" s="1" customFormat="1" ht="15" customHeight="1">
      <c r="B62" s="297"/>
      <c r="C62" s="303"/>
      <c r="D62" s="306" t="s">
        <v>1523</v>
      </c>
      <c r="E62" s="306"/>
      <c r="F62" s="306"/>
      <c r="G62" s="306"/>
      <c r="H62" s="306"/>
      <c r="I62" s="306"/>
      <c r="J62" s="306"/>
      <c r="K62" s="299"/>
    </row>
    <row r="63" s="1" customFormat="1" ht="15" customHeight="1">
      <c r="B63" s="297"/>
      <c r="C63" s="303"/>
      <c r="D63" s="301" t="s">
        <v>1524</v>
      </c>
      <c r="E63" s="301"/>
      <c r="F63" s="301"/>
      <c r="G63" s="301"/>
      <c r="H63" s="301"/>
      <c r="I63" s="301"/>
      <c r="J63" s="301"/>
      <c r="K63" s="299"/>
    </row>
    <row r="64" s="1" customFormat="1" ht="12.75" customHeight="1">
      <c r="B64" s="297"/>
      <c r="C64" s="303"/>
      <c r="D64" s="303"/>
      <c r="E64" s="307"/>
      <c r="F64" s="303"/>
      <c r="G64" s="303"/>
      <c r="H64" s="303"/>
      <c r="I64" s="303"/>
      <c r="J64" s="303"/>
      <c r="K64" s="299"/>
    </row>
    <row r="65" s="1" customFormat="1" ht="15" customHeight="1">
      <c r="B65" s="297"/>
      <c r="C65" s="303"/>
      <c r="D65" s="301" t="s">
        <v>1525</v>
      </c>
      <c r="E65" s="301"/>
      <c r="F65" s="301"/>
      <c r="G65" s="301"/>
      <c r="H65" s="301"/>
      <c r="I65" s="301"/>
      <c r="J65" s="301"/>
      <c r="K65" s="299"/>
    </row>
    <row r="66" s="1" customFormat="1" ht="15" customHeight="1">
      <c r="B66" s="297"/>
      <c r="C66" s="303"/>
      <c r="D66" s="306" t="s">
        <v>1526</v>
      </c>
      <c r="E66" s="306"/>
      <c r="F66" s="306"/>
      <c r="G66" s="306"/>
      <c r="H66" s="306"/>
      <c r="I66" s="306"/>
      <c r="J66" s="306"/>
      <c r="K66" s="299"/>
    </row>
    <row r="67" s="1" customFormat="1" ht="15" customHeight="1">
      <c r="B67" s="297"/>
      <c r="C67" s="303"/>
      <c r="D67" s="301" t="s">
        <v>1527</v>
      </c>
      <c r="E67" s="301"/>
      <c r="F67" s="301"/>
      <c r="G67" s="301"/>
      <c r="H67" s="301"/>
      <c r="I67" s="301"/>
      <c r="J67" s="301"/>
      <c r="K67" s="299"/>
    </row>
    <row r="68" s="1" customFormat="1" ht="15" customHeight="1">
      <c r="B68" s="297"/>
      <c r="C68" s="303"/>
      <c r="D68" s="301" t="s">
        <v>1528</v>
      </c>
      <c r="E68" s="301"/>
      <c r="F68" s="301"/>
      <c r="G68" s="301"/>
      <c r="H68" s="301"/>
      <c r="I68" s="301"/>
      <c r="J68" s="301"/>
      <c r="K68" s="299"/>
    </row>
    <row r="69" s="1" customFormat="1" ht="15" customHeight="1">
      <c r="B69" s="297"/>
      <c r="C69" s="303"/>
      <c r="D69" s="301" t="s">
        <v>1529</v>
      </c>
      <c r="E69" s="301"/>
      <c r="F69" s="301"/>
      <c r="G69" s="301"/>
      <c r="H69" s="301"/>
      <c r="I69" s="301"/>
      <c r="J69" s="301"/>
      <c r="K69" s="299"/>
    </row>
    <row r="70" s="1" customFormat="1" ht="15" customHeight="1">
      <c r="B70" s="297"/>
      <c r="C70" s="303"/>
      <c r="D70" s="301" t="s">
        <v>1530</v>
      </c>
      <c r="E70" s="301"/>
      <c r="F70" s="301"/>
      <c r="G70" s="301"/>
      <c r="H70" s="301"/>
      <c r="I70" s="301"/>
      <c r="J70" s="301"/>
      <c r="K70" s="299"/>
    </row>
    <row r="71" s="1" customFormat="1" ht="12.75" customHeight="1">
      <c r="B71" s="308"/>
      <c r="C71" s="309"/>
      <c r="D71" s="309"/>
      <c r="E71" s="309"/>
      <c r="F71" s="309"/>
      <c r="G71" s="309"/>
      <c r="H71" s="309"/>
      <c r="I71" s="309"/>
      <c r="J71" s="309"/>
      <c r="K71" s="310"/>
    </row>
    <row r="72" s="1" customFormat="1" ht="18.75" customHeight="1">
      <c r="B72" s="311"/>
      <c r="C72" s="311"/>
      <c r="D72" s="311"/>
      <c r="E72" s="311"/>
      <c r="F72" s="311"/>
      <c r="G72" s="311"/>
      <c r="H72" s="311"/>
      <c r="I72" s="311"/>
      <c r="J72" s="311"/>
      <c r="K72" s="312"/>
    </row>
    <row r="73" s="1" customFormat="1" ht="18.75" customHeight="1">
      <c r="B73" s="312"/>
      <c r="C73" s="312"/>
      <c r="D73" s="312"/>
      <c r="E73" s="312"/>
      <c r="F73" s="312"/>
      <c r="G73" s="312"/>
      <c r="H73" s="312"/>
      <c r="I73" s="312"/>
      <c r="J73" s="312"/>
      <c r="K73" s="312"/>
    </row>
    <row r="74" s="1" customFormat="1" ht="7.5" customHeight="1">
      <c r="B74" s="313"/>
      <c r="C74" s="314"/>
      <c r="D74" s="314"/>
      <c r="E74" s="314"/>
      <c r="F74" s="314"/>
      <c r="G74" s="314"/>
      <c r="H74" s="314"/>
      <c r="I74" s="314"/>
      <c r="J74" s="314"/>
      <c r="K74" s="315"/>
    </row>
    <row r="75" s="1" customFormat="1" ht="45" customHeight="1">
      <c r="B75" s="316"/>
      <c r="C75" s="317" t="s">
        <v>1531</v>
      </c>
      <c r="D75" s="317"/>
      <c r="E75" s="317"/>
      <c r="F75" s="317"/>
      <c r="G75" s="317"/>
      <c r="H75" s="317"/>
      <c r="I75" s="317"/>
      <c r="J75" s="317"/>
      <c r="K75" s="318"/>
    </row>
    <row r="76" s="1" customFormat="1" ht="17.25" customHeight="1">
      <c r="B76" s="316"/>
      <c r="C76" s="319" t="s">
        <v>1532</v>
      </c>
      <c r="D76" s="319"/>
      <c r="E76" s="319"/>
      <c r="F76" s="319" t="s">
        <v>1533</v>
      </c>
      <c r="G76" s="320"/>
      <c r="H76" s="319" t="s">
        <v>60</v>
      </c>
      <c r="I76" s="319" t="s">
        <v>63</v>
      </c>
      <c r="J76" s="319" t="s">
        <v>1534</v>
      </c>
      <c r="K76" s="318"/>
    </row>
    <row r="77" s="1" customFormat="1" ht="17.25" customHeight="1">
      <c r="B77" s="316"/>
      <c r="C77" s="321" t="s">
        <v>1535</v>
      </c>
      <c r="D77" s="321"/>
      <c r="E77" s="321"/>
      <c r="F77" s="322" t="s">
        <v>1536</v>
      </c>
      <c r="G77" s="323"/>
      <c r="H77" s="321"/>
      <c r="I77" s="321"/>
      <c r="J77" s="321" t="s">
        <v>1537</v>
      </c>
      <c r="K77" s="318"/>
    </row>
    <row r="78" s="1" customFormat="1" ht="5.25" customHeight="1">
      <c r="B78" s="316"/>
      <c r="C78" s="324"/>
      <c r="D78" s="324"/>
      <c r="E78" s="324"/>
      <c r="F78" s="324"/>
      <c r="G78" s="325"/>
      <c r="H78" s="324"/>
      <c r="I78" s="324"/>
      <c r="J78" s="324"/>
      <c r="K78" s="318"/>
    </row>
    <row r="79" s="1" customFormat="1" ht="15" customHeight="1">
      <c r="B79" s="316"/>
      <c r="C79" s="304" t="s">
        <v>59</v>
      </c>
      <c r="D79" s="326"/>
      <c r="E79" s="326"/>
      <c r="F79" s="327" t="s">
        <v>1538</v>
      </c>
      <c r="G79" s="328"/>
      <c r="H79" s="304" t="s">
        <v>1539</v>
      </c>
      <c r="I79" s="304" t="s">
        <v>1540</v>
      </c>
      <c r="J79" s="304">
        <v>20</v>
      </c>
      <c r="K79" s="318"/>
    </row>
    <row r="80" s="1" customFormat="1" ht="15" customHeight="1">
      <c r="B80" s="316"/>
      <c r="C80" s="304" t="s">
        <v>1541</v>
      </c>
      <c r="D80" s="304"/>
      <c r="E80" s="304"/>
      <c r="F80" s="327" t="s">
        <v>1538</v>
      </c>
      <c r="G80" s="328"/>
      <c r="H80" s="304" t="s">
        <v>1542</v>
      </c>
      <c r="I80" s="304" t="s">
        <v>1540</v>
      </c>
      <c r="J80" s="304">
        <v>120</v>
      </c>
      <c r="K80" s="318"/>
    </row>
    <row r="81" s="1" customFormat="1" ht="15" customHeight="1">
      <c r="B81" s="329"/>
      <c r="C81" s="304" t="s">
        <v>1543</v>
      </c>
      <c r="D81" s="304"/>
      <c r="E81" s="304"/>
      <c r="F81" s="327" t="s">
        <v>1544</v>
      </c>
      <c r="G81" s="328"/>
      <c r="H81" s="304" t="s">
        <v>1545</v>
      </c>
      <c r="I81" s="304" t="s">
        <v>1540</v>
      </c>
      <c r="J81" s="304">
        <v>50</v>
      </c>
      <c r="K81" s="318"/>
    </row>
    <row r="82" s="1" customFormat="1" ht="15" customHeight="1">
      <c r="B82" s="329"/>
      <c r="C82" s="304" t="s">
        <v>1546</v>
      </c>
      <c r="D82" s="304"/>
      <c r="E82" s="304"/>
      <c r="F82" s="327" t="s">
        <v>1538</v>
      </c>
      <c r="G82" s="328"/>
      <c r="H82" s="304" t="s">
        <v>1547</v>
      </c>
      <c r="I82" s="304" t="s">
        <v>1548</v>
      </c>
      <c r="J82" s="304"/>
      <c r="K82" s="318"/>
    </row>
    <row r="83" s="1" customFormat="1" ht="15" customHeight="1">
      <c r="B83" s="329"/>
      <c r="C83" s="330" t="s">
        <v>1549</v>
      </c>
      <c r="D83" s="330"/>
      <c r="E83" s="330"/>
      <c r="F83" s="331" t="s">
        <v>1544</v>
      </c>
      <c r="G83" s="330"/>
      <c r="H83" s="330" t="s">
        <v>1550</v>
      </c>
      <c r="I83" s="330" t="s">
        <v>1540</v>
      </c>
      <c r="J83" s="330">
        <v>15</v>
      </c>
      <c r="K83" s="318"/>
    </row>
    <row r="84" s="1" customFormat="1" ht="15" customHeight="1">
      <c r="B84" s="329"/>
      <c r="C84" s="330" t="s">
        <v>1551</v>
      </c>
      <c r="D84" s="330"/>
      <c r="E84" s="330"/>
      <c r="F84" s="331" t="s">
        <v>1544</v>
      </c>
      <c r="G84" s="330"/>
      <c r="H84" s="330" t="s">
        <v>1552</v>
      </c>
      <c r="I84" s="330" t="s">
        <v>1540</v>
      </c>
      <c r="J84" s="330">
        <v>15</v>
      </c>
      <c r="K84" s="318"/>
    </row>
    <row r="85" s="1" customFormat="1" ht="15" customHeight="1">
      <c r="B85" s="329"/>
      <c r="C85" s="330" t="s">
        <v>1553</v>
      </c>
      <c r="D85" s="330"/>
      <c r="E85" s="330"/>
      <c r="F85" s="331" t="s">
        <v>1544</v>
      </c>
      <c r="G85" s="330"/>
      <c r="H85" s="330" t="s">
        <v>1554</v>
      </c>
      <c r="I85" s="330" t="s">
        <v>1540</v>
      </c>
      <c r="J85" s="330">
        <v>20</v>
      </c>
      <c r="K85" s="318"/>
    </row>
    <row r="86" s="1" customFormat="1" ht="15" customHeight="1">
      <c r="B86" s="329"/>
      <c r="C86" s="330" t="s">
        <v>1555</v>
      </c>
      <c r="D86" s="330"/>
      <c r="E86" s="330"/>
      <c r="F86" s="331" t="s">
        <v>1544</v>
      </c>
      <c r="G86" s="330"/>
      <c r="H86" s="330" t="s">
        <v>1556</v>
      </c>
      <c r="I86" s="330" t="s">
        <v>1540</v>
      </c>
      <c r="J86" s="330">
        <v>20</v>
      </c>
      <c r="K86" s="318"/>
    </row>
    <row r="87" s="1" customFormat="1" ht="15" customHeight="1">
      <c r="B87" s="329"/>
      <c r="C87" s="304" t="s">
        <v>1557</v>
      </c>
      <c r="D87" s="304"/>
      <c r="E87" s="304"/>
      <c r="F87" s="327" t="s">
        <v>1544</v>
      </c>
      <c r="G87" s="328"/>
      <c r="H87" s="304" t="s">
        <v>1558</v>
      </c>
      <c r="I87" s="304" t="s">
        <v>1540</v>
      </c>
      <c r="J87" s="304">
        <v>50</v>
      </c>
      <c r="K87" s="318"/>
    </row>
    <row r="88" s="1" customFormat="1" ht="15" customHeight="1">
      <c r="B88" s="329"/>
      <c r="C88" s="304" t="s">
        <v>1559</v>
      </c>
      <c r="D88" s="304"/>
      <c r="E88" s="304"/>
      <c r="F88" s="327" t="s">
        <v>1544</v>
      </c>
      <c r="G88" s="328"/>
      <c r="H88" s="304" t="s">
        <v>1560</v>
      </c>
      <c r="I88" s="304" t="s">
        <v>1540</v>
      </c>
      <c r="J88" s="304">
        <v>20</v>
      </c>
      <c r="K88" s="318"/>
    </row>
    <row r="89" s="1" customFormat="1" ht="15" customHeight="1">
      <c r="B89" s="329"/>
      <c r="C89" s="304" t="s">
        <v>1561</v>
      </c>
      <c r="D89" s="304"/>
      <c r="E89" s="304"/>
      <c r="F89" s="327" t="s">
        <v>1544</v>
      </c>
      <c r="G89" s="328"/>
      <c r="H89" s="304" t="s">
        <v>1562</v>
      </c>
      <c r="I89" s="304" t="s">
        <v>1540</v>
      </c>
      <c r="J89" s="304">
        <v>20</v>
      </c>
      <c r="K89" s="318"/>
    </row>
    <row r="90" s="1" customFormat="1" ht="15" customHeight="1">
      <c r="B90" s="329"/>
      <c r="C90" s="304" t="s">
        <v>1563</v>
      </c>
      <c r="D90" s="304"/>
      <c r="E90" s="304"/>
      <c r="F90" s="327" t="s">
        <v>1544</v>
      </c>
      <c r="G90" s="328"/>
      <c r="H90" s="304" t="s">
        <v>1564</v>
      </c>
      <c r="I90" s="304" t="s">
        <v>1540</v>
      </c>
      <c r="J90" s="304">
        <v>50</v>
      </c>
      <c r="K90" s="318"/>
    </row>
    <row r="91" s="1" customFormat="1" ht="15" customHeight="1">
      <c r="B91" s="329"/>
      <c r="C91" s="304" t="s">
        <v>1565</v>
      </c>
      <c r="D91" s="304"/>
      <c r="E91" s="304"/>
      <c r="F91" s="327" t="s">
        <v>1544</v>
      </c>
      <c r="G91" s="328"/>
      <c r="H91" s="304" t="s">
        <v>1565</v>
      </c>
      <c r="I91" s="304" t="s">
        <v>1540</v>
      </c>
      <c r="J91" s="304">
        <v>50</v>
      </c>
      <c r="K91" s="318"/>
    </row>
    <row r="92" s="1" customFormat="1" ht="15" customHeight="1">
      <c r="B92" s="329"/>
      <c r="C92" s="304" t="s">
        <v>1566</v>
      </c>
      <c r="D92" s="304"/>
      <c r="E92" s="304"/>
      <c r="F92" s="327" t="s">
        <v>1544</v>
      </c>
      <c r="G92" s="328"/>
      <c r="H92" s="304" t="s">
        <v>1567</v>
      </c>
      <c r="I92" s="304" t="s">
        <v>1540</v>
      </c>
      <c r="J92" s="304">
        <v>255</v>
      </c>
      <c r="K92" s="318"/>
    </row>
    <row r="93" s="1" customFormat="1" ht="15" customHeight="1">
      <c r="B93" s="329"/>
      <c r="C93" s="304" t="s">
        <v>1568</v>
      </c>
      <c r="D93" s="304"/>
      <c r="E93" s="304"/>
      <c r="F93" s="327" t="s">
        <v>1538</v>
      </c>
      <c r="G93" s="328"/>
      <c r="H93" s="304" t="s">
        <v>1569</v>
      </c>
      <c r="I93" s="304" t="s">
        <v>1570</v>
      </c>
      <c r="J93" s="304"/>
      <c r="K93" s="318"/>
    </row>
    <row r="94" s="1" customFormat="1" ht="15" customHeight="1">
      <c r="B94" s="329"/>
      <c r="C94" s="304" t="s">
        <v>1571</v>
      </c>
      <c r="D94" s="304"/>
      <c r="E94" s="304"/>
      <c r="F94" s="327" t="s">
        <v>1538</v>
      </c>
      <c r="G94" s="328"/>
      <c r="H94" s="304" t="s">
        <v>1572</v>
      </c>
      <c r="I94" s="304" t="s">
        <v>1573</v>
      </c>
      <c r="J94" s="304"/>
      <c r="K94" s="318"/>
    </row>
    <row r="95" s="1" customFormat="1" ht="15" customHeight="1">
      <c r="B95" s="329"/>
      <c r="C95" s="304" t="s">
        <v>1574</v>
      </c>
      <c r="D95" s="304"/>
      <c r="E95" s="304"/>
      <c r="F95" s="327" t="s">
        <v>1538</v>
      </c>
      <c r="G95" s="328"/>
      <c r="H95" s="304" t="s">
        <v>1574</v>
      </c>
      <c r="I95" s="304" t="s">
        <v>1573</v>
      </c>
      <c r="J95" s="304"/>
      <c r="K95" s="318"/>
    </row>
    <row r="96" s="1" customFormat="1" ht="15" customHeight="1">
      <c r="B96" s="329"/>
      <c r="C96" s="304" t="s">
        <v>44</v>
      </c>
      <c r="D96" s="304"/>
      <c r="E96" s="304"/>
      <c r="F96" s="327" t="s">
        <v>1538</v>
      </c>
      <c r="G96" s="328"/>
      <c r="H96" s="304" t="s">
        <v>1575</v>
      </c>
      <c r="I96" s="304" t="s">
        <v>1573</v>
      </c>
      <c r="J96" s="304"/>
      <c r="K96" s="318"/>
    </row>
    <row r="97" s="1" customFormat="1" ht="15" customHeight="1">
      <c r="B97" s="329"/>
      <c r="C97" s="304" t="s">
        <v>54</v>
      </c>
      <c r="D97" s="304"/>
      <c r="E97" s="304"/>
      <c r="F97" s="327" t="s">
        <v>1538</v>
      </c>
      <c r="G97" s="328"/>
      <c r="H97" s="304" t="s">
        <v>1576</v>
      </c>
      <c r="I97" s="304" t="s">
        <v>1573</v>
      </c>
      <c r="J97" s="304"/>
      <c r="K97" s="318"/>
    </row>
    <row r="98" s="1" customFormat="1" ht="15" customHeight="1">
      <c r="B98" s="332"/>
      <c r="C98" s="333"/>
      <c r="D98" s="333"/>
      <c r="E98" s="333"/>
      <c r="F98" s="333"/>
      <c r="G98" s="333"/>
      <c r="H98" s="333"/>
      <c r="I98" s="333"/>
      <c r="J98" s="333"/>
      <c r="K98" s="334"/>
    </row>
    <row r="99" s="1" customFormat="1" ht="18.75" customHeight="1">
      <c r="B99" s="335"/>
      <c r="C99" s="336"/>
      <c r="D99" s="336"/>
      <c r="E99" s="336"/>
      <c r="F99" s="336"/>
      <c r="G99" s="336"/>
      <c r="H99" s="336"/>
      <c r="I99" s="336"/>
      <c r="J99" s="336"/>
      <c r="K99" s="335"/>
    </row>
    <row r="100" s="1" customFormat="1" ht="18.75" customHeight="1">
      <c r="B100" s="312"/>
      <c r="C100" s="312"/>
      <c r="D100" s="312"/>
      <c r="E100" s="312"/>
      <c r="F100" s="312"/>
      <c r="G100" s="312"/>
      <c r="H100" s="312"/>
      <c r="I100" s="312"/>
      <c r="J100" s="312"/>
      <c r="K100" s="312"/>
    </row>
    <row r="101" s="1" customFormat="1" ht="7.5" customHeight="1">
      <c r="B101" s="313"/>
      <c r="C101" s="314"/>
      <c r="D101" s="314"/>
      <c r="E101" s="314"/>
      <c r="F101" s="314"/>
      <c r="G101" s="314"/>
      <c r="H101" s="314"/>
      <c r="I101" s="314"/>
      <c r="J101" s="314"/>
      <c r="K101" s="315"/>
    </row>
    <row r="102" s="1" customFormat="1" ht="45" customHeight="1">
      <c r="B102" s="316"/>
      <c r="C102" s="317" t="s">
        <v>1577</v>
      </c>
      <c r="D102" s="317"/>
      <c r="E102" s="317"/>
      <c r="F102" s="317"/>
      <c r="G102" s="317"/>
      <c r="H102" s="317"/>
      <c r="I102" s="317"/>
      <c r="J102" s="317"/>
      <c r="K102" s="318"/>
    </row>
    <row r="103" s="1" customFormat="1" ht="17.25" customHeight="1">
      <c r="B103" s="316"/>
      <c r="C103" s="319" t="s">
        <v>1532</v>
      </c>
      <c r="D103" s="319"/>
      <c r="E103" s="319"/>
      <c r="F103" s="319" t="s">
        <v>1533</v>
      </c>
      <c r="G103" s="320"/>
      <c r="H103" s="319" t="s">
        <v>60</v>
      </c>
      <c r="I103" s="319" t="s">
        <v>63</v>
      </c>
      <c r="J103" s="319" t="s">
        <v>1534</v>
      </c>
      <c r="K103" s="318"/>
    </row>
    <row r="104" s="1" customFormat="1" ht="17.25" customHeight="1">
      <c r="B104" s="316"/>
      <c r="C104" s="321" t="s">
        <v>1535</v>
      </c>
      <c r="D104" s="321"/>
      <c r="E104" s="321"/>
      <c r="F104" s="322" t="s">
        <v>1536</v>
      </c>
      <c r="G104" s="323"/>
      <c r="H104" s="321"/>
      <c r="I104" s="321"/>
      <c r="J104" s="321" t="s">
        <v>1537</v>
      </c>
      <c r="K104" s="318"/>
    </row>
    <row r="105" s="1" customFormat="1" ht="5.25" customHeight="1">
      <c r="B105" s="316"/>
      <c r="C105" s="319"/>
      <c r="D105" s="319"/>
      <c r="E105" s="319"/>
      <c r="F105" s="319"/>
      <c r="G105" s="337"/>
      <c r="H105" s="319"/>
      <c r="I105" s="319"/>
      <c r="J105" s="319"/>
      <c r="K105" s="318"/>
    </row>
    <row r="106" s="1" customFormat="1" ht="15" customHeight="1">
      <c r="B106" s="316"/>
      <c r="C106" s="304" t="s">
        <v>59</v>
      </c>
      <c r="D106" s="326"/>
      <c r="E106" s="326"/>
      <c r="F106" s="327" t="s">
        <v>1538</v>
      </c>
      <c r="G106" s="304"/>
      <c r="H106" s="304" t="s">
        <v>1578</v>
      </c>
      <c r="I106" s="304" t="s">
        <v>1540</v>
      </c>
      <c r="J106" s="304">
        <v>20</v>
      </c>
      <c r="K106" s="318"/>
    </row>
    <row r="107" s="1" customFormat="1" ht="15" customHeight="1">
      <c r="B107" s="316"/>
      <c r="C107" s="304" t="s">
        <v>1541</v>
      </c>
      <c r="D107" s="304"/>
      <c r="E107" s="304"/>
      <c r="F107" s="327" t="s">
        <v>1538</v>
      </c>
      <c r="G107" s="304"/>
      <c r="H107" s="304" t="s">
        <v>1578</v>
      </c>
      <c r="I107" s="304" t="s">
        <v>1540</v>
      </c>
      <c r="J107" s="304">
        <v>120</v>
      </c>
      <c r="K107" s="318"/>
    </row>
    <row r="108" s="1" customFormat="1" ht="15" customHeight="1">
      <c r="B108" s="329"/>
      <c r="C108" s="304" t="s">
        <v>1543</v>
      </c>
      <c r="D108" s="304"/>
      <c r="E108" s="304"/>
      <c r="F108" s="327" t="s">
        <v>1544</v>
      </c>
      <c r="G108" s="304"/>
      <c r="H108" s="304" t="s">
        <v>1578</v>
      </c>
      <c r="I108" s="304" t="s">
        <v>1540</v>
      </c>
      <c r="J108" s="304">
        <v>50</v>
      </c>
      <c r="K108" s="318"/>
    </row>
    <row r="109" s="1" customFormat="1" ht="15" customHeight="1">
      <c r="B109" s="329"/>
      <c r="C109" s="304" t="s">
        <v>1546</v>
      </c>
      <c r="D109" s="304"/>
      <c r="E109" s="304"/>
      <c r="F109" s="327" t="s">
        <v>1538</v>
      </c>
      <c r="G109" s="304"/>
      <c r="H109" s="304" t="s">
        <v>1578</v>
      </c>
      <c r="I109" s="304" t="s">
        <v>1548</v>
      </c>
      <c r="J109" s="304"/>
      <c r="K109" s="318"/>
    </row>
    <row r="110" s="1" customFormat="1" ht="15" customHeight="1">
      <c r="B110" s="329"/>
      <c r="C110" s="304" t="s">
        <v>1557</v>
      </c>
      <c r="D110" s="304"/>
      <c r="E110" s="304"/>
      <c r="F110" s="327" t="s">
        <v>1544</v>
      </c>
      <c r="G110" s="304"/>
      <c r="H110" s="304" t="s">
        <v>1578</v>
      </c>
      <c r="I110" s="304" t="s">
        <v>1540</v>
      </c>
      <c r="J110" s="304">
        <v>50</v>
      </c>
      <c r="K110" s="318"/>
    </row>
    <row r="111" s="1" customFormat="1" ht="15" customHeight="1">
      <c r="B111" s="329"/>
      <c r="C111" s="304" t="s">
        <v>1565</v>
      </c>
      <c r="D111" s="304"/>
      <c r="E111" s="304"/>
      <c r="F111" s="327" t="s">
        <v>1544</v>
      </c>
      <c r="G111" s="304"/>
      <c r="H111" s="304" t="s">
        <v>1578</v>
      </c>
      <c r="I111" s="304" t="s">
        <v>1540</v>
      </c>
      <c r="J111" s="304">
        <v>50</v>
      </c>
      <c r="K111" s="318"/>
    </row>
    <row r="112" s="1" customFormat="1" ht="15" customHeight="1">
      <c r="B112" s="329"/>
      <c r="C112" s="304" t="s">
        <v>1563</v>
      </c>
      <c r="D112" s="304"/>
      <c r="E112" s="304"/>
      <c r="F112" s="327" t="s">
        <v>1544</v>
      </c>
      <c r="G112" s="304"/>
      <c r="H112" s="304" t="s">
        <v>1578</v>
      </c>
      <c r="I112" s="304" t="s">
        <v>1540</v>
      </c>
      <c r="J112" s="304">
        <v>50</v>
      </c>
      <c r="K112" s="318"/>
    </row>
    <row r="113" s="1" customFormat="1" ht="15" customHeight="1">
      <c r="B113" s="329"/>
      <c r="C113" s="304" t="s">
        <v>59</v>
      </c>
      <c r="D113" s="304"/>
      <c r="E113" s="304"/>
      <c r="F113" s="327" t="s">
        <v>1538</v>
      </c>
      <c r="G113" s="304"/>
      <c r="H113" s="304" t="s">
        <v>1579</v>
      </c>
      <c r="I113" s="304" t="s">
        <v>1540</v>
      </c>
      <c r="J113" s="304">
        <v>20</v>
      </c>
      <c r="K113" s="318"/>
    </row>
    <row r="114" s="1" customFormat="1" ht="15" customHeight="1">
      <c r="B114" s="329"/>
      <c r="C114" s="304" t="s">
        <v>1580</v>
      </c>
      <c r="D114" s="304"/>
      <c r="E114" s="304"/>
      <c r="F114" s="327" t="s">
        <v>1538</v>
      </c>
      <c r="G114" s="304"/>
      <c r="H114" s="304" t="s">
        <v>1581</v>
      </c>
      <c r="I114" s="304" t="s">
        <v>1540</v>
      </c>
      <c r="J114" s="304">
        <v>120</v>
      </c>
      <c r="K114" s="318"/>
    </row>
    <row r="115" s="1" customFormat="1" ht="15" customHeight="1">
      <c r="B115" s="329"/>
      <c r="C115" s="304" t="s">
        <v>44</v>
      </c>
      <c r="D115" s="304"/>
      <c r="E115" s="304"/>
      <c r="F115" s="327" t="s">
        <v>1538</v>
      </c>
      <c r="G115" s="304"/>
      <c r="H115" s="304" t="s">
        <v>1582</v>
      </c>
      <c r="I115" s="304" t="s">
        <v>1573</v>
      </c>
      <c r="J115" s="304"/>
      <c r="K115" s="318"/>
    </row>
    <row r="116" s="1" customFormat="1" ht="15" customHeight="1">
      <c r="B116" s="329"/>
      <c r="C116" s="304" t="s">
        <v>54</v>
      </c>
      <c r="D116" s="304"/>
      <c r="E116" s="304"/>
      <c r="F116" s="327" t="s">
        <v>1538</v>
      </c>
      <c r="G116" s="304"/>
      <c r="H116" s="304" t="s">
        <v>1583</v>
      </c>
      <c r="I116" s="304" t="s">
        <v>1573</v>
      </c>
      <c r="J116" s="304"/>
      <c r="K116" s="318"/>
    </row>
    <row r="117" s="1" customFormat="1" ht="15" customHeight="1">
      <c r="B117" s="329"/>
      <c r="C117" s="304" t="s">
        <v>63</v>
      </c>
      <c r="D117" s="304"/>
      <c r="E117" s="304"/>
      <c r="F117" s="327" t="s">
        <v>1538</v>
      </c>
      <c r="G117" s="304"/>
      <c r="H117" s="304" t="s">
        <v>1584</v>
      </c>
      <c r="I117" s="304" t="s">
        <v>1585</v>
      </c>
      <c r="J117" s="304"/>
      <c r="K117" s="318"/>
    </row>
    <row r="118" s="1" customFormat="1" ht="15" customHeight="1">
      <c r="B118" s="332"/>
      <c r="C118" s="338"/>
      <c r="D118" s="338"/>
      <c r="E118" s="338"/>
      <c r="F118" s="338"/>
      <c r="G118" s="338"/>
      <c r="H118" s="338"/>
      <c r="I118" s="338"/>
      <c r="J118" s="338"/>
      <c r="K118" s="334"/>
    </row>
    <row r="119" s="1" customFormat="1" ht="18.75" customHeight="1">
      <c r="B119" s="339"/>
      <c r="C119" s="340"/>
      <c r="D119" s="340"/>
      <c r="E119" s="340"/>
      <c r="F119" s="341"/>
      <c r="G119" s="340"/>
      <c r="H119" s="340"/>
      <c r="I119" s="340"/>
      <c r="J119" s="340"/>
      <c r="K119" s="339"/>
    </row>
    <row r="120" s="1" customFormat="1" ht="18.75" customHeight="1">
      <c r="B120" s="312"/>
      <c r="C120" s="312"/>
      <c r="D120" s="312"/>
      <c r="E120" s="312"/>
      <c r="F120" s="312"/>
      <c r="G120" s="312"/>
      <c r="H120" s="312"/>
      <c r="I120" s="312"/>
      <c r="J120" s="312"/>
      <c r="K120" s="312"/>
    </row>
    <row r="121" s="1" customFormat="1" ht="7.5" customHeight="1">
      <c r="B121" s="342"/>
      <c r="C121" s="343"/>
      <c r="D121" s="343"/>
      <c r="E121" s="343"/>
      <c r="F121" s="343"/>
      <c r="G121" s="343"/>
      <c r="H121" s="343"/>
      <c r="I121" s="343"/>
      <c r="J121" s="343"/>
      <c r="K121" s="344"/>
    </row>
    <row r="122" s="1" customFormat="1" ht="45" customHeight="1">
      <c r="B122" s="345"/>
      <c r="C122" s="295" t="s">
        <v>1586</v>
      </c>
      <c r="D122" s="295"/>
      <c r="E122" s="295"/>
      <c r="F122" s="295"/>
      <c r="G122" s="295"/>
      <c r="H122" s="295"/>
      <c r="I122" s="295"/>
      <c r="J122" s="295"/>
      <c r="K122" s="346"/>
    </row>
    <row r="123" s="1" customFormat="1" ht="17.25" customHeight="1">
      <c r="B123" s="347"/>
      <c r="C123" s="319" t="s">
        <v>1532</v>
      </c>
      <c r="D123" s="319"/>
      <c r="E123" s="319"/>
      <c r="F123" s="319" t="s">
        <v>1533</v>
      </c>
      <c r="G123" s="320"/>
      <c r="H123" s="319" t="s">
        <v>60</v>
      </c>
      <c r="I123" s="319" t="s">
        <v>63</v>
      </c>
      <c r="J123" s="319" t="s">
        <v>1534</v>
      </c>
      <c r="K123" s="348"/>
    </row>
    <row r="124" s="1" customFormat="1" ht="17.25" customHeight="1">
      <c r="B124" s="347"/>
      <c r="C124" s="321" t="s">
        <v>1535</v>
      </c>
      <c r="D124" s="321"/>
      <c r="E124" s="321"/>
      <c r="F124" s="322" t="s">
        <v>1536</v>
      </c>
      <c r="G124" s="323"/>
      <c r="H124" s="321"/>
      <c r="I124" s="321"/>
      <c r="J124" s="321" t="s">
        <v>1537</v>
      </c>
      <c r="K124" s="348"/>
    </row>
    <row r="125" s="1" customFormat="1" ht="5.25" customHeight="1">
      <c r="B125" s="349"/>
      <c r="C125" s="324"/>
      <c r="D125" s="324"/>
      <c r="E125" s="324"/>
      <c r="F125" s="324"/>
      <c r="G125" s="350"/>
      <c r="H125" s="324"/>
      <c r="I125" s="324"/>
      <c r="J125" s="324"/>
      <c r="K125" s="351"/>
    </row>
    <row r="126" s="1" customFormat="1" ht="15" customHeight="1">
      <c r="B126" s="349"/>
      <c r="C126" s="304" t="s">
        <v>1541</v>
      </c>
      <c r="D126" s="326"/>
      <c r="E126" s="326"/>
      <c r="F126" s="327" t="s">
        <v>1538</v>
      </c>
      <c r="G126" s="304"/>
      <c r="H126" s="304" t="s">
        <v>1578</v>
      </c>
      <c r="I126" s="304" t="s">
        <v>1540</v>
      </c>
      <c r="J126" s="304">
        <v>120</v>
      </c>
      <c r="K126" s="352"/>
    </row>
    <row r="127" s="1" customFormat="1" ht="15" customHeight="1">
      <c r="B127" s="349"/>
      <c r="C127" s="304" t="s">
        <v>1587</v>
      </c>
      <c r="D127" s="304"/>
      <c r="E127" s="304"/>
      <c r="F127" s="327" t="s">
        <v>1538</v>
      </c>
      <c r="G127" s="304"/>
      <c r="H127" s="304" t="s">
        <v>1588</v>
      </c>
      <c r="I127" s="304" t="s">
        <v>1540</v>
      </c>
      <c r="J127" s="304" t="s">
        <v>1589</v>
      </c>
      <c r="K127" s="352"/>
    </row>
    <row r="128" s="1" customFormat="1" ht="15" customHeight="1">
      <c r="B128" s="349"/>
      <c r="C128" s="304" t="s">
        <v>1486</v>
      </c>
      <c r="D128" s="304"/>
      <c r="E128" s="304"/>
      <c r="F128" s="327" t="s">
        <v>1538</v>
      </c>
      <c r="G128" s="304"/>
      <c r="H128" s="304" t="s">
        <v>1590</v>
      </c>
      <c r="I128" s="304" t="s">
        <v>1540</v>
      </c>
      <c r="J128" s="304" t="s">
        <v>1589</v>
      </c>
      <c r="K128" s="352"/>
    </row>
    <row r="129" s="1" customFormat="1" ht="15" customHeight="1">
      <c r="B129" s="349"/>
      <c r="C129" s="304" t="s">
        <v>1549</v>
      </c>
      <c r="D129" s="304"/>
      <c r="E129" s="304"/>
      <c r="F129" s="327" t="s">
        <v>1544</v>
      </c>
      <c r="G129" s="304"/>
      <c r="H129" s="304" t="s">
        <v>1550</v>
      </c>
      <c r="I129" s="304" t="s">
        <v>1540</v>
      </c>
      <c r="J129" s="304">
        <v>15</v>
      </c>
      <c r="K129" s="352"/>
    </row>
    <row r="130" s="1" customFormat="1" ht="15" customHeight="1">
      <c r="B130" s="349"/>
      <c r="C130" s="330" t="s">
        <v>1551</v>
      </c>
      <c r="D130" s="330"/>
      <c r="E130" s="330"/>
      <c r="F130" s="331" t="s">
        <v>1544</v>
      </c>
      <c r="G130" s="330"/>
      <c r="H130" s="330" t="s">
        <v>1552</v>
      </c>
      <c r="I130" s="330" t="s">
        <v>1540</v>
      </c>
      <c r="J130" s="330">
        <v>15</v>
      </c>
      <c r="K130" s="352"/>
    </row>
    <row r="131" s="1" customFormat="1" ht="15" customHeight="1">
      <c r="B131" s="349"/>
      <c r="C131" s="330" t="s">
        <v>1553</v>
      </c>
      <c r="D131" s="330"/>
      <c r="E131" s="330"/>
      <c r="F131" s="331" t="s">
        <v>1544</v>
      </c>
      <c r="G131" s="330"/>
      <c r="H131" s="330" t="s">
        <v>1554</v>
      </c>
      <c r="I131" s="330" t="s">
        <v>1540</v>
      </c>
      <c r="J131" s="330">
        <v>20</v>
      </c>
      <c r="K131" s="352"/>
    </row>
    <row r="132" s="1" customFormat="1" ht="15" customHeight="1">
      <c r="B132" s="349"/>
      <c r="C132" s="330" t="s">
        <v>1555</v>
      </c>
      <c r="D132" s="330"/>
      <c r="E132" s="330"/>
      <c r="F132" s="331" t="s">
        <v>1544</v>
      </c>
      <c r="G132" s="330"/>
      <c r="H132" s="330" t="s">
        <v>1556</v>
      </c>
      <c r="I132" s="330" t="s">
        <v>1540</v>
      </c>
      <c r="J132" s="330">
        <v>20</v>
      </c>
      <c r="K132" s="352"/>
    </row>
    <row r="133" s="1" customFormat="1" ht="15" customHeight="1">
      <c r="B133" s="349"/>
      <c r="C133" s="304" t="s">
        <v>1543</v>
      </c>
      <c r="D133" s="304"/>
      <c r="E133" s="304"/>
      <c r="F133" s="327" t="s">
        <v>1544</v>
      </c>
      <c r="G133" s="304"/>
      <c r="H133" s="304" t="s">
        <v>1578</v>
      </c>
      <c r="I133" s="304" t="s">
        <v>1540</v>
      </c>
      <c r="J133" s="304">
        <v>50</v>
      </c>
      <c r="K133" s="352"/>
    </row>
    <row r="134" s="1" customFormat="1" ht="15" customHeight="1">
      <c r="B134" s="349"/>
      <c r="C134" s="304" t="s">
        <v>1557</v>
      </c>
      <c r="D134" s="304"/>
      <c r="E134" s="304"/>
      <c r="F134" s="327" t="s">
        <v>1544</v>
      </c>
      <c r="G134" s="304"/>
      <c r="H134" s="304" t="s">
        <v>1578</v>
      </c>
      <c r="I134" s="304" t="s">
        <v>1540</v>
      </c>
      <c r="J134" s="304">
        <v>50</v>
      </c>
      <c r="K134" s="352"/>
    </row>
    <row r="135" s="1" customFormat="1" ht="15" customHeight="1">
      <c r="B135" s="349"/>
      <c r="C135" s="304" t="s">
        <v>1563</v>
      </c>
      <c r="D135" s="304"/>
      <c r="E135" s="304"/>
      <c r="F135" s="327" t="s">
        <v>1544</v>
      </c>
      <c r="G135" s="304"/>
      <c r="H135" s="304" t="s">
        <v>1578</v>
      </c>
      <c r="I135" s="304" t="s">
        <v>1540</v>
      </c>
      <c r="J135" s="304">
        <v>50</v>
      </c>
      <c r="K135" s="352"/>
    </row>
    <row r="136" s="1" customFormat="1" ht="15" customHeight="1">
      <c r="B136" s="349"/>
      <c r="C136" s="304" t="s">
        <v>1565</v>
      </c>
      <c r="D136" s="304"/>
      <c r="E136" s="304"/>
      <c r="F136" s="327" t="s">
        <v>1544</v>
      </c>
      <c r="G136" s="304"/>
      <c r="H136" s="304" t="s">
        <v>1578</v>
      </c>
      <c r="I136" s="304" t="s">
        <v>1540</v>
      </c>
      <c r="J136" s="304">
        <v>50</v>
      </c>
      <c r="K136" s="352"/>
    </row>
    <row r="137" s="1" customFormat="1" ht="15" customHeight="1">
      <c r="B137" s="349"/>
      <c r="C137" s="304" t="s">
        <v>1566</v>
      </c>
      <c r="D137" s="304"/>
      <c r="E137" s="304"/>
      <c r="F137" s="327" t="s">
        <v>1544</v>
      </c>
      <c r="G137" s="304"/>
      <c r="H137" s="304" t="s">
        <v>1591</v>
      </c>
      <c r="I137" s="304" t="s">
        <v>1540</v>
      </c>
      <c r="J137" s="304">
        <v>255</v>
      </c>
      <c r="K137" s="352"/>
    </row>
    <row r="138" s="1" customFormat="1" ht="15" customHeight="1">
      <c r="B138" s="349"/>
      <c r="C138" s="304" t="s">
        <v>1568</v>
      </c>
      <c r="D138" s="304"/>
      <c r="E138" s="304"/>
      <c r="F138" s="327" t="s">
        <v>1538</v>
      </c>
      <c r="G138" s="304"/>
      <c r="H138" s="304" t="s">
        <v>1592</v>
      </c>
      <c r="I138" s="304" t="s">
        <v>1570</v>
      </c>
      <c r="J138" s="304"/>
      <c r="K138" s="352"/>
    </row>
    <row r="139" s="1" customFormat="1" ht="15" customHeight="1">
      <c r="B139" s="349"/>
      <c r="C139" s="304" t="s">
        <v>1571</v>
      </c>
      <c r="D139" s="304"/>
      <c r="E139" s="304"/>
      <c r="F139" s="327" t="s">
        <v>1538</v>
      </c>
      <c r="G139" s="304"/>
      <c r="H139" s="304" t="s">
        <v>1593</v>
      </c>
      <c r="I139" s="304" t="s">
        <v>1573</v>
      </c>
      <c r="J139" s="304"/>
      <c r="K139" s="352"/>
    </row>
    <row r="140" s="1" customFormat="1" ht="15" customHeight="1">
      <c r="B140" s="349"/>
      <c r="C140" s="304" t="s">
        <v>1574</v>
      </c>
      <c r="D140" s="304"/>
      <c r="E140" s="304"/>
      <c r="F140" s="327" t="s">
        <v>1538</v>
      </c>
      <c r="G140" s="304"/>
      <c r="H140" s="304" t="s">
        <v>1574</v>
      </c>
      <c r="I140" s="304" t="s">
        <v>1573</v>
      </c>
      <c r="J140" s="304"/>
      <c r="K140" s="352"/>
    </row>
    <row r="141" s="1" customFormat="1" ht="15" customHeight="1">
      <c r="B141" s="349"/>
      <c r="C141" s="304" t="s">
        <v>44</v>
      </c>
      <c r="D141" s="304"/>
      <c r="E141" s="304"/>
      <c r="F141" s="327" t="s">
        <v>1538</v>
      </c>
      <c r="G141" s="304"/>
      <c r="H141" s="304" t="s">
        <v>1594</v>
      </c>
      <c r="I141" s="304" t="s">
        <v>1573</v>
      </c>
      <c r="J141" s="304"/>
      <c r="K141" s="352"/>
    </row>
    <row r="142" s="1" customFormat="1" ht="15" customHeight="1">
      <c r="B142" s="349"/>
      <c r="C142" s="304" t="s">
        <v>1595</v>
      </c>
      <c r="D142" s="304"/>
      <c r="E142" s="304"/>
      <c r="F142" s="327" t="s">
        <v>1538</v>
      </c>
      <c r="G142" s="304"/>
      <c r="H142" s="304" t="s">
        <v>1596</v>
      </c>
      <c r="I142" s="304" t="s">
        <v>1573</v>
      </c>
      <c r="J142" s="304"/>
      <c r="K142" s="352"/>
    </row>
    <row r="143" s="1" customFormat="1" ht="15" customHeight="1">
      <c r="B143" s="353"/>
      <c r="C143" s="354"/>
      <c r="D143" s="354"/>
      <c r="E143" s="354"/>
      <c r="F143" s="354"/>
      <c r="G143" s="354"/>
      <c r="H143" s="354"/>
      <c r="I143" s="354"/>
      <c r="J143" s="354"/>
      <c r="K143" s="355"/>
    </row>
    <row r="144" s="1" customFormat="1" ht="18.75" customHeight="1">
      <c r="B144" s="340"/>
      <c r="C144" s="340"/>
      <c r="D144" s="340"/>
      <c r="E144" s="340"/>
      <c r="F144" s="341"/>
      <c r="G144" s="340"/>
      <c r="H144" s="340"/>
      <c r="I144" s="340"/>
      <c r="J144" s="340"/>
      <c r="K144" s="340"/>
    </row>
    <row r="145" s="1" customFormat="1" ht="18.75" customHeight="1">
      <c r="B145" s="312"/>
      <c r="C145" s="312"/>
      <c r="D145" s="312"/>
      <c r="E145" s="312"/>
      <c r="F145" s="312"/>
      <c r="G145" s="312"/>
      <c r="H145" s="312"/>
      <c r="I145" s="312"/>
      <c r="J145" s="312"/>
      <c r="K145" s="312"/>
    </row>
    <row r="146" s="1" customFormat="1" ht="7.5" customHeight="1">
      <c r="B146" s="313"/>
      <c r="C146" s="314"/>
      <c r="D146" s="314"/>
      <c r="E146" s="314"/>
      <c r="F146" s="314"/>
      <c r="G146" s="314"/>
      <c r="H146" s="314"/>
      <c r="I146" s="314"/>
      <c r="J146" s="314"/>
      <c r="K146" s="315"/>
    </row>
    <row r="147" s="1" customFormat="1" ht="45" customHeight="1">
      <c r="B147" s="316"/>
      <c r="C147" s="317" t="s">
        <v>1597</v>
      </c>
      <c r="D147" s="317"/>
      <c r="E147" s="317"/>
      <c r="F147" s="317"/>
      <c r="G147" s="317"/>
      <c r="H147" s="317"/>
      <c r="I147" s="317"/>
      <c r="J147" s="317"/>
      <c r="K147" s="318"/>
    </row>
    <row r="148" s="1" customFormat="1" ht="17.25" customHeight="1">
      <c r="B148" s="316"/>
      <c r="C148" s="319" t="s">
        <v>1532</v>
      </c>
      <c r="D148" s="319"/>
      <c r="E148" s="319"/>
      <c r="F148" s="319" t="s">
        <v>1533</v>
      </c>
      <c r="G148" s="320"/>
      <c r="H148" s="319" t="s">
        <v>60</v>
      </c>
      <c r="I148" s="319" t="s">
        <v>63</v>
      </c>
      <c r="J148" s="319" t="s">
        <v>1534</v>
      </c>
      <c r="K148" s="318"/>
    </row>
    <row r="149" s="1" customFormat="1" ht="17.25" customHeight="1">
      <c r="B149" s="316"/>
      <c r="C149" s="321" t="s">
        <v>1535</v>
      </c>
      <c r="D149" s="321"/>
      <c r="E149" s="321"/>
      <c r="F149" s="322" t="s">
        <v>1536</v>
      </c>
      <c r="G149" s="323"/>
      <c r="H149" s="321"/>
      <c r="I149" s="321"/>
      <c r="J149" s="321" t="s">
        <v>1537</v>
      </c>
      <c r="K149" s="318"/>
    </row>
    <row r="150" s="1" customFormat="1" ht="5.25" customHeight="1">
      <c r="B150" s="329"/>
      <c r="C150" s="324"/>
      <c r="D150" s="324"/>
      <c r="E150" s="324"/>
      <c r="F150" s="324"/>
      <c r="G150" s="325"/>
      <c r="H150" s="324"/>
      <c r="I150" s="324"/>
      <c r="J150" s="324"/>
      <c r="K150" s="352"/>
    </row>
    <row r="151" s="1" customFormat="1" ht="15" customHeight="1">
      <c r="B151" s="329"/>
      <c r="C151" s="356" t="s">
        <v>1541</v>
      </c>
      <c r="D151" s="304"/>
      <c r="E151" s="304"/>
      <c r="F151" s="357" t="s">
        <v>1538</v>
      </c>
      <c r="G151" s="304"/>
      <c r="H151" s="356" t="s">
        <v>1578</v>
      </c>
      <c r="I151" s="356" t="s">
        <v>1540</v>
      </c>
      <c r="J151" s="356">
        <v>120</v>
      </c>
      <c r="K151" s="352"/>
    </row>
    <row r="152" s="1" customFormat="1" ht="15" customHeight="1">
      <c r="B152" s="329"/>
      <c r="C152" s="356" t="s">
        <v>1587</v>
      </c>
      <c r="D152" s="304"/>
      <c r="E152" s="304"/>
      <c r="F152" s="357" t="s">
        <v>1538</v>
      </c>
      <c r="G152" s="304"/>
      <c r="H152" s="356" t="s">
        <v>1598</v>
      </c>
      <c r="I152" s="356" t="s">
        <v>1540</v>
      </c>
      <c r="J152" s="356" t="s">
        <v>1589</v>
      </c>
      <c r="K152" s="352"/>
    </row>
    <row r="153" s="1" customFormat="1" ht="15" customHeight="1">
      <c r="B153" s="329"/>
      <c r="C153" s="356" t="s">
        <v>1486</v>
      </c>
      <c r="D153" s="304"/>
      <c r="E153" s="304"/>
      <c r="F153" s="357" t="s">
        <v>1538</v>
      </c>
      <c r="G153" s="304"/>
      <c r="H153" s="356" t="s">
        <v>1599</v>
      </c>
      <c r="I153" s="356" t="s">
        <v>1540</v>
      </c>
      <c r="J153" s="356" t="s">
        <v>1589</v>
      </c>
      <c r="K153" s="352"/>
    </row>
    <row r="154" s="1" customFormat="1" ht="15" customHeight="1">
      <c r="B154" s="329"/>
      <c r="C154" s="356" t="s">
        <v>1543</v>
      </c>
      <c r="D154" s="304"/>
      <c r="E154" s="304"/>
      <c r="F154" s="357" t="s">
        <v>1544</v>
      </c>
      <c r="G154" s="304"/>
      <c r="H154" s="356" t="s">
        <v>1578</v>
      </c>
      <c r="I154" s="356" t="s">
        <v>1540</v>
      </c>
      <c r="J154" s="356">
        <v>50</v>
      </c>
      <c r="K154" s="352"/>
    </row>
    <row r="155" s="1" customFormat="1" ht="15" customHeight="1">
      <c r="B155" s="329"/>
      <c r="C155" s="356" t="s">
        <v>1546</v>
      </c>
      <c r="D155" s="304"/>
      <c r="E155" s="304"/>
      <c r="F155" s="357" t="s">
        <v>1538</v>
      </c>
      <c r="G155" s="304"/>
      <c r="H155" s="356" t="s">
        <v>1578</v>
      </c>
      <c r="I155" s="356" t="s">
        <v>1548</v>
      </c>
      <c r="J155" s="356"/>
      <c r="K155" s="352"/>
    </row>
    <row r="156" s="1" customFormat="1" ht="15" customHeight="1">
      <c r="B156" s="329"/>
      <c r="C156" s="356" t="s">
        <v>1557</v>
      </c>
      <c r="D156" s="304"/>
      <c r="E156" s="304"/>
      <c r="F156" s="357" t="s">
        <v>1544</v>
      </c>
      <c r="G156" s="304"/>
      <c r="H156" s="356" t="s">
        <v>1578</v>
      </c>
      <c r="I156" s="356" t="s">
        <v>1540</v>
      </c>
      <c r="J156" s="356">
        <v>50</v>
      </c>
      <c r="K156" s="352"/>
    </row>
    <row r="157" s="1" customFormat="1" ht="15" customHeight="1">
      <c r="B157" s="329"/>
      <c r="C157" s="356" t="s">
        <v>1565</v>
      </c>
      <c r="D157" s="304"/>
      <c r="E157" s="304"/>
      <c r="F157" s="357" t="s">
        <v>1544</v>
      </c>
      <c r="G157" s="304"/>
      <c r="H157" s="356" t="s">
        <v>1578</v>
      </c>
      <c r="I157" s="356" t="s">
        <v>1540</v>
      </c>
      <c r="J157" s="356">
        <v>50</v>
      </c>
      <c r="K157" s="352"/>
    </row>
    <row r="158" s="1" customFormat="1" ht="15" customHeight="1">
      <c r="B158" s="329"/>
      <c r="C158" s="356" t="s">
        <v>1563</v>
      </c>
      <c r="D158" s="304"/>
      <c r="E158" s="304"/>
      <c r="F158" s="357" t="s">
        <v>1544</v>
      </c>
      <c r="G158" s="304"/>
      <c r="H158" s="356" t="s">
        <v>1578</v>
      </c>
      <c r="I158" s="356" t="s">
        <v>1540</v>
      </c>
      <c r="J158" s="356">
        <v>50</v>
      </c>
      <c r="K158" s="352"/>
    </row>
    <row r="159" s="1" customFormat="1" ht="15" customHeight="1">
      <c r="B159" s="329"/>
      <c r="C159" s="356" t="s">
        <v>113</v>
      </c>
      <c r="D159" s="304"/>
      <c r="E159" s="304"/>
      <c r="F159" s="357" t="s">
        <v>1538</v>
      </c>
      <c r="G159" s="304"/>
      <c r="H159" s="356" t="s">
        <v>1600</v>
      </c>
      <c r="I159" s="356" t="s">
        <v>1540</v>
      </c>
      <c r="J159" s="356" t="s">
        <v>1601</v>
      </c>
      <c r="K159" s="352"/>
    </row>
    <row r="160" s="1" customFormat="1" ht="15" customHeight="1">
      <c r="B160" s="329"/>
      <c r="C160" s="356" t="s">
        <v>1602</v>
      </c>
      <c r="D160" s="304"/>
      <c r="E160" s="304"/>
      <c r="F160" s="357" t="s">
        <v>1538</v>
      </c>
      <c r="G160" s="304"/>
      <c r="H160" s="356" t="s">
        <v>1603</v>
      </c>
      <c r="I160" s="356" t="s">
        <v>1573</v>
      </c>
      <c r="J160" s="356"/>
      <c r="K160" s="352"/>
    </row>
    <row r="161" s="1" customFormat="1" ht="15" customHeight="1">
      <c r="B161" s="358"/>
      <c r="C161" s="338"/>
      <c r="D161" s="338"/>
      <c r="E161" s="338"/>
      <c r="F161" s="338"/>
      <c r="G161" s="338"/>
      <c r="H161" s="338"/>
      <c r="I161" s="338"/>
      <c r="J161" s="338"/>
      <c r="K161" s="359"/>
    </row>
    <row r="162" s="1" customFormat="1" ht="18.75" customHeight="1">
      <c r="B162" s="340"/>
      <c r="C162" s="350"/>
      <c r="D162" s="350"/>
      <c r="E162" s="350"/>
      <c r="F162" s="360"/>
      <c r="G162" s="350"/>
      <c r="H162" s="350"/>
      <c r="I162" s="350"/>
      <c r="J162" s="350"/>
      <c r="K162" s="340"/>
    </row>
    <row r="163" s="1" customFormat="1" ht="18.75" customHeight="1">
      <c r="B163" s="312"/>
      <c r="C163" s="312"/>
      <c r="D163" s="312"/>
      <c r="E163" s="312"/>
      <c r="F163" s="312"/>
      <c r="G163" s="312"/>
      <c r="H163" s="312"/>
      <c r="I163" s="312"/>
      <c r="J163" s="312"/>
      <c r="K163" s="312"/>
    </row>
    <row r="164" s="1" customFormat="1" ht="7.5" customHeight="1">
      <c r="B164" s="291"/>
      <c r="C164" s="292"/>
      <c r="D164" s="292"/>
      <c r="E164" s="292"/>
      <c r="F164" s="292"/>
      <c r="G164" s="292"/>
      <c r="H164" s="292"/>
      <c r="I164" s="292"/>
      <c r="J164" s="292"/>
      <c r="K164" s="293"/>
    </row>
    <row r="165" s="1" customFormat="1" ht="45" customHeight="1">
      <c r="B165" s="294"/>
      <c r="C165" s="295" t="s">
        <v>1604</v>
      </c>
      <c r="D165" s="295"/>
      <c r="E165" s="295"/>
      <c r="F165" s="295"/>
      <c r="G165" s="295"/>
      <c r="H165" s="295"/>
      <c r="I165" s="295"/>
      <c r="J165" s="295"/>
      <c r="K165" s="296"/>
    </row>
    <row r="166" s="1" customFormat="1" ht="17.25" customHeight="1">
      <c r="B166" s="294"/>
      <c r="C166" s="319" t="s">
        <v>1532</v>
      </c>
      <c r="D166" s="319"/>
      <c r="E166" s="319"/>
      <c r="F166" s="319" t="s">
        <v>1533</v>
      </c>
      <c r="G166" s="361"/>
      <c r="H166" s="362" t="s">
        <v>60</v>
      </c>
      <c r="I166" s="362" t="s">
        <v>63</v>
      </c>
      <c r="J166" s="319" t="s">
        <v>1534</v>
      </c>
      <c r="K166" s="296"/>
    </row>
    <row r="167" s="1" customFormat="1" ht="17.25" customHeight="1">
      <c r="B167" s="297"/>
      <c r="C167" s="321" t="s">
        <v>1535</v>
      </c>
      <c r="D167" s="321"/>
      <c r="E167" s="321"/>
      <c r="F167" s="322" t="s">
        <v>1536</v>
      </c>
      <c r="G167" s="363"/>
      <c r="H167" s="364"/>
      <c r="I167" s="364"/>
      <c r="J167" s="321" t="s">
        <v>1537</v>
      </c>
      <c r="K167" s="299"/>
    </row>
    <row r="168" s="1" customFormat="1" ht="5.25" customHeight="1">
      <c r="B168" s="329"/>
      <c r="C168" s="324"/>
      <c r="D168" s="324"/>
      <c r="E168" s="324"/>
      <c r="F168" s="324"/>
      <c r="G168" s="325"/>
      <c r="H168" s="324"/>
      <c r="I168" s="324"/>
      <c r="J168" s="324"/>
      <c r="K168" s="352"/>
    </row>
    <row r="169" s="1" customFormat="1" ht="15" customHeight="1">
      <c r="B169" s="329"/>
      <c r="C169" s="304" t="s">
        <v>1541</v>
      </c>
      <c r="D169" s="304"/>
      <c r="E169" s="304"/>
      <c r="F169" s="327" t="s">
        <v>1538</v>
      </c>
      <c r="G169" s="304"/>
      <c r="H169" s="304" t="s">
        <v>1578</v>
      </c>
      <c r="I169" s="304" t="s">
        <v>1540</v>
      </c>
      <c r="J169" s="304">
        <v>120</v>
      </c>
      <c r="K169" s="352"/>
    </row>
    <row r="170" s="1" customFormat="1" ht="15" customHeight="1">
      <c r="B170" s="329"/>
      <c r="C170" s="304" t="s">
        <v>1587</v>
      </c>
      <c r="D170" s="304"/>
      <c r="E170" s="304"/>
      <c r="F170" s="327" t="s">
        <v>1538</v>
      </c>
      <c r="G170" s="304"/>
      <c r="H170" s="304" t="s">
        <v>1588</v>
      </c>
      <c r="I170" s="304" t="s">
        <v>1540</v>
      </c>
      <c r="J170" s="304" t="s">
        <v>1589</v>
      </c>
      <c r="K170" s="352"/>
    </row>
    <row r="171" s="1" customFormat="1" ht="15" customHeight="1">
      <c r="B171" s="329"/>
      <c r="C171" s="304" t="s">
        <v>1486</v>
      </c>
      <c r="D171" s="304"/>
      <c r="E171" s="304"/>
      <c r="F171" s="327" t="s">
        <v>1538</v>
      </c>
      <c r="G171" s="304"/>
      <c r="H171" s="304" t="s">
        <v>1605</v>
      </c>
      <c r="I171" s="304" t="s">
        <v>1540</v>
      </c>
      <c r="J171" s="304" t="s">
        <v>1589</v>
      </c>
      <c r="K171" s="352"/>
    </row>
    <row r="172" s="1" customFormat="1" ht="15" customHeight="1">
      <c r="B172" s="329"/>
      <c r="C172" s="304" t="s">
        <v>1543</v>
      </c>
      <c r="D172" s="304"/>
      <c r="E172" s="304"/>
      <c r="F172" s="327" t="s">
        <v>1544</v>
      </c>
      <c r="G172" s="304"/>
      <c r="H172" s="304" t="s">
        <v>1605</v>
      </c>
      <c r="I172" s="304" t="s">
        <v>1540</v>
      </c>
      <c r="J172" s="304">
        <v>50</v>
      </c>
      <c r="K172" s="352"/>
    </row>
    <row r="173" s="1" customFormat="1" ht="15" customHeight="1">
      <c r="B173" s="329"/>
      <c r="C173" s="304" t="s">
        <v>1546</v>
      </c>
      <c r="D173" s="304"/>
      <c r="E173" s="304"/>
      <c r="F173" s="327" t="s">
        <v>1538</v>
      </c>
      <c r="G173" s="304"/>
      <c r="H173" s="304" t="s">
        <v>1605</v>
      </c>
      <c r="I173" s="304" t="s">
        <v>1548</v>
      </c>
      <c r="J173" s="304"/>
      <c r="K173" s="352"/>
    </row>
    <row r="174" s="1" customFormat="1" ht="15" customHeight="1">
      <c r="B174" s="329"/>
      <c r="C174" s="304" t="s">
        <v>1557</v>
      </c>
      <c r="D174" s="304"/>
      <c r="E174" s="304"/>
      <c r="F174" s="327" t="s">
        <v>1544</v>
      </c>
      <c r="G174" s="304"/>
      <c r="H174" s="304" t="s">
        <v>1605</v>
      </c>
      <c r="I174" s="304" t="s">
        <v>1540</v>
      </c>
      <c r="J174" s="304">
        <v>50</v>
      </c>
      <c r="K174" s="352"/>
    </row>
    <row r="175" s="1" customFormat="1" ht="15" customHeight="1">
      <c r="B175" s="329"/>
      <c r="C175" s="304" t="s">
        <v>1565</v>
      </c>
      <c r="D175" s="304"/>
      <c r="E175" s="304"/>
      <c r="F175" s="327" t="s">
        <v>1544</v>
      </c>
      <c r="G175" s="304"/>
      <c r="H175" s="304" t="s">
        <v>1605</v>
      </c>
      <c r="I175" s="304" t="s">
        <v>1540</v>
      </c>
      <c r="J175" s="304">
        <v>50</v>
      </c>
      <c r="K175" s="352"/>
    </row>
    <row r="176" s="1" customFormat="1" ht="15" customHeight="1">
      <c r="B176" s="329"/>
      <c r="C176" s="304" t="s">
        <v>1563</v>
      </c>
      <c r="D176" s="304"/>
      <c r="E176" s="304"/>
      <c r="F176" s="327" t="s">
        <v>1544</v>
      </c>
      <c r="G176" s="304"/>
      <c r="H176" s="304" t="s">
        <v>1605</v>
      </c>
      <c r="I176" s="304" t="s">
        <v>1540</v>
      </c>
      <c r="J176" s="304">
        <v>50</v>
      </c>
      <c r="K176" s="352"/>
    </row>
    <row r="177" s="1" customFormat="1" ht="15" customHeight="1">
      <c r="B177" s="329"/>
      <c r="C177" s="304" t="s">
        <v>118</v>
      </c>
      <c r="D177" s="304"/>
      <c r="E177" s="304"/>
      <c r="F177" s="327" t="s">
        <v>1538</v>
      </c>
      <c r="G177" s="304"/>
      <c r="H177" s="304" t="s">
        <v>1606</v>
      </c>
      <c r="I177" s="304" t="s">
        <v>1607</v>
      </c>
      <c r="J177" s="304"/>
      <c r="K177" s="352"/>
    </row>
    <row r="178" s="1" customFormat="1" ht="15" customHeight="1">
      <c r="B178" s="329"/>
      <c r="C178" s="304" t="s">
        <v>63</v>
      </c>
      <c r="D178" s="304"/>
      <c r="E178" s="304"/>
      <c r="F178" s="327" t="s">
        <v>1538</v>
      </c>
      <c r="G178" s="304"/>
      <c r="H178" s="304" t="s">
        <v>1608</v>
      </c>
      <c r="I178" s="304" t="s">
        <v>1609</v>
      </c>
      <c r="J178" s="304">
        <v>1</v>
      </c>
      <c r="K178" s="352"/>
    </row>
    <row r="179" s="1" customFormat="1" ht="15" customHeight="1">
      <c r="B179" s="329"/>
      <c r="C179" s="304" t="s">
        <v>59</v>
      </c>
      <c r="D179" s="304"/>
      <c r="E179" s="304"/>
      <c r="F179" s="327" t="s">
        <v>1538</v>
      </c>
      <c r="G179" s="304"/>
      <c r="H179" s="304" t="s">
        <v>1610</v>
      </c>
      <c r="I179" s="304" t="s">
        <v>1540</v>
      </c>
      <c r="J179" s="304">
        <v>20</v>
      </c>
      <c r="K179" s="352"/>
    </row>
    <row r="180" s="1" customFormat="1" ht="15" customHeight="1">
      <c r="B180" s="329"/>
      <c r="C180" s="304" t="s">
        <v>60</v>
      </c>
      <c r="D180" s="304"/>
      <c r="E180" s="304"/>
      <c r="F180" s="327" t="s">
        <v>1538</v>
      </c>
      <c r="G180" s="304"/>
      <c r="H180" s="304" t="s">
        <v>1611</v>
      </c>
      <c r="I180" s="304" t="s">
        <v>1540</v>
      </c>
      <c r="J180" s="304">
        <v>255</v>
      </c>
      <c r="K180" s="352"/>
    </row>
    <row r="181" s="1" customFormat="1" ht="15" customHeight="1">
      <c r="B181" s="329"/>
      <c r="C181" s="304" t="s">
        <v>119</v>
      </c>
      <c r="D181" s="304"/>
      <c r="E181" s="304"/>
      <c r="F181" s="327" t="s">
        <v>1538</v>
      </c>
      <c r="G181" s="304"/>
      <c r="H181" s="304" t="s">
        <v>1502</v>
      </c>
      <c r="I181" s="304" t="s">
        <v>1540</v>
      </c>
      <c r="J181" s="304">
        <v>10</v>
      </c>
      <c r="K181" s="352"/>
    </row>
    <row r="182" s="1" customFormat="1" ht="15" customHeight="1">
      <c r="B182" s="329"/>
      <c r="C182" s="304" t="s">
        <v>120</v>
      </c>
      <c r="D182" s="304"/>
      <c r="E182" s="304"/>
      <c r="F182" s="327" t="s">
        <v>1538</v>
      </c>
      <c r="G182" s="304"/>
      <c r="H182" s="304" t="s">
        <v>1612</v>
      </c>
      <c r="I182" s="304" t="s">
        <v>1573</v>
      </c>
      <c r="J182" s="304"/>
      <c r="K182" s="352"/>
    </row>
    <row r="183" s="1" customFormat="1" ht="15" customHeight="1">
      <c r="B183" s="329"/>
      <c r="C183" s="304" t="s">
        <v>1613</v>
      </c>
      <c r="D183" s="304"/>
      <c r="E183" s="304"/>
      <c r="F183" s="327" t="s">
        <v>1538</v>
      </c>
      <c r="G183" s="304"/>
      <c r="H183" s="304" t="s">
        <v>1614</v>
      </c>
      <c r="I183" s="304" t="s">
        <v>1573</v>
      </c>
      <c r="J183" s="304"/>
      <c r="K183" s="352"/>
    </row>
    <row r="184" s="1" customFormat="1" ht="15" customHeight="1">
      <c r="B184" s="329"/>
      <c r="C184" s="304" t="s">
        <v>1602</v>
      </c>
      <c r="D184" s="304"/>
      <c r="E184" s="304"/>
      <c r="F184" s="327" t="s">
        <v>1538</v>
      </c>
      <c r="G184" s="304"/>
      <c r="H184" s="304" t="s">
        <v>1615</v>
      </c>
      <c r="I184" s="304" t="s">
        <v>1573</v>
      </c>
      <c r="J184" s="304"/>
      <c r="K184" s="352"/>
    </row>
    <row r="185" s="1" customFormat="1" ht="15" customHeight="1">
      <c r="B185" s="329"/>
      <c r="C185" s="304" t="s">
        <v>122</v>
      </c>
      <c r="D185" s="304"/>
      <c r="E185" s="304"/>
      <c r="F185" s="327" t="s">
        <v>1544</v>
      </c>
      <c r="G185" s="304"/>
      <c r="H185" s="304" t="s">
        <v>1616</v>
      </c>
      <c r="I185" s="304" t="s">
        <v>1540</v>
      </c>
      <c r="J185" s="304">
        <v>50</v>
      </c>
      <c r="K185" s="352"/>
    </row>
    <row r="186" s="1" customFormat="1" ht="15" customHeight="1">
      <c r="B186" s="329"/>
      <c r="C186" s="304" t="s">
        <v>1617</v>
      </c>
      <c r="D186" s="304"/>
      <c r="E186" s="304"/>
      <c r="F186" s="327" t="s">
        <v>1544</v>
      </c>
      <c r="G186" s="304"/>
      <c r="H186" s="304" t="s">
        <v>1618</v>
      </c>
      <c r="I186" s="304" t="s">
        <v>1619</v>
      </c>
      <c r="J186" s="304"/>
      <c r="K186" s="352"/>
    </row>
    <row r="187" s="1" customFormat="1" ht="15" customHeight="1">
      <c r="B187" s="329"/>
      <c r="C187" s="304" t="s">
        <v>1620</v>
      </c>
      <c r="D187" s="304"/>
      <c r="E187" s="304"/>
      <c r="F187" s="327" t="s">
        <v>1544</v>
      </c>
      <c r="G187" s="304"/>
      <c r="H187" s="304" t="s">
        <v>1621</v>
      </c>
      <c r="I187" s="304" t="s">
        <v>1619</v>
      </c>
      <c r="J187" s="304"/>
      <c r="K187" s="352"/>
    </row>
    <row r="188" s="1" customFormat="1" ht="15" customHeight="1">
      <c r="B188" s="329"/>
      <c r="C188" s="304" t="s">
        <v>1622</v>
      </c>
      <c r="D188" s="304"/>
      <c r="E188" s="304"/>
      <c r="F188" s="327" t="s">
        <v>1544</v>
      </c>
      <c r="G188" s="304"/>
      <c r="H188" s="304" t="s">
        <v>1623</v>
      </c>
      <c r="I188" s="304" t="s">
        <v>1619</v>
      </c>
      <c r="J188" s="304"/>
      <c r="K188" s="352"/>
    </row>
    <row r="189" s="1" customFormat="1" ht="15" customHeight="1">
      <c r="B189" s="329"/>
      <c r="C189" s="365" t="s">
        <v>1624</v>
      </c>
      <c r="D189" s="304"/>
      <c r="E189" s="304"/>
      <c r="F189" s="327" t="s">
        <v>1544</v>
      </c>
      <c r="G189" s="304"/>
      <c r="H189" s="304" t="s">
        <v>1625</v>
      </c>
      <c r="I189" s="304" t="s">
        <v>1626</v>
      </c>
      <c r="J189" s="366" t="s">
        <v>1627</v>
      </c>
      <c r="K189" s="352"/>
    </row>
    <row r="190" s="18" customFormat="1" ht="15" customHeight="1">
      <c r="B190" s="367"/>
      <c r="C190" s="368" t="s">
        <v>1628</v>
      </c>
      <c r="D190" s="369"/>
      <c r="E190" s="369"/>
      <c r="F190" s="370" t="s">
        <v>1544</v>
      </c>
      <c r="G190" s="369"/>
      <c r="H190" s="369" t="s">
        <v>1629</v>
      </c>
      <c r="I190" s="369" t="s">
        <v>1626</v>
      </c>
      <c r="J190" s="371" t="s">
        <v>1627</v>
      </c>
      <c r="K190" s="372"/>
    </row>
    <row r="191" s="1" customFormat="1" ht="15" customHeight="1">
      <c r="B191" s="329"/>
      <c r="C191" s="365" t="s">
        <v>48</v>
      </c>
      <c r="D191" s="304"/>
      <c r="E191" s="304"/>
      <c r="F191" s="327" t="s">
        <v>1538</v>
      </c>
      <c r="G191" s="304"/>
      <c r="H191" s="301" t="s">
        <v>1630</v>
      </c>
      <c r="I191" s="304" t="s">
        <v>1631</v>
      </c>
      <c r="J191" s="304"/>
      <c r="K191" s="352"/>
    </row>
    <row r="192" s="1" customFormat="1" ht="15" customHeight="1">
      <c r="B192" s="329"/>
      <c r="C192" s="365" t="s">
        <v>1632</v>
      </c>
      <c r="D192" s="304"/>
      <c r="E192" s="304"/>
      <c r="F192" s="327" t="s">
        <v>1538</v>
      </c>
      <c r="G192" s="304"/>
      <c r="H192" s="304" t="s">
        <v>1633</v>
      </c>
      <c r="I192" s="304" t="s">
        <v>1573</v>
      </c>
      <c r="J192" s="304"/>
      <c r="K192" s="352"/>
    </row>
    <row r="193" s="1" customFormat="1" ht="15" customHeight="1">
      <c r="B193" s="329"/>
      <c r="C193" s="365" t="s">
        <v>1634</v>
      </c>
      <c r="D193" s="304"/>
      <c r="E193" s="304"/>
      <c r="F193" s="327" t="s">
        <v>1538</v>
      </c>
      <c r="G193" s="304"/>
      <c r="H193" s="304" t="s">
        <v>1635</v>
      </c>
      <c r="I193" s="304" t="s">
        <v>1573</v>
      </c>
      <c r="J193" s="304"/>
      <c r="K193" s="352"/>
    </row>
    <row r="194" s="1" customFormat="1" ht="15" customHeight="1">
      <c r="B194" s="329"/>
      <c r="C194" s="365" t="s">
        <v>1636</v>
      </c>
      <c r="D194" s="304"/>
      <c r="E194" s="304"/>
      <c r="F194" s="327" t="s">
        <v>1544</v>
      </c>
      <c r="G194" s="304"/>
      <c r="H194" s="304" t="s">
        <v>1637</v>
      </c>
      <c r="I194" s="304" t="s">
        <v>1573</v>
      </c>
      <c r="J194" s="304"/>
      <c r="K194" s="352"/>
    </row>
    <row r="195" s="1" customFormat="1" ht="15" customHeight="1">
      <c r="B195" s="358"/>
      <c r="C195" s="373"/>
      <c r="D195" s="338"/>
      <c r="E195" s="338"/>
      <c r="F195" s="338"/>
      <c r="G195" s="338"/>
      <c r="H195" s="338"/>
      <c r="I195" s="338"/>
      <c r="J195" s="338"/>
      <c r="K195" s="359"/>
    </row>
    <row r="196" s="1" customFormat="1" ht="18.75" customHeight="1">
      <c r="B196" s="340"/>
      <c r="C196" s="350"/>
      <c r="D196" s="350"/>
      <c r="E196" s="350"/>
      <c r="F196" s="360"/>
      <c r="G196" s="350"/>
      <c r="H196" s="350"/>
      <c r="I196" s="350"/>
      <c r="J196" s="350"/>
      <c r="K196" s="340"/>
    </row>
    <row r="197" s="1" customFormat="1" ht="18.75" customHeight="1">
      <c r="B197" s="340"/>
      <c r="C197" s="350"/>
      <c r="D197" s="350"/>
      <c r="E197" s="350"/>
      <c r="F197" s="360"/>
      <c r="G197" s="350"/>
      <c r="H197" s="350"/>
      <c r="I197" s="350"/>
      <c r="J197" s="350"/>
      <c r="K197" s="340"/>
    </row>
    <row r="198" s="1" customFormat="1" ht="18.75" customHeight="1">
      <c r="B198" s="312"/>
      <c r="C198" s="312"/>
      <c r="D198" s="312"/>
      <c r="E198" s="312"/>
      <c r="F198" s="312"/>
      <c r="G198" s="312"/>
      <c r="H198" s="312"/>
      <c r="I198" s="312"/>
      <c r="J198" s="312"/>
      <c r="K198" s="312"/>
    </row>
    <row r="199" s="1" customFormat="1" ht="13.5">
      <c r="B199" s="291"/>
      <c r="C199" s="292"/>
      <c r="D199" s="292"/>
      <c r="E199" s="292"/>
      <c r="F199" s="292"/>
      <c r="G199" s="292"/>
      <c r="H199" s="292"/>
      <c r="I199" s="292"/>
      <c r="J199" s="292"/>
      <c r="K199" s="293"/>
    </row>
    <row r="200" s="1" customFormat="1" ht="21">
      <c r="B200" s="294"/>
      <c r="C200" s="295" t="s">
        <v>1638</v>
      </c>
      <c r="D200" s="295"/>
      <c r="E200" s="295"/>
      <c r="F200" s="295"/>
      <c r="G200" s="295"/>
      <c r="H200" s="295"/>
      <c r="I200" s="295"/>
      <c r="J200" s="295"/>
      <c r="K200" s="296"/>
    </row>
    <row r="201" s="1" customFormat="1" ht="25.5" customHeight="1">
      <c r="B201" s="294"/>
      <c r="C201" s="374" t="s">
        <v>1639</v>
      </c>
      <c r="D201" s="374"/>
      <c r="E201" s="374"/>
      <c r="F201" s="374" t="s">
        <v>1640</v>
      </c>
      <c r="G201" s="375"/>
      <c r="H201" s="374" t="s">
        <v>1641</v>
      </c>
      <c r="I201" s="374"/>
      <c r="J201" s="374"/>
      <c r="K201" s="296"/>
    </row>
    <row r="202" s="1" customFormat="1" ht="5.25" customHeight="1">
      <c r="B202" s="329"/>
      <c r="C202" s="324"/>
      <c r="D202" s="324"/>
      <c r="E202" s="324"/>
      <c r="F202" s="324"/>
      <c r="G202" s="350"/>
      <c r="H202" s="324"/>
      <c r="I202" s="324"/>
      <c r="J202" s="324"/>
      <c r="K202" s="352"/>
    </row>
    <row r="203" s="1" customFormat="1" ht="15" customHeight="1">
      <c r="B203" s="329"/>
      <c r="C203" s="304" t="s">
        <v>1631</v>
      </c>
      <c r="D203" s="304"/>
      <c r="E203" s="304"/>
      <c r="F203" s="327" t="s">
        <v>49</v>
      </c>
      <c r="G203" s="304"/>
      <c r="H203" s="304" t="s">
        <v>1642</v>
      </c>
      <c r="I203" s="304"/>
      <c r="J203" s="304"/>
      <c r="K203" s="352"/>
    </row>
    <row r="204" s="1" customFormat="1" ht="15" customHeight="1">
      <c r="B204" s="329"/>
      <c r="C204" s="304"/>
      <c r="D204" s="304"/>
      <c r="E204" s="304"/>
      <c r="F204" s="327" t="s">
        <v>50</v>
      </c>
      <c r="G204" s="304"/>
      <c r="H204" s="304" t="s">
        <v>1643</v>
      </c>
      <c r="I204" s="304"/>
      <c r="J204" s="304"/>
      <c r="K204" s="352"/>
    </row>
    <row r="205" s="1" customFormat="1" ht="15" customHeight="1">
      <c r="B205" s="329"/>
      <c r="C205" s="304"/>
      <c r="D205" s="304"/>
      <c r="E205" s="304"/>
      <c r="F205" s="327" t="s">
        <v>53</v>
      </c>
      <c r="G205" s="304"/>
      <c r="H205" s="304" t="s">
        <v>1644</v>
      </c>
      <c r="I205" s="304"/>
      <c r="J205" s="304"/>
      <c r="K205" s="352"/>
    </row>
    <row r="206" s="1" customFormat="1" ht="15" customHeight="1">
      <c r="B206" s="329"/>
      <c r="C206" s="304"/>
      <c r="D206" s="304"/>
      <c r="E206" s="304"/>
      <c r="F206" s="327" t="s">
        <v>51</v>
      </c>
      <c r="G206" s="304"/>
      <c r="H206" s="304" t="s">
        <v>1645</v>
      </c>
      <c r="I206" s="304"/>
      <c r="J206" s="304"/>
      <c r="K206" s="352"/>
    </row>
    <row r="207" s="1" customFormat="1" ht="15" customHeight="1">
      <c r="B207" s="329"/>
      <c r="C207" s="304"/>
      <c r="D207" s="304"/>
      <c r="E207" s="304"/>
      <c r="F207" s="327" t="s">
        <v>52</v>
      </c>
      <c r="G207" s="304"/>
      <c r="H207" s="304" t="s">
        <v>1646</v>
      </c>
      <c r="I207" s="304"/>
      <c r="J207" s="304"/>
      <c r="K207" s="352"/>
    </row>
    <row r="208" s="1" customFormat="1" ht="15" customHeight="1">
      <c r="B208" s="329"/>
      <c r="C208" s="304"/>
      <c r="D208" s="304"/>
      <c r="E208" s="304"/>
      <c r="F208" s="327"/>
      <c r="G208" s="304"/>
      <c r="H208" s="304"/>
      <c r="I208" s="304"/>
      <c r="J208" s="304"/>
      <c r="K208" s="352"/>
    </row>
    <row r="209" s="1" customFormat="1" ht="15" customHeight="1">
      <c r="B209" s="329"/>
      <c r="C209" s="304" t="s">
        <v>1585</v>
      </c>
      <c r="D209" s="304"/>
      <c r="E209" s="304"/>
      <c r="F209" s="327" t="s">
        <v>85</v>
      </c>
      <c r="G209" s="304"/>
      <c r="H209" s="304" t="s">
        <v>1647</v>
      </c>
      <c r="I209" s="304"/>
      <c r="J209" s="304"/>
      <c r="K209" s="352"/>
    </row>
    <row r="210" s="1" customFormat="1" ht="15" customHeight="1">
      <c r="B210" s="329"/>
      <c r="C210" s="304"/>
      <c r="D210" s="304"/>
      <c r="E210" s="304"/>
      <c r="F210" s="327" t="s">
        <v>1482</v>
      </c>
      <c r="G210" s="304"/>
      <c r="H210" s="304" t="s">
        <v>1483</v>
      </c>
      <c r="I210" s="304"/>
      <c r="J210" s="304"/>
      <c r="K210" s="352"/>
    </row>
    <row r="211" s="1" customFormat="1" ht="15" customHeight="1">
      <c r="B211" s="329"/>
      <c r="C211" s="304"/>
      <c r="D211" s="304"/>
      <c r="E211" s="304"/>
      <c r="F211" s="327" t="s">
        <v>1480</v>
      </c>
      <c r="G211" s="304"/>
      <c r="H211" s="304" t="s">
        <v>1648</v>
      </c>
      <c r="I211" s="304"/>
      <c r="J211" s="304"/>
      <c r="K211" s="352"/>
    </row>
    <row r="212" s="1" customFormat="1" ht="15" customHeight="1">
      <c r="B212" s="376"/>
      <c r="C212" s="304"/>
      <c r="D212" s="304"/>
      <c r="E212" s="304"/>
      <c r="F212" s="327" t="s">
        <v>1484</v>
      </c>
      <c r="G212" s="365"/>
      <c r="H212" s="356" t="s">
        <v>1485</v>
      </c>
      <c r="I212" s="356"/>
      <c r="J212" s="356"/>
      <c r="K212" s="377"/>
    </row>
    <row r="213" s="1" customFormat="1" ht="15" customHeight="1">
      <c r="B213" s="376"/>
      <c r="C213" s="304"/>
      <c r="D213" s="304"/>
      <c r="E213" s="304"/>
      <c r="F213" s="327" t="s">
        <v>130</v>
      </c>
      <c r="G213" s="365"/>
      <c r="H213" s="356" t="s">
        <v>1335</v>
      </c>
      <c r="I213" s="356"/>
      <c r="J213" s="356"/>
      <c r="K213" s="377"/>
    </row>
    <row r="214" s="1" customFormat="1" ht="15" customHeight="1">
      <c r="B214" s="376"/>
      <c r="C214" s="304"/>
      <c r="D214" s="304"/>
      <c r="E214" s="304"/>
      <c r="F214" s="327"/>
      <c r="G214" s="365"/>
      <c r="H214" s="356"/>
      <c r="I214" s="356"/>
      <c r="J214" s="356"/>
      <c r="K214" s="377"/>
    </row>
    <row r="215" s="1" customFormat="1" ht="15" customHeight="1">
      <c r="B215" s="376"/>
      <c r="C215" s="304" t="s">
        <v>1609</v>
      </c>
      <c r="D215" s="304"/>
      <c r="E215" s="304"/>
      <c r="F215" s="327">
        <v>1</v>
      </c>
      <c r="G215" s="365"/>
      <c r="H215" s="356" t="s">
        <v>1649</v>
      </c>
      <c r="I215" s="356"/>
      <c r="J215" s="356"/>
      <c r="K215" s="377"/>
    </row>
    <row r="216" s="1" customFormat="1" ht="15" customHeight="1">
      <c r="B216" s="376"/>
      <c r="C216" s="304"/>
      <c r="D216" s="304"/>
      <c r="E216" s="304"/>
      <c r="F216" s="327">
        <v>2</v>
      </c>
      <c r="G216" s="365"/>
      <c r="H216" s="356" t="s">
        <v>1650</v>
      </c>
      <c r="I216" s="356"/>
      <c r="J216" s="356"/>
      <c r="K216" s="377"/>
    </row>
    <row r="217" s="1" customFormat="1" ht="15" customHeight="1">
      <c r="B217" s="376"/>
      <c r="C217" s="304"/>
      <c r="D217" s="304"/>
      <c r="E217" s="304"/>
      <c r="F217" s="327">
        <v>3</v>
      </c>
      <c r="G217" s="365"/>
      <c r="H217" s="356" t="s">
        <v>1651</v>
      </c>
      <c r="I217" s="356"/>
      <c r="J217" s="356"/>
      <c r="K217" s="377"/>
    </row>
    <row r="218" s="1" customFormat="1" ht="15" customHeight="1">
      <c r="B218" s="376"/>
      <c r="C218" s="304"/>
      <c r="D218" s="304"/>
      <c r="E218" s="304"/>
      <c r="F218" s="327">
        <v>4</v>
      </c>
      <c r="G218" s="365"/>
      <c r="H218" s="356" t="s">
        <v>1652</v>
      </c>
      <c r="I218" s="356"/>
      <c r="J218" s="356"/>
      <c r="K218" s="377"/>
    </row>
    <row r="219" s="1" customFormat="1" ht="12.75" customHeight="1">
      <c r="B219" s="378"/>
      <c r="C219" s="379"/>
      <c r="D219" s="379"/>
      <c r="E219" s="379"/>
      <c r="F219" s="379"/>
      <c r="G219" s="379"/>
      <c r="H219" s="379"/>
      <c r="I219" s="379"/>
      <c r="J219" s="379"/>
      <c r="K219" s="380"/>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Jakub Vilingr</dc:creator>
  <cp:lastModifiedBy>Jakub Vilingr</cp:lastModifiedBy>
  <dcterms:created xsi:type="dcterms:W3CDTF">2025-01-27T10:26:25Z</dcterms:created>
  <dcterms:modified xsi:type="dcterms:W3CDTF">2025-01-27T10:26:32Z</dcterms:modified>
</cp:coreProperties>
</file>