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\Rozpočty-2025\Jana B\Záhorovice-oprava V, řad B3\"/>
    </mc:Choice>
  </mc:AlternateContent>
  <xr:revisionPtr revIDLastSave="0" documentId="13_ncr:1_{3D55C419-6778-434E-84F0-D907F9A9A4FA}" xr6:coauthVersionLast="47" xr6:coauthVersionMax="47" xr10:uidLastSave="{00000000-0000-0000-0000-000000000000}"/>
  <bookViews>
    <workbookView xWindow="-109" yWindow="-109" windowWidth="26301" windowHeight="14169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SO 01 01 Pol" sheetId="13" r:id="rId5"/>
    <sheet name="SO 01 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'SO 01 01 Pol'!$1:$7</definedName>
    <definedName name="_xlnm.Print_Titles" localSheetId="5">'SO 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Naklady'!$A$1:$Y$74</definedName>
    <definedName name="_xlnm.Print_Area" localSheetId="4">'SO 01 01 Pol'!$A$1:$Y$614</definedName>
    <definedName name="_xlnm.Print_Area" localSheetId="5">'SO 01 02 Pol'!$A$1:$Y$72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72" i="1" s="1"/>
  <c r="J68" i="1" s="1"/>
  <c r="I66" i="1"/>
  <c r="I65" i="1"/>
  <c r="I64" i="1"/>
  <c r="I63" i="1"/>
  <c r="I62" i="1"/>
  <c r="I61" i="1"/>
  <c r="I60" i="1"/>
  <c r="I59" i="1"/>
  <c r="G45" i="1"/>
  <c r="F45" i="1"/>
  <c r="G44" i="1"/>
  <c r="F44" i="1"/>
  <c r="G43" i="1"/>
  <c r="F43" i="1"/>
  <c r="G41" i="1"/>
  <c r="F41" i="1"/>
  <c r="G40" i="1"/>
  <c r="F40" i="1"/>
  <c r="G39" i="1"/>
  <c r="I39" i="1" s="1"/>
  <c r="I46" i="1" s="1"/>
  <c r="F39" i="1"/>
  <c r="G66" i="14"/>
  <c r="BA29" i="14"/>
  <c r="BA24" i="14"/>
  <c r="G9" i="14"/>
  <c r="M9" i="14" s="1"/>
  <c r="I9" i="14"/>
  <c r="I8" i="14" s="1"/>
  <c r="K9" i="14"/>
  <c r="K8" i="14" s="1"/>
  <c r="O9" i="14"/>
  <c r="Q9" i="14"/>
  <c r="V9" i="14"/>
  <c r="G12" i="14"/>
  <c r="I12" i="14"/>
  <c r="K12" i="14"/>
  <c r="M12" i="14"/>
  <c r="O12" i="14"/>
  <c r="O8" i="14" s="1"/>
  <c r="Q12" i="14"/>
  <c r="Q8" i="14" s="1"/>
  <c r="V12" i="14"/>
  <c r="V8" i="14" s="1"/>
  <c r="G15" i="14"/>
  <c r="M15" i="14" s="1"/>
  <c r="I15" i="14"/>
  <c r="K15" i="14"/>
  <c r="O15" i="14"/>
  <c r="Q15" i="14"/>
  <c r="V15" i="14"/>
  <c r="G19" i="14"/>
  <c r="I19" i="14"/>
  <c r="K19" i="14"/>
  <c r="M19" i="14"/>
  <c r="O19" i="14"/>
  <c r="Q19" i="14"/>
  <c r="V19" i="14"/>
  <c r="G23" i="14"/>
  <c r="I23" i="14"/>
  <c r="K23" i="14"/>
  <c r="M23" i="14"/>
  <c r="O23" i="14"/>
  <c r="Q23" i="14"/>
  <c r="V23" i="14"/>
  <c r="G28" i="14"/>
  <c r="I28" i="14"/>
  <c r="K28" i="14"/>
  <c r="M28" i="14"/>
  <c r="O28" i="14"/>
  <c r="Q28" i="14"/>
  <c r="V28" i="14"/>
  <c r="G31" i="14"/>
  <c r="I31" i="14"/>
  <c r="K31" i="14"/>
  <c r="M31" i="14"/>
  <c r="O31" i="14"/>
  <c r="Q31" i="14"/>
  <c r="V31" i="14"/>
  <c r="G33" i="14"/>
  <c r="M33" i="14" s="1"/>
  <c r="I33" i="14"/>
  <c r="K33" i="14"/>
  <c r="O33" i="14"/>
  <c r="Q33" i="14"/>
  <c r="V33" i="14"/>
  <c r="G35" i="14"/>
  <c r="I35" i="14"/>
  <c r="K35" i="14"/>
  <c r="M35" i="14"/>
  <c r="O35" i="14"/>
  <c r="Q35" i="14"/>
  <c r="V35" i="14"/>
  <c r="G37" i="14"/>
  <c r="I37" i="14"/>
  <c r="K37" i="14"/>
  <c r="M37" i="14"/>
  <c r="O37" i="14"/>
  <c r="Q37" i="14"/>
  <c r="V37" i="14"/>
  <c r="G39" i="14"/>
  <c r="I39" i="14"/>
  <c r="K39" i="14"/>
  <c r="M39" i="14"/>
  <c r="O39" i="14"/>
  <c r="Q39" i="14"/>
  <c r="V39" i="14"/>
  <c r="G41" i="14"/>
  <c r="I41" i="14"/>
  <c r="K41" i="14"/>
  <c r="M41" i="14"/>
  <c r="O41" i="14"/>
  <c r="Q41" i="14"/>
  <c r="V41" i="14"/>
  <c r="G43" i="14"/>
  <c r="M43" i="14" s="1"/>
  <c r="I43" i="14"/>
  <c r="K43" i="14"/>
  <c r="O43" i="14"/>
  <c r="Q43" i="14"/>
  <c r="V43" i="14"/>
  <c r="G45" i="14"/>
  <c r="I45" i="14"/>
  <c r="K45" i="14"/>
  <c r="M45" i="14"/>
  <c r="O45" i="14"/>
  <c r="Q45" i="14"/>
  <c r="V45" i="14"/>
  <c r="G48" i="14"/>
  <c r="M48" i="14" s="1"/>
  <c r="I48" i="14"/>
  <c r="K48" i="14"/>
  <c r="O48" i="14"/>
  <c r="Q48" i="14"/>
  <c r="V48" i="14"/>
  <c r="G51" i="14"/>
  <c r="I51" i="14"/>
  <c r="K51" i="14"/>
  <c r="M51" i="14"/>
  <c r="O51" i="14"/>
  <c r="Q51" i="14"/>
  <c r="V51" i="14"/>
  <c r="G53" i="14"/>
  <c r="I53" i="14"/>
  <c r="K53" i="14"/>
  <c r="M53" i="14"/>
  <c r="O53" i="14"/>
  <c r="Q53" i="14"/>
  <c r="V53" i="14"/>
  <c r="G55" i="14"/>
  <c r="I55" i="14"/>
  <c r="K55" i="14"/>
  <c r="M55" i="14"/>
  <c r="O55" i="14"/>
  <c r="Q55" i="14"/>
  <c r="V55" i="14"/>
  <c r="K57" i="14"/>
  <c r="O57" i="14"/>
  <c r="Q57" i="14"/>
  <c r="V57" i="14"/>
  <c r="G58" i="14"/>
  <c r="M58" i="14" s="1"/>
  <c r="M57" i="14" s="1"/>
  <c r="I58" i="14"/>
  <c r="I57" i="14" s="1"/>
  <c r="K58" i="14"/>
  <c r="O58" i="14"/>
  <c r="Q58" i="14"/>
  <c r="V58" i="14"/>
  <c r="AE66" i="14"/>
  <c r="G608" i="13"/>
  <c r="BA584" i="13"/>
  <c r="BA366" i="13"/>
  <c r="BA361" i="13"/>
  <c r="BA358" i="13"/>
  <c r="BA354" i="13"/>
  <c r="BA348" i="13"/>
  <c r="BA291" i="13"/>
  <c r="BA205" i="13"/>
  <c r="BA147" i="13"/>
  <c r="BA133" i="13"/>
  <c r="BA88" i="13"/>
  <c r="BA62" i="13"/>
  <c r="BA58" i="13"/>
  <c r="BA45" i="13"/>
  <c r="BA41" i="13"/>
  <c r="BA28" i="13"/>
  <c r="BA24" i="13"/>
  <c r="BA20" i="13"/>
  <c r="BA16" i="13"/>
  <c r="BA13" i="13"/>
  <c r="BA10" i="13"/>
  <c r="G9" i="13"/>
  <c r="I9" i="13"/>
  <c r="K9" i="13"/>
  <c r="M9" i="13"/>
  <c r="O9" i="13"/>
  <c r="O8" i="13" s="1"/>
  <c r="Q9" i="13"/>
  <c r="Q8" i="13" s="1"/>
  <c r="V9" i="13"/>
  <c r="V8" i="13" s="1"/>
  <c r="G12" i="13"/>
  <c r="AF608" i="13" s="1"/>
  <c r="I12" i="13"/>
  <c r="K12" i="13"/>
  <c r="O12" i="13"/>
  <c r="Q12" i="13"/>
  <c r="V12" i="13"/>
  <c r="G15" i="13"/>
  <c r="I15" i="13"/>
  <c r="K15" i="13"/>
  <c r="M15" i="13"/>
  <c r="O15" i="13"/>
  <c r="Q15" i="13"/>
  <c r="V15" i="13"/>
  <c r="G19" i="13"/>
  <c r="I19" i="13"/>
  <c r="K19" i="13"/>
  <c r="M19" i="13"/>
  <c r="O19" i="13"/>
  <c r="Q19" i="13"/>
  <c r="V19" i="13"/>
  <c r="G23" i="13"/>
  <c r="I23" i="13"/>
  <c r="K23" i="13"/>
  <c r="M23" i="13"/>
  <c r="O23" i="13"/>
  <c r="Q23" i="13"/>
  <c r="V23" i="13"/>
  <c r="G27" i="13"/>
  <c r="I27" i="13"/>
  <c r="K27" i="13"/>
  <c r="M27" i="13"/>
  <c r="O27" i="13"/>
  <c r="Q27" i="13"/>
  <c r="V27" i="13"/>
  <c r="G40" i="13"/>
  <c r="M40" i="13" s="1"/>
  <c r="I40" i="13"/>
  <c r="I8" i="13" s="1"/>
  <c r="K40" i="13"/>
  <c r="O40" i="13"/>
  <c r="Q40" i="13"/>
  <c r="V40" i="13"/>
  <c r="G44" i="13"/>
  <c r="I44" i="13"/>
  <c r="K44" i="13"/>
  <c r="M44" i="13"/>
  <c r="O44" i="13"/>
  <c r="Q44" i="13"/>
  <c r="V44" i="13"/>
  <c r="G57" i="13"/>
  <c r="I57" i="13"/>
  <c r="K57" i="13"/>
  <c r="M57" i="13"/>
  <c r="O57" i="13"/>
  <c r="Q57" i="13"/>
  <c r="V57" i="13"/>
  <c r="G61" i="13"/>
  <c r="I61" i="13"/>
  <c r="K61" i="13"/>
  <c r="M61" i="13"/>
  <c r="O61" i="13"/>
  <c r="Q61" i="13"/>
  <c r="V61" i="13"/>
  <c r="G65" i="13"/>
  <c r="I65" i="13"/>
  <c r="K65" i="13"/>
  <c r="M65" i="13"/>
  <c r="O65" i="13"/>
  <c r="Q65" i="13"/>
  <c r="V65" i="13"/>
  <c r="G71" i="13"/>
  <c r="M71" i="13" s="1"/>
  <c r="I71" i="13"/>
  <c r="K71" i="13"/>
  <c r="K8" i="13" s="1"/>
  <c r="O71" i="13"/>
  <c r="Q71" i="13"/>
  <c r="V71" i="13"/>
  <c r="G74" i="13"/>
  <c r="I74" i="13"/>
  <c r="K74" i="13"/>
  <c r="M74" i="13"/>
  <c r="O74" i="13"/>
  <c r="Q74" i="13"/>
  <c r="V74" i="13"/>
  <c r="G77" i="13"/>
  <c r="M77" i="13" s="1"/>
  <c r="I77" i="13"/>
  <c r="K77" i="13"/>
  <c r="O77" i="13"/>
  <c r="Q77" i="13"/>
  <c r="V77" i="13"/>
  <c r="G80" i="13"/>
  <c r="I80" i="13"/>
  <c r="K80" i="13"/>
  <c r="M80" i="13"/>
  <c r="O80" i="13"/>
  <c r="Q80" i="13"/>
  <c r="V80" i="13"/>
  <c r="G84" i="13"/>
  <c r="I84" i="13"/>
  <c r="K84" i="13"/>
  <c r="M84" i="13"/>
  <c r="O84" i="13"/>
  <c r="Q84" i="13"/>
  <c r="V84" i="13"/>
  <c r="G87" i="13"/>
  <c r="I87" i="13"/>
  <c r="K87" i="13"/>
  <c r="M87" i="13"/>
  <c r="O87" i="13"/>
  <c r="Q87" i="13"/>
  <c r="V87" i="13"/>
  <c r="G92" i="13"/>
  <c r="I92" i="13"/>
  <c r="K92" i="13"/>
  <c r="M92" i="13"/>
  <c r="O92" i="13"/>
  <c r="Q92" i="13"/>
  <c r="V92" i="13"/>
  <c r="G98" i="13"/>
  <c r="M98" i="13" s="1"/>
  <c r="I98" i="13"/>
  <c r="K98" i="13"/>
  <c r="O98" i="13"/>
  <c r="Q98" i="13"/>
  <c r="V98" i="13"/>
  <c r="G105" i="13"/>
  <c r="I105" i="13"/>
  <c r="K105" i="13"/>
  <c r="M105" i="13"/>
  <c r="O105" i="13"/>
  <c r="Q105" i="13"/>
  <c r="V105" i="13"/>
  <c r="G109" i="13"/>
  <c r="I109" i="13"/>
  <c r="K109" i="13"/>
  <c r="M109" i="13"/>
  <c r="O109" i="13"/>
  <c r="Q109" i="13"/>
  <c r="V109" i="13"/>
  <c r="G113" i="13"/>
  <c r="I113" i="13"/>
  <c r="K113" i="13"/>
  <c r="M113" i="13"/>
  <c r="O113" i="13"/>
  <c r="Q113" i="13"/>
  <c r="V113" i="13"/>
  <c r="G117" i="13"/>
  <c r="I117" i="13"/>
  <c r="K117" i="13"/>
  <c r="M117" i="13"/>
  <c r="O117" i="13"/>
  <c r="Q117" i="13"/>
  <c r="V117" i="13"/>
  <c r="G132" i="13"/>
  <c r="M132" i="13" s="1"/>
  <c r="I132" i="13"/>
  <c r="K132" i="13"/>
  <c r="O132" i="13"/>
  <c r="Q132" i="13"/>
  <c r="V132" i="13"/>
  <c r="G142" i="13"/>
  <c r="I142" i="13"/>
  <c r="K142" i="13"/>
  <c r="M142" i="13"/>
  <c r="O142" i="13"/>
  <c r="Q142" i="13"/>
  <c r="V142" i="13"/>
  <c r="G146" i="13"/>
  <c r="M146" i="13" s="1"/>
  <c r="I146" i="13"/>
  <c r="K146" i="13"/>
  <c r="O146" i="13"/>
  <c r="Q146" i="13"/>
  <c r="V146" i="13"/>
  <c r="G149" i="13"/>
  <c r="I149" i="13"/>
  <c r="K149" i="13"/>
  <c r="M149" i="13"/>
  <c r="O149" i="13"/>
  <c r="Q149" i="13"/>
  <c r="V149" i="13"/>
  <c r="G151" i="13"/>
  <c r="I151" i="13"/>
  <c r="K151" i="13"/>
  <c r="M151" i="13"/>
  <c r="O151" i="13"/>
  <c r="Q151" i="13"/>
  <c r="V151" i="13"/>
  <c r="G172" i="13"/>
  <c r="I172" i="13"/>
  <c r="K172" i="13"/>
  <c r="M172" i="13"/>
  <c r="O172" i="13"/>
  <c r="Q172" i="13"/>
  <c r="V172" i="13"/>
  <c r="G174" i="13"/>
  <c r="I174" i="13"/>
  <c r="K174" i="13"/>
  <c r="M174" i="13"/>
  <c r="O174" i="13"/>
  <c r="Q174" i="13"/>
  <c r="V174" i="13"/>
  <c r="G177" i="13"/>
  <c r="M177" i="13" s="1"/>
  <c r="I177" i="13"/>
  <c r="K177" i="13"/>
  <c r="O177" i="13"/>
  <c r="Q177" i="13"/>
  <c r="V177" i="13"/>
  <c r="G179" i="13"/>
  <c r="I179" i="13"/>
  <c r="K179" i="13"/>
  <c r="M179" i="13"/>
  <c r="O179" i="13"/>
  <c r="Q179" i="13"/>
  <c r="V179" i="13"/>
  <c r="G181" i="13"/>
  <c r="I181" i="13"/>
  <c r="K181" i="13"/>
  <c r="M181" i="13"/>
  <c r="O181" i="13"/>
  <c r="Q181" i="13"/>
  <c r="V181" i="13"/>
  <c r="G186" i="13"/>
  <c r="I186" i="13"/>
  <c r="K186" i="13"/>
  <c r="M186" i="13"/>
  <c r="O186" i="13"/>
  <c r="Q186" i="13"/>
  <c r="Q185" i="13" s="1"/>
  <c r="V186" i="13"/>
  <c r="V185" i="13" s="1"/>
  <c r="G190" i="13"/>
  <c r="M190" i="13" s="1"/>
  <c r="M185" i="13" s="1"/>
  <c r="I190" i="13"/>
  <c r="I185" i="13" s="1"/>
  <c r="K190" i="13"/>
  <c r="K185" i="13" s="1"/>
  <c r="O190" i="13"/>
  <c r="Q190" i="13"/>
  <c r="V190" i="13"/>
  <c r="G193" i="13"/>
  <c r="I193" i="13"/>
  <c r="K193" i="13"/>
  <c r="M193" i="13"/>
  <c r="O193" i="13"/>
  <c r="Q193" i="13"/>
  <c r="V193" i="13"/>
  <c r="G196" i="13"/>
  <c r="M196" i="13" s="1"/>
  <c r="I196" i="13"/>
  <c r="K196" i="13"/>
  <c r="O196" i="13"/>
  <c r="Q196" i="13"/>
  <c r="V196" i="13"/>
  <c r="G198" i="13"/>
  <c r="I198" i="13"/>
  <c r="K198" i="13"/>
  <c r="M198" i="13"/>
  <c r="O198" i="13"/>
  <c r="Q198" i="13"/>
  <c r="V198" i="13"/>
  <c r="G201" i="13"/>
  <c r="I201" i="13"/>
  <c r="K201" i="13"/>
  <c r="M201" i="13"/>
  <c r="O201" i="13"/>
  <c r="Q201" i="13"/>
  <c r="V201" i="13"/>
  <c r="G204" i="13"/>
  <c r="I204" i="13"/>
  <c r="K204" i="13"/>
  <c r="M204" i="13"/>
  <c r="O204" i="13"/>
  <c r="Q204" i="13"/>
  <c r="V204" i="13"/>
  <c r="G208" i="13"/>
  <c r="I208" i="13"/>
  <c r="K208" i="13"/>
  <c r="M208" i="13"/>
  <c r="O208" i="13"/>
  <c r="Q208" i="13"/>
  <c r="V208" i="13"/>
  <c r="G212" i="13"/>
  <c r="M212" i="13" s="1"/>
  <c r="I212" i="13"/>
  <c r="K212" i="13"/>
  <c r="O212" i="13"/>
  <c r="Q212" i="13"/>
  <c r="V212" i="13"/>
  <c r="G216" i="13"/>
  <c r="I216" i="13"/>
  <c r="K216" i="13"/>
  <c r="M216" i="13"/>
  <c r="O216" i="13"/>
  <c r="Q216" i="13"/>
  <c r="V216" i="13"/>
  <c r="G221" i="13"/>
  <c r="I221" i="13"/>
  <c r="K221" i="13"/>
  <c r="M221" i="13"/>
  <c r="O221" i="13"/>
  <c r="Q221" i="13"/>
  <c r="V221" i="13"/>
  <c r="G225" i="13"/>
  <c r="I225" i="13"/>
  <c r="K225" i="13"/>
  <c r="M225" i="13"/>
  <c r="O225" i="13"/>
  <c r="O185" i="13" s="1"/>
  <c r="Q225" i="13"/>
  <c r="V225" i="13"/>
  <c r="G230" i="13"/>
  <c r="I230" i="13"/>
  <c r="K230" i="13"/>
  <c r="M230" i="13"/>
  <c r="O230" i="13"/>
  <c r="Q230" i="13"/>
  <c r="V230" i="13"/>
  <c r="I235" i="13"/>
  <c r="K235" i="13"/>
  <c r="G236" i="13"/>
  <c r="I236" i="13"/>
  <c r="K236" i="13"/>
  <c r="M236" i="13"/>
  <c r="O236" i="13"/>
  <c r="O235" i="13" s="1"/>
  <c r="Q236" i="13"/>
  <c r="Q235" i="13" s="1"/>
  <c r="V236" i="13"/>
  <c r="V235" i="13" s="1"/>
  <c r="G244" i="13"/>
  <c r="M244" i="13" s="1"/>
  <c r="I244" i="13"/>
  <c r="K244" i="13"/>
  <c r="O244" i="13"/>
  <c r="Q244" i="13"/>
  <c r="V244" i="13"/>
  <c r="G248" i="13"/>
  <c r="I248" i="13"/>
  <c r="K248" i="13"/>
  <c r="M248" i="13"/>
  <c r="O248" i="13"/>
  <c r="Q248" i="13"/>
  <c r="V248" i="13"/>
  <c r="G254" i="13"/>
  <c r="I254" i="13"/>
  <c r="K254" i="13"/>
  <c r="M254" i="13"/>
  <c r="O254" i="13"/>
  <c r="Q254" i="13"/>
  <c r="V254" i="13"/>
  <c r="G260" i="13"/>
  <c r="I260" i="13"/>
  <c r="K260" i="13"/>
  <c r="M260" i="13"/>
  <c r="O260" i="13"/>
  <c r="Q260" i="13"/>
  <c r="V260" i="13"/>
  <c r="G262" i="13"/>
  <c r="I262" i="13"/>
  <c r="K262" i="13"/>
  <c r="M262" i="13"/>
  <c r="O262" i="13"/>
  <c r="Q262" i="13"/>
  <c r="V262" i="13"/>
  <c r="I265" i="13"/>
  <c r="G266" i="13"/>
  <c r="I266" i="13"/>
  <c r="K266" i="13"/>
  <c r="K265" i="13" s="1"/>
  <c r="M266" i="13"/>
  <c r="O266" i="13"/>
  <c r="O265" i="13" s="1"/>
  <c r="Q266" i="13"/>
  <c r="Q265" i="13" s="1"/>
  <c r="V266" i="13"/>
  <c r="V265" i="13" s="1"/>
  <c r="G270" i="13"/>
  <c r="I270" i="13"/>
  <c r="K270" i="13"/>
  <c r="M270" i="13"/>
  <c r="O270" i="13"/>
  <c r="Q270" i="13"/>
  <c r="V270" i="13"/>
  <c r="G274" i="13"/>
  <c r="I274" i="13"/>
  <c r="K274" i="13"/>
  <c r="M274" i="13"/>
  <c r="O274" i="13"/>
  <c r="Q274" i="13"/>
  <c r="V274" i="13"/>
  <c r="G277" i="13"/>
  <c r="I277" i="13"/>
  <c r="K277" i="13"/>
  <c r="M277" i="13"/>
  <c r="O277" i="13"/>
  <c r="Q277" i="13"/>
  <c r="V277" i="13"/>
  <c r="G279" i="13"/>
  <c r="M279" i="13" s="1"/>
  <c r="I279" i="13"/>
  <c r="K279" i="13"/>
  <c r="O279" i="13"/>
  <c r="Q279" i="13"/>
  <c r="V279" i="13"/>
  <c r="G282" i="13"/>
  <c r="I282" i="13"/>
  <c r="K282" i="13"/>
  <c r="M282" i="13"/>
  <c r="O282" i="13"/>
  <c r="Q282" i="13"/>
  <c r="V282" i="13"/>
  <c r="G285" i="13"/>
  <c r="M285" i="13" s="1"/>
  <c r="I285" i="13"/>
  <c r="K285" i="13"/>
  <c r="O285" i="13"/>
  <c r="Q285" i="13"/>
  <c r="V285" i="13"/>
  <c r="G288" i="13"/>
  <c r="I288" i="13"/>
  <c r="K288" i="13"/>
  <c r="M288" i="13"/>
  <c r="O288" i="13"/>
  <c r="Q288" i="13"/>
  <c r="V288" i="13"/>
  <c r="G290" i="13"/>
  <c r="I290" i="13"/>
  <c r="K290" i="13"/>
  <c r="M290" i="13"/>
  <c r="O290" i="13"/>
  <c r="Q290" i="13"/>
  <c r="V290" i="13"/>
  <c r="G294" i="13"/>
  <c r="I294" i="13"/>
  <c r="K294" i="13"/>
  <c r="M294" i="13"/>
  <c r="O294" i="13"/>
  <c r="Q294" i="13"/>
  <c r="V294" i="13"/>
  <c r="G299" i="13"/>
  <c r="M299" i="13" s="1"/>
  <c r="I299" i="13"/>
  <c r="I298" i="13" s="1"/>
  <c r="K299" i="13"/>
  <c r="O299" i="13"/>
  <c r="Q299" i="13"/>
  <c r="V299" i="13"/>
  <c r="G301" i="13"/>
  <c r="I301" i="13"/>
  <c r="K301" i="13"/>
  <c r="K298" i="13" s="1"/>
  <c r="M301" i="13"/>
  <c r="O301" i="13"/>
  <c r="O298" i="13" s="1"/>
  <c r="Q301" i="13"/>
  <c r="Q298" i="13" s="1"/>
  <c r="V301" i="13"/>
  <c r="V298" i="13" s="1"/>
  <c r="G303" i="13"/>
  <c r="I303" i="13"/>
  <c r="K303" i="13"/>
  <c r="M303" i="13"/>
  <c r="O303" i="13"/>
  <c r="Q303" i="13"/>
  <c r="V303" i="13"/>
  <c r="G305" i="13"/>
  <c r="I305" i="13"/>
  <c r="K305" i="13"/>
  <c r="M305" i="13"/>
  <c r="O305" i="13"/>
  <c r="Q305" i="13"/>
  <c r="V305" i="13"/>
  <c r="G307" i="13"/>
  <c r="I307" i="13"/>
  <c r="K307" i="13"/>
  <c r="M307" i="13"/>
  <c r="O307" i="13"/>
  <c r="Q307" i="13"/>
  <c r="V307" i="13"/>
  <c r="G309" i="13"/>
  <c r="M309" i="13" s="1"/>
  <c r="I309" i="13"/>
  <c r="K309" i="13"/>
  <c r="O309" i="13"/>
  <c r="Q309" i="13"/>
  <c r="V309" i="13"/>
  <c r="G311" i="13"/>
  <c r="I311" i="13"/>
  <c r="K311" i="13"/>
  <c r="M311" i="13"/>
  <c r="O311" i="13"/>
  <c r="Q311" i="13"/>
  <c r="V311" i="13"/>
  <c r="G314" i="13"/>
  <c r="M314" i="13" s="1"/>
  <c r="I314" i="13"/>
  <c r="K314" i="13"/>
  <c r="O314" i="13"/>
  <c r="Q314" i="13"/>
  <c r="V314" i="13"/>
  <c r="G317" i="13"/>
  <c r="I317" i="13"/>
  <c r="K317" i="13"/>
  <c r="M317" i="13"/>
  <c r="O317" i="13"/>
  <c r="Q317" i="13"/>
  <c r="V317" i="13"/>
  <c r="G320" i="13"/>
  <c r="I320" i="13"/>
  <c r="K320" i="13"/>
  <c r="M320" i="13"/>
  <c r="O320" i="13"/>
  <c r="Q320" i="13"/>
  <c r="V320" i="13"/>
  <c r="G323" i="13"/>
  <c r="I323" i="13"/>
  <c r="K323" i="13"/>
  <c r="M323" i="13"/>
  <c r="O323" i="13"/>
  <c r="Q323" i="13"/>
  <c r="V323" i="13"/>
  <c r="G327" i="13"/>
  <c r="I327" i="13"/>
  <c r="K327" i="13"/>
  <c r="M327" i="13"/>
  <c r="O327" i="13"/>
  <c r="Q327" i="13"/>
  <c r="V327" i="13"/>
  <c r="G331" i="13"/>
  <c r="M331" i="13" s="1"/>
  <c r="I331" i="13"/>
  <c r="K331" i="13"/>
  <c r="O331" i="13"/>
  <c r="Q331" i="13"/>
  <c r="V331" i="13"/>
  <c r="G333" i="13"/>
  <c r="I333" i="13"/>
  <c r="K333" i="13"/>
  <c r="M333" i="13"/>
  <c r="O333" i="13"/>
  <c r="Q333" i="13"/>
  <c r="V333" i="13"/>
  <c r="G335" i="13"/>
  <c r="I335" i="13"/>
  <c r="K335" i="13"/>
  <c r="M335" i="13"/>
  <c r="O335" i="13"/>
  <c r="Q335" i="13"/>
  <c r="V335" i="13"/>
  <c r="G337" i="13"/>
  <c r="I337" i="13"/>
  <c r="K337" i="13"/>
  <c r="M337" i="13"/>
  <c r="O337" i="13"/>
  <c r="Q337" i="13"/>
  <c r="V337" i="13"/>
  <c r="G339" i="13"/>
  <c r="I339" i="13"/>
  <c r="K339" i="13"/>
  <c r="M339" i="13"/>
  <c r="O339" i="13"/>
  <c r="Q339" i="13"/>
  <c r="V339" i="13"/>
  <c r="G341" i="13"/>
  <c r="M341" i="13" s="1"/>
  <c r="I341" i="13"/>
  <c r="K341" i="13"/>
  <c r="O341" i="13"/>
  <c r="Q341" i="13"/>
  <c r="V341" i="13"/>
  <c r="G343" i="13"/>
  <c r="I343" i="13"/>
  <c r="K343" i="13"/>
  <c r="M343" i="13"/>
  <c r="O343" i="13"/>
  <c r="Q343" i="13"/>
  <c r="V343" i="13"/>
  <c r="G345" i="13"/>
  <c r="M345" i="13" s="1"/>
  <c r="I345" i="13"/>
  <c r="K345" i="13"/>
  <c r="O345" i="13"/>
  <c r="Q345" i="13"/>
  <c r="V345" i="13"/>
  <c r="G347" i="13"/>
  <c r="I347" i="13"/>
  <c r="K347" i="13"/>
  <c r="M347" i="13"/>
  <c r="O347" i="13"/>
  <c r="Q347" i="13"/>
  <c r="V347" i="13"/>
  <c r="G353" i="13"/>
  <c r="I353" i="13"/>
  <c r="K353" i="13"/>
  <c r="M353" i="13"/>
  <c r="O353" i="13"/>
  <c r="Q353" i="13"/>
  <c r="V353" i="13"/>
  <c r="G357" i="13"/>
  <c r="I357" i="13"/>
  <c r="K357" i="13"/>
  <c r="M357" i="13"/>
  <c r="O357" i="13"/>
  <c r="Q357" i="13"/>
  <c r="V357" i="13"/>
  <c r="G360" i="13"/>
  <c r="I360" i="13"/>
  <c r="K360" i="13"/>
  <c r="M360" i="13"/>
  <c r="O360" i="13"/>
  <c r="Q360" i="13"/>
  <c r="V360" i="13"/>
  <c r="G365" i="13"/>
  <c r="M365" i="13" s="1"/>
  <c r="I365" i="13"/>
  <c r="K365" i="13"/>
  <c r="O365" i="13"/>
  <c r="Q365" i="13"/>
  <c r="V365" i="13"/>
  <c r="G370" i="13"/>
  <c r="I370" i="13"/>
  <c r="K370" i="13"/>
  <c r="M370" i="13"/>
  <c r="O370" i="13"/>
  <c r="Q370" i="13"/>
  <c r="V370" i="13"/>
  <c r="G373" i="13"/>
  <c r="I373" i="13"/>
  <c r="K373" i="13"/>
  <c r="M373" i="13"/>
  <c r="O373" i="13"/>
  <c r="Q373" i="13"/>
  <c r="V373" i="13"/>
  <c r="G376" i="13"/>
  <c r="I376" i="13"/>
  <c r="K376" i="13"/>
  <c r="M376" i="13"/>
  <c r="O376" i="13"/>
  <c r="Q376" i="13"/>
  <c r="V376" i="13"/>
  <c r="G379" i="13"/>
  <c r="I379" i="13"/>
  <c r="K379" i="13"/>
  <c r="M379" i="13"/>
  <c r="O379" i="13"/>
  <c r="Q379" i="13"/>
  <c r="V379" i="13"/>
  <c r="G383" i="13"/>
  <c r="M383" i="13" s="1"/>
  <c r="I383" i="13"/>
  <c r="K383" i="13"/>
  <c r="O383" i="13"/>
  <c r="Q383" i="13"/>
  <c r="V383" i="13"/>
  <c r="G386" i="13"/>
  <c r="I386" i="13"/>
  <c r="K386" i="13"/>
  <c r="M386" i="13"/>
  <c r="O386" i="13"/>
  <c r="Q386" i="13"/>
  <c r="V386" i="13"/>
  <c r="G388" i="13"/>
  <c r="M388" i="13" s="1"/>
  <c r="I388" i="13"/>
  <c r="K388" i="13"/>
  <c r="O388" i="13"/>
  <c r="Q388" i="13"/>
  <c r="V388" i="13"/>
  <c r="G390" i="13"/>
  <c r="I390" i="13"/>
  <c r="K390" i="13"/>
  <c r="M390" i="13"/>
  <c r="O390" i="13"/>
  <c r="Q390" i="13"/>
  <c r="V390" i="13"/>
  <c r="G392" i="13"/>
  <c r="I392" i="13"/>
  <c r="K392" i="13"/>
  <c r="M392" i="13"/>
  <c r="O392" i="13"/>
  <c r="Q392" i="13"/>
  <c r="V392" i="13"/>
  <c r="G394" i="13"/>
  <c r="I394" i="13"/>
  <c r="K394" i="13"/>
  <c r="M394" i="13"/>
  <c r="O394" i="13"/>
  <c r="Q394" i="13"/>
  <c r="V394" i="13"/>
  <c r="G396" i="13"/>
  <c r="I396" i="13"/>
  <c r="K396" i="13"/>
  <c r="M396" i="13"/>
  <c r="O396" i="13"/>
  <c r="Q396" i="13"/>
  <c r="V396" i="13"/>
  <c r="G401" i="13"/>
  <c r="M401" i="13" s="1"/>
  <c r="I401" i="13"/>
  <c r="K401" i="13"/>
  <c r="O401" i="13"/>
  <c r="Q401" i="13"/>
  <c r="V401" i="13"/>
  <c r="G404" i="13"/>
  <c r="I404" i="13"/>
  <c r="K404" i="13"/>
  <c r="M404" i="13"/>
  <c r="O404" i="13"/>
  <c r="Q404" i="13"/>
  <c r="V404" i="13"/>
  <c r="G406" i="13"/>
  <c r="I406" i="13"/>
  <c r="K406" i="13"/>
  <c r="M406" i="13"/>
  <c r="O406" i="13"/>
  <c r="Q406" i="13"/>
  <c r="V406" i="13"/>
  <c r="G408" i="13"/>
  <c r="I408" i="13"/>
  <c r="K408" i="13"/>
  <c r="M408" i="13"/>
  <c r="O408" i="13"/>
  <c r="Q408" i="13"/>
  <c r="V408" i="13"/>
  <c r="G410" i="13"/>
  <c r="I410" i="13"/>
  <c r="K410" i="13"/>
  <c r="M410" i="13"/>
  <c r="O410" i="13"/>
  <c r="Q410" i="13"/>
  <c r="V410" i="13"/>
  <c r="G412" i="13"/>
  <c r="M412" i="13" s="1"/>
  <c r="I412" i="13"/>
  <c r="K412" i="13"/>
  <c r="O412" i="13"/>
  <c r="Q412" i="13"/>
  <c r="V412" i="13"/>
  <c r="G414" i="13"/>
  <c r="I414" i="13"/>
  <c r="K414" i="13"/>
  <c r="M414" i="13"/>
  <c r="O414" i="13"/>
  <c r="Q414" i="13"/>
  <c r="V414" i="13"/>
  <c r="G417" i="13"/>
  <c r="M417" i="13" s="1"/>
  <c r="I417" i="13"/>
  <c r="K417" i="13"/>
  <c r="O417" i="13"/>
  <c r="Q417" i="13"/>
  <c r="V417" i="13"/>
  <c r="G420" i="13"/>
  <c r="I420" i="13"/>
  <c r="K420" i="13"/>
  <c r="M420" i="13"/>
  <c r="O420" i="13"/>
  <c r="Q420" i="13"/>
  <c r="V420" i="13"/>
  <c r="G423" i="13"/>
  <c r="I423" i="13"/>
  <c r="K423" i="13"/>
  <c r="M423" i="13"/>
  <c r="O423" i="13"/>
  <c r="Q423" i="13"/>
  <c r="V423" i="13"/>
  <c r="G426" i="13"/>
  <c r="I426" i="13"/>
  <c r="K426" i="13"/>
  <c r="M426" i="13"/>
  <c r="O426" i="13"/>
  <c r="Q426" i="13"/>
  <c r="V426" i="13"/>
  <c r="G428" i="13"/>
  <c r="I428" i="13"/>
  <c r="K428" i="13"/>
  <c r="M428" i="13"/>
  <c r="O428" i="13"/>
  <c r="Q428" i="13"/>
  <c r="V428" i="13"/>
  <c r="G430" i="13"/>
  <c r="M430" i="13" s="1"/>
  <c r="I430" i="13"/>
  <c r="K430" i="13"/>
  <c r="O430" i="13"/>
  <c r="Q430" i="13"/>
  <c r="V430" i="13"/>
  <c r="G432" i="13"/>
  <c r="I432" i="13"/>
  <c r="K432" i="13"/>
  <c r="M432" i="13"/>
  <c r="O432" i="13"/>
  <c r="Q432" i="13"/>
  <c r="V432" i="13"/>
  <c r="G434" i="13"/>
  <c r="I434" i="13"/>
  <c r="K434" i="13"/>
  <c r="M434" i="13"/>
  <c r="O434" i="13"/>
  <c r="Q434" i="13"/>
  <c r="V434" i="13"/>
  <c r="G436" i="13"/>
  <c r="I436" i="13"/>
  <c r="K436" i="13"/>
  <c r="M436" i="13"/>
  <c r="O436" i="13"/>
  <c r="Q436" i="13"/>
  <c r="V436" i="13"/>
  <c r="G438" i="13"/>
  <c r="I438" i="13"/>
  <c r="K438" i="13"/>
  <c r="M438" i="13"/>
  <c r="O438" i="13"/>
  <c r="Q438" i="13"/>
  <c r="V438" i="13"/>
  <c r="G440" i="13"/>
  <c r="M440" i="13" s="1"/>
  <c r="I440" i="13"/>
  <c r="K440" i="13"/>
  <c r="O440" i="13"/>
  <c r="Q440" i="13"/>
  <c r="V440" i="13"/>
  <c r="G442" i="13"/>
  <c r="I442" i="13"/>
  <c r="K442" i="13"/>
  <c r="M442" i="13"/>
  <c r="O442" i="13"/>
  <c r="Q442" i="13"/>
  <c r="V442" i="13"/>
  <c r="G444" i="13"/>
  <c r="M444" i="13" s="1"/>
  <c r="I444" i="13"/>
  <c r="K444" i="13"/>
  <c r="O444" i="13"/>
  <c r="Q444" i="13"/>
  <c r="V444" i="13"/>
  <c r="G446" i="13"/>
  <c r="I446" i="13"/>
  <c r="K446" i="13"/>
  <c r="M446" i="13"/>
  <c r="O446" i="13"/>
  <c r="Q446" i="13"/>
  <c r="V446" i="13"/>
  <c r="G448" i="13"/>
  <c r="I448" i="13"/>
  <c r="K448" i="13"/>
  <c r="M448" i="13"/>
  <c r="O448" i="13"/>
  <c r="Q448" i="13"/>
  <c r="V448" i="13"/>
  <c r="G450" i="13"/>
  <c r="I450" i="13"/>
  <c r="K450" i="13"/>
  <c r="M450" i="13"/>
  <c r="O450" i="13"/>
  <c r="Q450" i="13"/>
  <c r="V450" i="13"/>
  <c r="G452" i="13"/>
  <c r="I452" i="13"/>
  <c r="K452" i="13"/>
  <c r="M452" i="13"/>
  <c r="O452" i="13"/>
  <c r="Q452" i="13"/>
  <c r="V452" i="13"/>
  <c r="G454" i="13"/>
  <c r="M454" i="13" s="1"/>
  <c r="I454" i="13"/>
  <c r="K454" i="13"/>
  <c r="O454" i="13"/>
  <c r="Q454" i="13"/>
  <c r="V454" i="13"/>
  <c r="G456" i="13"/>
  <c r="I456" i="13"/>
  <c r="K456" i="13"/>
  <c r="M456" i="13"/>
  <c r="O456" i="13"/>
  <c r="Q456" i="13"/>
  <c r="V456" i="13"/>
  <c r="G458" i="13"/>
  <c r="I458" i="13"/>
  <c r="K458" i="13"/>
  <c r="M458" i="13"/>
  <c r="O458" i="13"/>
  <c r="Q458" i="13"/>
  <c r="V458" i="13"/>
  <c r="G461" i="13"/>
  <c r="I461" i="13"/>
  <c r="K461" i="13"/>
  <c r="M461" i="13"/>
  <c r="O461" i="13"/>
  <c r="Q461" i="13"/>
  <c r="V461" i="13"/>
  <c r="G464" i="13"/>
  <c r="I464" i="13"/>
  <c r="K464" i="13"/>
  <c r="M464" i="13"/>
  <c r="O464" i="13"/>
  <c r="Q464" i="13"/>
  <c r="V464" i="13"/>
  <c r="G467" i="13"/>
  <c r="M467" i="13" s="1"/>
  <c r="I467" i="13"/>
  <c r="K467" i="13"/>
  <c r="O467" i="13"/>
  <c r="Q467" i="13"/>
  <c r="V467" i="13"/>
  <c r="G469" i="13"/>
  <c r="I469" i="13"/>
  <c r="K469" i="13"/>
  <c r="M469" i="13"/>
  <c r="O469" i="13"/>
  <c r="Q469" i="13"/>
  <c r="V469" i="13"/>
  <c r="G471" i="13"/>
  <c r="M471" i="13" s="1"/>
  <c r="I471" i="13"/>
  <c r="K471" i="13"/>
  <c r="O471" i="13"/>
  <c r="Q471" i="13"/>
  <c r="V471" i="13"/>
  <c r="G473" i="13"/>
  <c r="I473" i="13"/>
  <c r="K473" i="13"/>
  <c r="M473" i="13"/>
  <c r="O473" i="13"/>
  <c r="Q473" i="13"/>
  <c r="V473" i="13"/>
  <c r="G475" i="13"/>
  <c r="I475" i="13"/>
  <c r="K475" i="13"/>
  <c r="M475" i="13"/>
  <c r="O475" i="13"/>
  <c r="Q475" i="13"/>
  <c r="V475" i="13"/>
  <c r="G477" i="13"/>
  <c r="I477" i="13"/>
  <c r="K477" i="13"/>
  <c r="M477" i="13"/>
  <c r="O477" i="13"/>
  <c r="Q477" i="13"/>
  <c r="V477" i="13"/>
  <c r="G479" i="13"/>
  <c r="I479" i="13"/>
  <c r="K479" i="13"/>
  <c r="M479" i="13"/>
  <c r="O479" i="13"/>
  <c r="Q479" i="13"/>
  <c r="V479" i="13"/>
  <c r="G482" i="13"/>
  <c r="M482" i="13" s="1"/>
  <c r="I482" i="13"/>
  <c r="K482" i="13"/>
  <c r="O482" i="13"/>
  <c r="Q482" i="13"/>
  <c r="V482" i="13"/>
  <c r="G485" i="13"/>
  <c r="I485" i="13"/>
  <c r="K485" i="13"/>
  <c r="M485" i="13"/>
  <c r="O485" i="13"/>
  <c r="Q485" i="13"/>
  <c r="V485" i="13"/>
  <c r="G487" i="13"/>
  <c r="I487" i="13"/>
  <c r="K487" i="13"/>
  <c r="M487" i="13"/>
  <c r="O487" i="13"/>
  <c r="Q487" i="13"/>
  <c r="V487" i="13"/>
  <c r="G489" i="13"/>
  <c r="I489" i="13"/>
  <c r="K489" i="13"/>
  <c r="M489" i="13"/>
  <c r="O489" i="13"/>
  <c r="Q489" i="13"/>
  <c r="V489" i="13"/>
  <c r="G491" i="13"/>
  <c r="I491" i="13"/>
  <c r="K491" i="13"/>
  <c r="M491" i="13"/>
  <c r="O491" i="13"/>
  <c r="Q491" i="13"/>
  <c r="V491" i="13"/>
  <c r="G493" i="13"/>
  <c r="M493" i="13" s="1"/>
  <c r="I493" i="13"/>
  <c r="K493" i="13"/>
  <c r="O493" i="13"/>
  <c r="Q493" i="13"/>
  <c r="V493" i="13"/>
  <c r="G495" i="13"/>
  <c r="I495" i="13"/>
  <c r="K495" i="13"/>
  <c r="M495" i="13"/>
  <c r="O495" i="13"/>
  <c r="Q495" i="13"/>
  <c r="V495" i="13"/>
  <c r="G497" i="13"/>
  <c r="M497" i="13" s="1"/>
  <c r="I497" i="13"/>
  <c r="K497" i="13"/>
  <c r="O497" i="13"/>
  <c r="Q497" i="13"/>
  <c r="V497" i="13"/>
  <c r="G499" i="13"/>
  <c r="I499" i="13"/>
  <c r="K499" i="13"/>
  <c r="M499" i="13"/>
  <c r="O499" i="13"/>
  <c r="Q499" i="13"/>
  <c r="V499" i="13"/>
  <c r="G502" i="13"/>
  <c r="I502" i="13"/>
  <c r="K502" i="13"/>
  <c r="M502" i="13"/>
  <c r="O502" i="13"/>
  <c r="Q502" i="13"/>
  <c r="V502" i="13"/>
  <c r="G504" i="13"/>
  <c r="I504" i="13"/>
  <c r="K504" i="13"/>
  <c r="M504" i="13"/>
  <c r="O504" i="13"/>
  <c r="Q504" i="13"/>
  <c r="V504" i="13"/>
  <c r="G506" i="13"/>
  <c r="I506" i="13"/>
  <c r="K506" i="13"/>
  <c r="M506" i="13"/>
  <c r="O506" i="13"/>
  <c r="Q506" i="13"/>
  <c r="V506" i="13"/>
  <c r="G508" i="13"/>
  <c r="M508" i="13" s="1"/>
  <c r="I508" i="13"/>
  <c r="K508" i="13"/>
  <c r="O508" i="13"/>
  <c r="Q508" i="13"/>
  <c r="V508" i="13"/>
  <c r="G510" i="13"/>
  <c r="I510" i="13"/>
  <c r="K510" i="13"/>
  <c r="M510" i="13"/>
  <c r="O510" i="13"/>
  <c r="Q510" i="13"/>
  <c r="V510" i="13"/>
  <c r="G512" i="13"/>
  <c r="I512" i="13"/>
  <c r="K512" i="13"/>
  <c r="M512" i="13"/>
  <c r="O512" i="13"/>
  <c r="Q512" i="13"/>
  <c r="V512" i="13"/>
  <c r="G514" i="13"/>
  <c r="I514" i="13"/>
  <c r="K514" i="13"/>
  <c r="M514" i="13"/>
  <c r="O514" i="13"/>
  <c r="Q514" i="13"/>
  <c r="V514" i="13"/>
  <c r="G516" i="13"/>
  <c r="I516" i="13"/>
  <c r="K516" i="13"/>
  <c r="M516" i="13"/>
  <c r="O516" i="13"/>
  <c r="Q516" i="13"/>
  <c r="V516" i="13"/>
  <c r="G518" i="13"/>
  <c r="M518" i="13" s="1"/>
  <c r="I518" i="13"/>
  <c r="K518" i="13"/>
  <c r="O518" i="13"/>
  <c r="Q518" i="13"/>
  <c r="V518" i="13"/>
  <c r="G520" i="13"/>
  <c r="I520" i="13"/>
  <c r="K520" i="13"/>
  <c r="M520" i="13"/>
  <c r="O520" i="13"/>
  <c r="Q520" i="13"/>
  <c r="V520" i="13"/>
  <c r="G523" i="13"/>
  <c r="G524" i="13"/>
  <c r="I524" i="13"/>
  <c r="I523" i="13" s="1"/>
  <c r="K524" i="13"/>
  <c r="K523" i="13" s="1"/>
  <c r="M524" i="13"/>
  <c r="M523" i="13" s="1"/>
  <c r="O524" i="13"/>
  <c r="O523" i="13" s="1"/>
  <c r="Q524" i="13"/>
  <c r="Q523" i="13" s="1"/>
  <c r="V524" i="13"/>
  <c r="G529" i="13"/>
  <c r="I529" i="13"/>
  <c r="K529" i="13"/>
  <c r="M529" i="13"/>
  <c r="O529" i="13"/>
  <c r="Q529" i="13"/>
  <c r="V529" i="13"/>
  <c r="V523" i="13" s="1"/>
  <c r="G532" i="13"/>
  <c r="I532" i="13"/>
  <c r="K532" i="13"/>
  <c r="M532" i="13"/>
  <c r="O532" i="13"/>
  <c r="Q532" i="13"/>
  <c r="V532" i="13"/>
  <c r="G535" i="13"/>
  <c r="I535" i="13"/>
  <c r="K535" i="13"/>
  <c r="M535" i="13"/>
  <c r="O535" i="13"/>
  <c r="Q535" i="13"/>
  <c r="V535" i="13"/>
  <c r="G539" i="13"/>
  <c r="I539" i="13"/>
  <c r="G540" i="13"/>
  <c r="I540" i="13"/>
  <c r="K540" i="13"/>
  <c r="K539" i="13" s="1"/>
  <c r="M540" i="13"/>
  <c r="M539" i="13" s="1"/>
  <c r="O540" i="13"/>
  <c r="O539" i="13" s="1"/>
  <c r="Q540" i="13"/>
  <c r="Q539" i="13" s="1"/>
  <c r="V540" i="13"/>
  <c r="V539" i="13" s="1"/>
  <c r="G545" i="13"/>
  <c r="I545" i="13"/>
  <c r="K545" i="13"/>
  <c r="M545" i="13"/>
  <c r="O545" i="13"/>
  <c r="Q545" i="13"/>
  <c r="V545" i="13"/>
  <c r="G550" i="13"/>
  <c r="I550" i="13"/>
  <c r="K550" i="13"/>
  <c r="M550" i="13"/>
  <c r="O550" i="13"/>
  <c r="Q550" i="13"/>
  <c r="V550" i="13"/>
  <c r="G553" i="13"/>
  <c r="I553" i="13"/>
  <c r="K553" i="13"/>
  <c r="M553" i="13"/>
  <c r="O553" i="13"/>
  <c r="Q553" i="13"/>
  <c r="V553" i="13"/>
  <c r="G555" i="13"/>
  <c r="I555" i="13"/>
  <c r="K555" i="13"/>
  <c r="G556" i="13"/>
  <c r="I556" i="13"/>
  <c r="K556" i="13"/>
  <c r="M556" i="13"/>
  <c r="M555" i="13" s="1"/>
  <c r="O556" i="13"/>
  <c r="O555" i="13" s="1"/>
  <c r="Q556" i="13"/>
  <c r="Q555" i="13" s="1"/>
  <c r="V556" i="13"/>
  <c r="V555" i="13" s="1"/>
  <c r="G566" i="13"/>
  <c r="G567" i="13"/>
  <c r="I567" i="13"/>
  <c r="I566" i="13" s="1"/>
  <c r="K567" i="13"/>
  <c r="K566" i="13" s="1"/>
  <c r="M567" i="13"/>
  <c r="M566" i="13" s="1"/>
  <c r="O567" i="13"/>
  <c r="O566" i="13" s="1"/>
  <c r="Q567" i="13"/>
  <c r="Q566" i="13" s="1"/>
  <c r="V567" i="13"/>
  <c r="G570" i="13"/>
  <c r="I570" i="13"/>
  <c r="K570" i="13"/>
  <c r="M570" i="13"/>
  <c r="O570" i="13"/>
  <c r="Q570" i="13"/>
  <c r="V570" i="13"/>
  <c r="V566" i="13" s="1"/>
  <c r="G573" i="13"/>
  <c r="I573" i="13"/>
  <c r="K573" i="13"/>
  <c r="M573" i="13"/>
  <c r="O573" i="13"/>
  <c r="Q573" i="13"/>
  <c r="V573" i="13"/>
  <c r="G576" i="13"/>
  <c r="I576" i="13"/>
  <c r="K576" i="13"/>
  <c r="M576" i="13"/>
  <c r="O576" i="13"/>
  <c r="Q576" i="13"/>
  <c r="V576" i="13"/>
  <c r="G582" i="13"/>
  <c r="I582" i="13"/>
  <c r="G583" i="13"/>
  <c r="I583" i="13"/>
  <c r="K583" i="13"/>
  <c r="K582" i="13" s="1"/>
  <c r="M583" i="13"/>
  <c r="M582" i="13" s="1"/>
  <c r="O583" i="13"/>
  <c r="O582" i="13" s="1"/>
  <c r="Q583" i="13"/>
  <c r="Q582" i="13" s="1"/>
  <c r="V583" i="13"/>
  <c r="V582" i="13" s="1"/>
  <c r="G586" i="13"/>
  <c r="I586" i="13"/>
  <c r="K586" i="13"/>
  <c r="M586" i="13"/>
  <c r="O586" i="13"/>
  <c r="Q586" i="13"/>
  <c r="V586" i="13"/>
  <c r="G588" i="13"/>
  <c r="I588" i="13"/>
  <c r="K588" i="13"/>
  <c r="M588" i="13"/>
  <c r="O588" i="13"/>
  <c r="Q588" i="13"/>
  <c r="V588" i="13"/>
  <c r="G591" i="13"/>
  <c r="M591" i="13" s="1"/>
  <c r="I591" i="13"/>
  <c r="I590" i="13" s="1"/>
  <c r="K591" i="13"/>
  <c r="K590" i="13" s="1"/>
  <c r="O591" i="13"/>
  <c r="Q591" i="13"/>
  <c r="V591" i="13"/>
  <c r="G595" i="13"/>
  <c r="I595" i="13"/>
  <c r="K595" i="13"/>
  <c r="M595" i="13"/>
  <c r="O595" i="13"/>
  <c r="O590" i="13" s="1"/>
  <c r="Q595" i="13"/>
  <c r="Q590" i="13" s="1"/>
  <c r="V595" i="13"/>
  <c r="V590" i="13" s="1"/>
  <c r="G601" i="13"/>
  <c r="M601" i="13" s="1"/>
  <c r="I601" i="13"/>
  <c r="K601" i="13"/>
  <c r="O601" i="13"/>
  <c r="Q601" i="13"/>
  <c r="V601" i="13"/>
  <c r="AE608" i="13"/>
  <c r="G73" i="12"/>
  <c r="BA70" i="12"/>
  <c r="BA61" i="12"/>
  <c r="BA58" i="12"/>
  <c r="BA55" i="12"/>
  <c r="BA52" i="12"/>
  <c r="BA44" i="12"/>
  <c r="BA42" i="12"/>
  <c r="BA39" i="12"/>
  <c r="BA35" i="12"/>
  <c r="BA23" i="12"/>
  <c r="BA18" i="12"/>
  <c r="BA14" i="12"/>
  <c r="BA11" i="12"/>
  <c r="G9" i="12"/>
  <c r="G8" i="12" s="1"/>
  <c r="I9" i="12"/>
  <c r="I8" i="12" s="1"/>
  <c r="K9" i="12"/>
  <c r="K8" i="12" s="1"/>
  <c r="M9" i="12"/>
  <c r="M8" i="12" s="1"/>
  <c r="O9" i="12"/>
  <c r="Q9" i="12"/>
  <c r="V9" i="12"/>
  <c r="G13" i="12"/>
  <c r="I13" i="12"/>
  <c r="K13" i="12"/>
  <c r="M13" i="12"/>
  <c r="O13" i="12"/>
  <c r="O8" i="12" s="1"/>
  <c r="Q13" i="12"/>
  <c r="Q8" i="12" s="1"/>
  <c r="V13" i="12"/>
  <c r="V8" i="12" s="1"/>
  <c r="G16" i="12"/>
  <c r="M16" i="12" s="1"/>
  <c r="I16" i="12"/>
  <c r="K16" i="12"/>
  <c r="O16" i="12"/>
  <c r="Q16" i="12"/>
  <c r="V16" i="12"/>
  <c r="G26" i="12"/>
  <c r="I26" i="12"/>
  <c r="K26" i="12"/>
  <c r="M26" i="12"/>
  <c r="O26" i="12"/>
  <c r="Q26" i="12"/>
  <c r="V26" i="12"/>
  <c r="G37" i="12"/>
  <c r="I37" i="12"/>
  <c r="K37" i="12"/>
  <c r="M37" i="12"/>
  <c r="O37" i="12"/>
  <c r="Q37" i="12"/>
  <c r="V37" i="12"/>
  <c r="G47" i="12"/>
  <c r="I47" i="12"/>
  <c r="K47" i="12"/>
  <c r="M47" i="12"/>
  <c r="O47" i="12"/>
  <c r="Q47" i="12"/>
  <c r="V47" i="12"/>
  <c r="G51" i="12"/>
  <c r="M51" i="12" s="1"/>
  <c r="I51" i="12"/>
  <c r="I50" i="12" s="1"/>
  <c r="K51" i="12"/>
  <c r="K50" i="12" s="1"/>
  <c r="O51" i="12"/>
  <c r="Q51" i="12"/>
  <c r="V51" i="12"/>
  <c r="G54" i="12"/>
  <c r="I54" i="12"/>
  <c r="K54" i="12"/>
  <c r="M54" i="12"/>
  <c r="O54" i="12"/>
  <c r="O50" i="12" s="1"/>
  <c r="Q54" i="12"/>
  <c r="Q50" i="12" s="1"/>
  <c r="V54" i="12"/>
  <c r="V50" i="12" s="1"/>
  <c r="G57" i="12"/>
  <c r="M57" i="12" s="1"/>
  <c r="I57" i="12"/>
  <c r="K57" i="12"/>
  <c r="O57" i="12"/>
  <c r="Q57" i="12"/>
  <c r="V57" i="12"/>
  <c r="G60" i="12"/>
  <c r="I60" i="12"/>
  <c r="K60" i="12"/>
  <c r="M60" i="12"/>
  <c r="O60" i="12"/>
  <c r="Q60" i="12"/>
  <c r="V60" i="12"/>
  <c r="G63" i="12"/>
  <c r="I63" i="12"/>
  <c r="K63" i="12"/>
  <c r="M63" i="12"/>
  <c r="O63" i="12"/>
  <c r="Q63" i="12"/>
  <c r="V63" i="12"/>
  <c r="G66" i="12"/>
  <c r="I66" i="12"/>
  <c r="K66" i="12"/>
  <c r="M66" i="12"/>
  <c r="O66" i="12"/>
  <c r="Q66" i="12"/>
  <c r="V66" i="12"/>
  <c r="G69" i="12"/>
  <c r="I69" i="12"/>
  <c r="K69" i="12"/>
  <c r="M69" i="12"/>
  <c r="O69" i="12"/>
  <c r="Q69" i="12"/>
  <c r="V69" i="12"/>
  <c r="AE73" i="12"/>
  <c r="AF73" i="12"/>
  <c r="I20" i="1"/>
  <c r="I19" i="1"/>
  <c r="I18" i="1"/>
  <c r="I17" i="1"/>
  <c r="I16" i="1"/>
  <c r="F46" i="1"/>
  <c r="G23" i="1" s="1"/>
  <c r="G46" i="1"/>
  <c r="G25" i="1" s="1"/>
  <c r="H46" i="1"/>
  <c r="I45" i="1"/>
  <c r="I44" i="1"/>
  <c r="I43" i="1"/>
  <c r="I41" i="1"/>
  <c r="I40" i="1"/>
  <c r="J28" i="1"/>
  <c r="J26" i="1"/>
  <c r="G38" i="1"/>
  <c r="F38" i="1"/>
  <c r="J23" i="1"/>
  <c r="J24" i="1"/>
  <c r="J25" i="1"/>
  <c r="J27" i="1"/>
  <c r="E24" i="1"/>
  <c r="G24" i="1"/>
  <c r="E26" i="1"/>
  <c r="G26" i="1"/>
  <c r="J71" i="1" l="1"/>
  <c r="J70" i="1"/>
  <c r="J63" i="1"/>
  <c r="J64" i="1"/>
  <c r="J69" i="1"/>
  <c r="J65" i="1"/>
  <c r="J59" i="1"/>
  <c r="J60" i="1"/>
  <c r="J66" i="1"/>
  <c r="J61" i="1"/>
  <c r="J67" i="1"/>
  <c r="J62" i="1"/>
  <c r="A27" i="1"/>
  <c r="M8" i="14"/>
  <c r="AF66" i="14"/>
  <c r="G57" i="14"/>
  <c r="G8" i="14"/>
  <c r="M265" i="13"/>
  <c r="M590" i="13"/>
  <c r="M235" i="13"/>
  <c r="M298" i="13"/>
  <c r="G265" i="13"/>
  <c r="G8" i="13"/>
  <c r="G185" i="13"/>
  <c r="G298" i="13"/>
  <c r="G590" i="13"/>
  <c r="M12" i="13"/>
  <c r="M8" i="13" s="1"/>
  <c r="G235" i="13"/>
  <c r="M50" i="12"/>
  <c r="G50" i="12"/>
  <c r="I21" i="1"/>
  <c r="J40" i="1"/>
  <c r="J39" i="1"/>
  <c r="J46" i="1" s="1"/>
  <c r="J45" i="1"/>
  <c r="J44" i="1"/>
  <c r="J43" i="1"/>
  <c r="J41" i="1"/>
  <c r="J72" i="1" l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F6C6E179-6B99-4E7E-966A-9331D426F8D7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7A97B7B-8933-48DB-9FAF-5A9AA324A2EA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E12EEC57-4D73-417E-86C1-DB3A03BB45D2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8F81180-B833-4162-A7D8-6C930B61EC56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445D57A8-2EC1-47EE-8CB8-83CD6FBD5FCB}">
      <text>
        <r>
          <rPr>
            <sz val="10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18047C8-FAD6-48AE-89F5-859634BB0749}">
      <text>
        <r>
          <rPr>
            <sz val="10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<sst xmlns="http://schemas.openxmlformats.org/spreadsheetml/2006/main" count="2901" uniqueCount="800">
  <si>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</si>
  <si>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</si>
  <si>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</si>
  <si>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</si>
  <si>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</si>
  <si>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</si>
  <si>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</si>
  <si>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</si>
  <si>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</si>
  <si>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</si>
  <si>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</si>
  <si>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</si>
  <si>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</si>
  <si>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</si>
  <si>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</si>
  <si>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</si>
  <si>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</si>
  <si>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</si>
  <si>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</si>
  <si>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</si>
  <si>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</si>
  <si>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</si>
  <si>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</si>
  <si>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</si>
  <si>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</si>
  <si>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</si>
  <si>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</si>
  <si>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</si>
  <si>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</si>
  <si>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</si>
  <si>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</si>
  <si>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</si>
  <si>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</si>
  <si>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</si>
  <si>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</si>
  <si>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</si>
  <si>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</si>
  <si>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</si>
  <si>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</si>
  <si>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</si>
  <si>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</si>
  <si>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</si>
  <si>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</si>
  <si>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102025</t>
  </si>
  <si>
    <t>Záhorovice - rekonstrukce řadu  B3</t>
  </si>
  <si>
    <t>Stavba</t>
  </si>
  <si>
    <t>Ostatní a vedlejší náklady</t>
  </si>
  <si>
    <t>01</t>
  </si>
  <si>
    <t>Inženýrský objekt</t>
  </si>
  <si>
    <t>SO 01</t>
  </si>
  <si>
    <t>Rekonstrukce řad  B3</t>
  </si>
  <si>
    <t>02</t>
  </si>
  <si>
    <t>Náhradní zásobení vodou - suchovod</t>
  </si>
  <si>
    <t>Celkem za stavbu</t>
  </si>
  <si>
    <t>CZK</t>
  </si>
  <si>
    <t>#POPS</t>
  </si>
  <si>
    <t>Popis stavby: 102025 - Záhorovice - rekonstrukce řadu  B3</t>
  </si>
  <si>
    <t>#POPO</t>
  </si>
  <si>
    <t>Popis objektu: 00 - Ostatní a vedlejší náklady</t>
  </si>
  <si>
    <t>#POPR</t>
  </si>
  <si>
    <t>Popis rozpočtu: 01 - Ostatní a vedlejší náklady</t>
  </si>
  <si>
    <t>Popis objektu: SO 01 - Rekonstrukce řad  B3</t>
  </si>
  <si>
    <t>Popis rozpočtu: 01 - Rekonstrukce řad  B3</t>
  </si>
  <si>
    <t>Popis rozpočtu: 02 - Náhradní zásobení vodou - suchovod</t>
  </si>
  <si>
    <t>Rekapitulace dílů</t>
  </si>
  <si>
    <t>Typ dílu</t>
  </si>
  <si>
    <t>1</t>
  </si>
  <si>
    <t>Zemní práce</t>
  </si>
  <si>
    <t>11</t>
  </si>
  <si>
    <t>Přípravné a přidružené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</si>
  <si>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</si>
  <si>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</si>
  <si>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</si>
  <si>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</si>
  <si>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</si>
  <si>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</si>
  <si>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</si>
  <si>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</si>
  <si>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</si>
  <si>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</si>
  <si>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</si>
  <si>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</si>
  <si>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767</t>
  </si>
  <si>
    <t>Konstrukce zámečnické</t>
  </si>
  <si>
    <t>M23</t>
  </si>
  <si>
    <t>Montáže potrubí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</si>
  <si>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</si>
  <si>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</si>
  <si>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</si>
  <si>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</si>
  <si>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</si>
  <si>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</si>
  <si>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</si>
  <si>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</si>
  <si>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</si>
  <si>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</si>
  <si>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</si>
  <si>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</si>
  <si>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</si>
  <si>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</si>
  <si>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</si>
  <si>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</si>
  <si>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</si>
  <si>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</si>
  <si>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</si>
  <si>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</si>
  <si>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</si>
  <si>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</si>
  <si>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</si>
  <si>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</si>
  <si>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</si>
  <si>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</si>
  <si>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</si>
  <si>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</si>
  <si>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</si>
  <si>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</si>
  <si>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</si>
  <si>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</si>
  <si>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</si>
  <si>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</si>
  <si>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</si>
  <si>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</si>
  <si>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</si>
  <si>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</si>
  <si>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</si>
  <si>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</si>
  <si>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</si>
  <si>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</si>
  <si>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</si>
  <si>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</si>
  <si>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</si>
  <si>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</si>
  <si>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SPU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</si>
  <si>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</si>
  <si>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</si>
  <si>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</si>
  <si>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</si>
  <si>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</si>
  <si>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</si>
  <si>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</si>
  <si>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</si>
  <si>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</si>
  <si>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</si>
  <si>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</si>
  <si>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</si>
  <si>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</si>
  <si>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</si>
  <si>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</si>
  <si>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</si>
  <si>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</si>
  <si>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</si>
  <si>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</si>
  <si>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</si>
  <si>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</si>
  <si>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</si>
  <si>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</si>
  <si>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</si>
  <si>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</si>
  <si>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</si>
  <si>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</si>
  <si>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</si>
  <si>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</si>
  <si>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</si>
  <si>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</si>
  <si>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</si>
  <si>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</si>
  <si>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</si>
  <si>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</si>
  <si>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</si>
  <si>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</si>
  <si>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</si>
  <si>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</si>
  <si>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</si>
  <si>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</si>
  <si>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</si>
  <si>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</si>
  <si>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</si>
  <si>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</si>
  <si>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</si>
  <si>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00521103T0</t>
  </si>
  <si>
    <t>Čištění komunikací v průběhu stavby</t>
  </si>
  <si>
    <t>Vlastní</t>
  </si>
  <si>
    <t>Včetně opravy a údržby komunikací užívaných v průběhu stavby.</t>
  </si>
  <si>
    <t>005231031T</t>
  </si>
  <si>
    <t>Náklady spojené s provizorním zásobováním odstavených objektů pitnou vodou</t>
  </si>
  <si>
    <t>Náklady na opatření na síti,odstavení vodárenského zařízení a jeho opětovné uvedení do provozu.</t>
  </si>
  <si>
    <t>005241030T</t>
  </si>
  <si>
    <t>Pasportizace objektů</t>
  </si>
  <si>
    <t>Zdokumentování pozemních a jiných objektů v blízkosti stavby a před jejím zahájením(fotodokumentace,video,popisy)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</si>
  <si>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</si>
  <si>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</si>
  <si>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</si>
  <si>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</si>
  <si>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</si>
  <si>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</si>
  <si>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</si>
  <si>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</si>
  <si>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115101202R00</t>
  </si>
  <si>
    <t>Čerpání vody na dopravní výšku do 10 m  s uvažovaným průměrným přítokem přes 500 do 1 000 l/min</t>
  </si>
  <si>
    <t>h</t>
  </si>
  <si>
    <t>800-1</t>
  </si>
  <si>
    <t>Práce</t>
  </si>
  <si>
    <t>POL1_</t>
  </si>
  <si>
    <t>na vzdálenost od hladiny vody v jímce po výšku roviny proložené osou nejvyššího bodu výtlačného potrubí. Včetně odpadní potrubí v délce do 20 m.</t>
  </si>
  <si>
    <t>SPI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</si>
  <si>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</si>
  <si>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</si>
  <si>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</si>
  <si>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</si>
  <si>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119001421R00</t>
  </si>
  <si>
    <t>Dočasné zajištění podzemního potrubí nebo vedení kabelů do 3 kabelů</t>
  </si>
  <si>
    <t>m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</si>
  <si>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</si>
  <si>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sděl.kabel : 4*2,00</t>
  </si>
  <si>
    <t>VV</t>
  </si>
  <si>
    <t>120001101R00</t>
  </si>
  <si>
    <t>Ztížené vykopávky v horninách jakékoliv třídy</t>
  </si>
  <si>
    <t>m3</t>
  </si>
  <si>
    <t>příplatek k cenám vykopávek za ztížení vykopávky v blízkosti podzemního vedení nebo výbušnin v horninách jakékoliv třídy,</t>
  </si>
  <si>
    <t>sděl.kabel : 4*2,00*1,00*1,10</t>
  </si>
  <si>
    <t>121101102R00</t>
  </si>
  <si>
    <t>Sejmutí ornice s přemístěním na vzdálenost přes 50 do 100 m</t>
  </si>
  <si>
    <t>nebo lesní půdy, s vodorovným přemístěním na hromady v místě upotřebení nebo na dočasné či trvalé skládky se složením</t>
  </si>
  <si>
    <t>plocha oprav : 106,70*0,15</t>
  </si>
  <si>
    <t>131201202R00</t>
  </si>
  <si>
    <t>Hloubení zapažených jam a zářezů do 1000 m3, v hornině 3, strojně, s ručním dočištěním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</si>
  <si>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</si>
  <si>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manip.jámy : 8*(3,00*1,50*2,20)</t>
  </si>
  <si>
    <t>sondy : 36*(1,00*1,00*1,70)</t>
  </si>
  <si>
    <t xml:space="preserve">odpočet povrchů: : </t>
  </si>
  <si>
    <t>asf.komun : -1*(3,00*1,50*0,45)</t>
  </si>
  <si>
    <t>-2*(1,00*1,00*0,45)</t>
  </si>
  <si>
    <t>dlažba : -3*(3,00*1,50*0,22)</t>
  </si>
  <si>
    <t>-15*(1,00*1,00*0,22)</t>
  </si>
  <si>
    <t>beton : -3*(1,00*1,00*0,29)</t>
  </si>
  <si>
    <t>zeleň : -4*(3,00*1,50*0,15)</t>
  </si>
  <si>
    <t>-16*(1,00*1,00*0,15)</t>
  </si>
  <si>
    <t>131201209R00</t>
  </si>
  <si>
    <t xml:space="preserve">Hloubení zapažených jam a zářezů příplatek za lepivost, v hornině 3,  </t>
  </si>
  <si>
    <t>125,235/100*30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</si>
  <si>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</si>
  <si>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</si>
  <si>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</si>
  <si>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otevřený výkop : 22,10*1,10*1,70</t>
  </si>
  <si>
    <t>31,30*1,10*1,90</t>
  </si>
  <si>
    <t>přípojky : 45,40*1,10*1,60</t>
  </si>
  <si>
    <t>asf.komun. : -31,30*1,10*0,45</t>
  </si>
  <si>
    <t>dlažba : -7,00*1,10*0,22</t>
  </si>
  <si>
    <t>-18,00*1,10*0,22</t>
  </si>
  <si>
    <t>beton : -5,40*1,10*0,29</t>
  </si>
  <si>
    <t>zeleň : -15,10*1,10*0,15</t>
  </si>
  <si>
    <t>-22,00*1,10*0,15</t>
  </si>
  <si>
    <t>132201219R00</t>
  </si>
  <si>
    <t xml:space="preserve">Hloubení rýh šířky přes 60 do 200 cm příplatek za lepivost, v hornině 3,  </t>
  </si>
  <si>
    <t>157,260/100*30</t>
  </si>
  <si>
    <t>141721101R00</t>
  </si>
  <si>
    <t>Řízené protlačení a vtažení trub PE v hornině 1 - 4 průměru do 110 mm</t>
  </si>
  <si>
    <t>Horizontálně řízené vrtání, vtažení potrubí na principu rozplavování a rozrušování zeminy pomocí vysokotlaké směsi vody a bentonitu. Případné svařování vtahovaného potrubí.</t>
  </si>
  <si>
    <t>D 110 : 268,00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</si>
  <si>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</si>
  <si>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</si>
  <si>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</si>
  <si>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</si>
  <si>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otevřený výkop : 22,10*1,70*2</t>
  </si>
  <si>
    <t>31,30*1,90*2</t>
  </si>
  <si>
    <t>přípojky : 45,40*1,60*2</t>
  </si>
  <si>
    <t>151101111R00</t>
  </si>
  <si>
    <t>Odstranění pažení a rozepření rýh příložné , hloubky do 2 m</t>
  </si>
  <si>
    <t>pro podzemní vedení s uložením materiálu na vzdálenost do 3 m od kraje výkopu,</t>
  </si>
  <si>
    <t>151101201R00</t>
  </si>
  <si>
    <t>Zřízení pažení stěn výkopu bez rozepření, vzepření příložné, hloubky do 4 m</t>
  </si>
  <si>
    <t>manip.jámy : 8*(2*3,00*2,20+2*1,50*2,20)</t>
  </si>
  <si>
    <t>151101211R00</t>
  </si>
  <si>
    <t>Odstranění pažení stěn výkopu příložné, hloubky do 4 m</t>
  </si>
  <si>
    <t>s uložením pažin na vzdálenost do 3 m od okraje výkopu,</t>
  </si>
  <si>
    <t>151101301R00</t>
  </si>
  <si>
    <t>Zřízení rozepření zapažených stěn výkopů při roubení příložném, hloubky do 4 m</t>
  </si>
  <si>
    <t>s potřebným přepažováním,</t>
  </si>
  <si>
    <t>151101311R00</t>
  </si>
  <si>
    <t>Odstranění rozepření stěn výkopů při roubení příložném, hloubky do 4 m</t>
  </si>
  <si>
    <t>s uložením materiálu na vzdálenost do 3 m od okraje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</si>
  <si>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</si>
  <si>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</si>
  <si>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</si>
  <si>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jámy : 125,2355/100*8</t>
  </si>
  <si>
    <t>rýhy : 157,260/100*55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</si>
  <si>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</si>
  <si>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</si>
  <si>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</si>
  <si>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meziskládka tam a zpět</t>
  </si>
  <si>
    <t>výkopek : 86,998*2</t>
  </si>
  <si>
    <t>ornice : 16,005</t>
  </si>
  <si>
    <t>162701105R00</t>
  </si>
  <si>
    <t>Vodorovné přemístění výkopku z horniny 1 až 4, na vzdálenost přes 9 000  do 10 000 m</t>
  </si>
  <si>
    <t>trvalá skládka do 35 km</t>
  </si>
  <si>
    <t>jámy : 114,885</t>
  </si>
  <si>
    <t>rýhy : 157,260</t>
  </si>
  <si>
    <t>odpočet zásypu : -86,998</t>
  </si>
  <si>
    <t>162701109R00</t>
  </si>
  <si>
    <t>Vodorovné přemístění výkopku příplatek k ceně za každých dalších i započatých 1 000 m přes 10 000 m  z horniny 1 až 4</t>
  </si>
  <si>
    <t>185,147*25</t>
  </si>
  <si>
    <t>167101102R00</t>
  </si>
  <si>
    <t>Nakládání, skládání, překládání neulehlého výkopku nakládání výkopku  přes 100 m3, z horniny 1 až 4</t>
  </si>
  <si>
    <t>výkopek : 86,998</t>
  </si>
  <si>
    <t>171201201R00</t>
  </si>
  <si>
    <t>Uložení sypaniny na dočasnou skládku tak, že na 1 m2 plochy připadá přes 2 m3 výkopku nebo ornice</t>
  </si>
  <si>
    <t>výkopek : 86,998/2</t>
  </si>
  <si>
    <t>ornice : 16,005/2</t>
  </si>
  <si>
    <t>174101101R00</t>
  </si>
  <si>
    <t>Zásyp sypaninou se zhutněním jam, šachet, rýh nebo kolem objektů v těchto vykopávkách</t>
  </si>
  <si>
    <t>z jakékoliv horniny s uložením výkopku po vrstvách,</t>
  </si>
  <si>
    <t>vytříděnou zeminou</t>
  </si>
  <si>
    <t>včetně strojního přemístění materiálu pro zásyp ze vzdálenosti do 10 m od okraje zásypu</t>
  </si>
  <si>
    <t>manip.jámy : 4*(3,00*1,50)*(2,20-0,10-0,39)</t>
  </si>
  <si>
    <t>sondy : 16*(1,00*1,00)*(1,70-0,10-0,39)</t>
  </si>
  <si>
    <t>otevřený výkop : 15,10*1,10*(1,70-0,10-0,41)</t>
  </si>
  <si>
    <t>přípojky : 22,00*1,10*(1,60-0,10-0,33)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</si>
  <si>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</si>
  <si>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</si>
  <si>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</si>
  <si>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manip.jámy : 4*(3,00*1,50*0,41)</t>
  </si>
  <si>
    <t>4*(3,00*1,50*0,39)</t>
  </si>
  <si>
    <t>sondy : 17*(1,00*1,00*0,41)</t>
  </si>
  <si>
    <t>19*(1,00*1,00*0,39)</t>
  </si>
  <si>
    <t>otevřený výkop : 22,10*1,10*0,41</t>
  </si>
  <si>
    <t>31,30*1,10*0,39</t>
  </si>
  <si>
    <t>přípojky : 45,40*1,10*0,33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</si>
  <si>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</si>
  <si>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</si>
  <si>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</si>
  <si>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</si>
  <si>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plocha oprav : 106,70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</si>
  <si>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</si>
  <si>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</si>
  <si>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</si>
  <si>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199000002R00</t>
  </si>
  <si>
    <t>Poplatky za skládku horniny 1- 4, skupina 17 05 04 z Katalogu odpadů</t>
  </si>
  <si>
    <t>174101109T00</t>
  </si>
  <si>
    <t>Zásyp jam, rýh materiálem s mírou zhutnitelnosti dle TP 146, včetně drceného kameniva</t>
  </si>
  <si>
    <t>kamenivo drcené fr.16-32 mm</t>
  </si>
  <si>
    <t>manip.jámy : 4*(3,00*1,50)*(2,20-0,10-0,41)</t>
  </si>
  <si>
    <t>sondy : 20*(1,00*1,00)*(1,70-0,10-0,39)</t>
  </si>
  <si>
    <t/>
  </si>
  <si>
    <t>otevřený výkop : 7,00*1,10*(1,70-0,10-0,41)</t>
  </si>
  <si>
    <t>31,30*1,10*(1,90-0,10-0,38)</t>
  </si>
  <si>
    <t>přípojky : 23,40*1,10*(1,60-0,10-0,33)</t>
  </si>
  <si>
    <t>199020301T00</t>
  </si>
  <si>
    <t>Položení kabelových žlabů vč.poklopů</t>
  </si>
  <si>
    <t xml:space="preserve">m     </t>
  </si>
  <si>
    <t>00572400R</t>
  </si>
  <si>
    <t>směs travní parková, pro běžnou zátěž</t>
  </si>
  <si>
    <t>kg</t>
  </si>
  <si>
    <t>SPCM</t>
  </si>
  <si>
    <t>Specifikace</t>
  </si>
  <si>
    <t>POL3_</t>
  </si>
  <si>
    <t>106,70/25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</si>
  <si>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</si>
  <si>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</si>
  <si>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</si>
  <si>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</si>
  <si>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</si>
  <si>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583320202R</t>
  </si>
  <si>
    <t>Kamenivo nestanovené těžené; frakce 0,0 až 2,0 mm</t>
  </si>
  <si>
    <t>t</t>
  </si>
  <si>
    <t>obsyp</t>
  </si>
  <si>
    <t>68,655*1,80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</si>
  <si>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</si>
  <si>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</si>
  <si>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</si>
  <si>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</si>
  <si>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plocha oprav : 51,60</t>
  </si>
  <si>
    <t>113107535R00</t>
  </si>
  <si>
    <t>Odstranění podkladů nebo krytů z kameniva hrubého drceného, v ploše jednotlivě do 50 m2, tloušťka vrstvy 350 mm</t>
  </si>
  <si>
    <t>plocha oprav : 40,00</t>
  </si>
  <si>
    <t>113107610R00</t>
  </si>
  <si>
    <t>Odstranění podkladů nebo krytů z kameniva hrubého drceného, v ploše jednotlivě nad 50 m2, tloušťka vrstvy 100 mm</t>
  </si>
  <si>
    <t>51,60+9,00</t>
  </si>
  <si>
    <t>113108310R00</t>
  </si>
  <si>
    <t>Odstranění podkladů nebo krytů živičných, v ploše jednotlivě do 50 m2, tloušťka vrstvy 100 mm</t>
  </si>
  <si>
    <t>provizorní oprava asf.komun.</t>
  </si>
  <si>
    <t>113109315R00</t>
  </si>
  <si>
    <t>Odstranění podkladů nebo krytů z betonu prostého, v ploše jednotlivě do 50 m2, tloušťka vrstvy 150 mm</t>
  </si>
  <si>
    <t>plocha oprav : 9,00</t>
  </si>
  <si>
    <t>113202111R00</t>
  </si>
  <si>
    <t>Vytrhání obrub z krajníků nebo obrubníků stojatých</t>
  </si>
  <si>
    <t>s vybouráním lože, s přemístěním hmot na skládku na vzdálenost do 3 m nebo naložením na dopravní prostředek</t>
  </si>
  <si>
    <t>4,50+44,00</t>
  </si>
  <si>
    <t>919735112R00</t>
  </si>
  <si>
    <t>Řezání stávajících krytů nebo podkladů živičných, hloubky přes 50 do 100 mm</t>
  </si>
  <si>
    <t>POL1_1</t>
  </si>
  <si>
    <t>včetně spotřeby vody</t>
  </si>
  <si>
    <t>38,00*2</t>
  </si>
  <si>
    <t>979082219R00</t>
  </si>
  <si>
    <t>Vodorovná doprava suti po suchu příplatek k ceně za každý další i započatý 1 km přes 1 km</t>
  </si>
  <si>
    <t>řízená skládka do 35 km</t>
  </si>
  <si>
    <t>85,188*34</t>
  </si>
  <si>
    <t>979990107R00</t>
  </si>
  <si>
    <t>Poplatek za uložení, směs betonu, cihel a dřeva,  , skupina 17 09 04 z Katalogu odpadů</t>
  </si>
  <si>
    <t>801-3</t>
  </si>
  <si>
    <t>kategorie 17 09 04 smíšené stavební a demoliční odpady</t>
  </si>
  <si>
    <t>Odkaz na dem. hmot. položky pořadí 39 : 3,24000</t>
  </si>
  <si>
    <t>Odkaz na dem. hmot. položky pořadí 34 : 7,12080</t>
  </si>
  <si>
    <t>979999976R00</t>
  </si>
  <si>
    <t>Poplatek za uložení, zemina a kamení, kusovost nad 1600 cm2, skupina 17 05 04 z Katalogu odpadů</t>
  </si>
  <si>
    <t>Odkaz na dem. hmot. položky pořadí 35 : 30,80000</t>
  </si>
  <si>
    <t>Odkaz na dem. hmot. položky pořadí 36 : 13,33200</t>
  </si>
  <si>
    <t>979999995R00</t>
  </si>
  <si>
    <t>Poplatek za recyklaci, obalovaného kameniva a asfaltu, kusovost do 1600 cm2, skupina 17 03 02 z Katalogu odpadů</t>
  </si>
  <si>
    <t>170 302</t>
  </si>
  <si>
    <t>Odkaz na dem. hmot. položky pořadí 37 : 8,80000</t>
  </si>
  <si>
    <t>Odkaz na dem. hmot. položky pořadí 38 : 8,80000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</si>
  <si>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</si>
  <si>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</si>
  <si>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</si>
  <si>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</si>
  <si>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</si>
  <si>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34,35,36,37,38,39,40, : </t>
  </si>
  <si>
    <t>Součet: : 85,18780</t>
  </si>
  <si>
    <t>451572111R00</t>
  </si>
  <si>
    <t>Lože pod potrubí, stoky a drobné objekty z kameniva drobného těženého 0÷4 mm</t>
  </si>
  <si>
    <t>827-1</t>
  </si>
  <si>
    <t>v otevřeném výkopu,</t>
  </si>
  <si>
    <t>manip.jámy : 8*(3,00*1,50*0,10)</t>
  </si>
  <si>
    <t>sondy : 36*(1,00*1,00*0,10)</t>
  </si>
  <si>
    <t>otevřený výkop : 22,10*1,10*0,10</t>
  </si>
  <si>
    <t>31,30*1,10*0,10</t>
  </si>
  <si>
    <t>přípojky : 45,40*1,10*0,10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</si>
  <si>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</si>
  <si>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</si>
  <si>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</si>
  <si>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13*0,20</t>
  </si>
  <si>
    <t>452313171R00</t>
  </si>
  <si>
    <t>Podkladní a zajišťovací konstrukce z betonu bloky pro potrubí , z betonu prostého třídy C 30/37</t>
  </si>
  <si>
    <t>AŠ : 1*0,30*0,11*0,66</t>
  </si>
  <si>
    <t>1*0,20*0,30*0,42</t>
  </si>
  <si>
    <t>1*0,20*0,30*0,47</t>
  </si>
  <si>
    <t>452353101R00</t>
  </si>
  <si>
    <t xml:space="preserve">Bednění podkladních a zajišťovacích konstrukcí bloků pro potrubí </t>
  </si>
  <si>
    <t>AŠ : 2*0,30*0,66+2*0,11*0,66</t>
  </si>
  <si>
    <t>2*0,20*0,42+2*0,30*0,42</t>
  </si>
  <si>
    <t>2*0,20*0,47+2*0,30*0,47</t>
  </si>
  <si>
    <t>465513129T00</t>
  </si>
  <si>
    <t>Dlažba z kamene do betonu třídy C30/37-XF3-S3, tl. 150 mm, úprava kolem ul.poklopů</t>
  </si>
  <si>
    <t>592451170R</t>
  </si>
  <si>
    <t>Dlažba betonová typ: obdélníkový; dl = 200 mm; š = 100 mm; tl = 80,0 mm; barva: šedá</t>
  </si>
  <si>
    <t>pod uliční poklopy</t>
  </si>
  <si>
    <t>564113510R00</t>
  </si>
  <si>
    <t>Podklad nebo podsyp z asfaltového recyklátu frakce 0-32 mm, tloušťka po zhutnění 10 cm</t>
  </si>
  <si>
    <t>s rozprostřením, vlhčením a zhutněním</t>
  </si>
  <si>
    <t>provizorní oprava asf.komunikací</t>
  </si>
  <si>
    <t>564831111RT2</t>
  </si>
  <si>
    <t>Podklad ze štěrkodrti s rozprostřením a zhutněním frakce 0-32 mm, tloušťka po zhutnění 100 mm</t>
  </si>
  <si>
    <t>oprava ploch B : 51,60</t>
  </si>
  <si>
    <t>oprava ploch C : 9,00</t>
  </si>
  <si>
    <t>564851111RT2</t>
  </si>
  <si>
    <t>Podklad ze štěrkodrti s rozprostřením a zhutněním frakce 0-32 mm, tloušťka po zhutnění 150 mm</t>
  </si>
  <si>
    <t>oprava ploch A : 40,00</t>
  </si>
  <si>
    <t>564861111RT2</t>
  </si>
  <si>
    <t>Podklad ze štěrkodrti s rozprostřením a zhutněním frakce 0-32 mm, tloušťka po zhutnění 200 mm</t>
  </si>
  <si>
    <t>565141211R00</t>
  </si>
  <si>
    <t>Podklad z kameniva obaleného asfaltem ACP 16+ až ACP 22+, v pruhu šířky přes 3 m, třídy 1, tloušťka po zhutnění 60 mm</t>
  </si>
  <si>
    <t>s rozprostřením a zhutněním</t>
  </si>
  <si>
    <t>567211115R00</t>
  </si>
  <si>
    <t>Podklad z prostého betonu třídy I., tloušťky 150 mm</t>
  </si>
  <si>
    <t>573231146R00</t>
  </si>
  <si>
    <t>Postřik spojovací kationaktivní emulzí KAE modifikovanou, množství zbytkového asfaltu 0,60 kg/m2</t>
  </si>
  <si>
    <t>bez posypu kamenivem</t>
  </si>
  <si>
    <t>577112113R00</t>
  </si>
  <si>
    <t>Beton asfaltový z modifikovaného asfaltu v pruhu šířky do 3 m, ACO 11 S , tloušťky 40 mm, plochy přes 1000 m2</t>
  </si>
  <si>
    <t>596215061R00</t>
  </si>
  <si>
    <t>Kladení zámkové dlažby do drtě tloušťka dlažby 100 mm, tloušťka lože 40 mm</t>
  </si>
  <si>
    <t>s provedením lože z kameniva drceného, s vyplněním spár, s dvojitým hutněním a se smetením přebytečného materiálu na krajnici. S dodáním hmot pro lože a výplň spár.</t>
  </si>
  <si>
    <t>plocha oprav B : 51,60</t>
  </si>
  <si>
    <t>20% náhrada</t>
  </si>
  <si>
    <t>51,60/100*20*1,05</t>
  </si>
  <si>
    <t>857242121R00</t>
  </si>
  <si>
    <t>Montáž litinových tvarovek na potrubí litinovém tlakovém jednoosých, na potrubí z trub přírubových v otevřeném výkopu, v otevřeném kanálu nebo v šachtě, DN 80 mm</t>
  </si>
  <si>
    <t>kus</t>
  </si>
  <si>
    <t>857244121R00</t>
  </si>
  <si>
    <t>Montáž litinových tvarovek na potrubí litinovém tlakovém odbočných, na potrubí z trub přírubových v otevřeném výkopu, v otevřeném kanálu nebo v šachtě, DN 80 mm</t>
  </si>
  <si>
    <t>857262121R00</t>
  </si>
  <si>
    <t>Montáž litinových tvarovek na potrubí litinovém tlakovém jednoosých, na potrubí z trub přírubových v otevřeném výkopu, v otevřeném kanálu nebo v šachtě, DN 100 mm</t>
  </si>
  <si>
    <t>857312121R00</t>
  </si>
  <si>
    <t>Montáž litinových tvarovek na potrubí litinovém tlakovém jednoosých, na potrubí z trub přírubových v otevřeném výkopu, v otevřeném kanálu nebo v šachtě, DN 150 mm</t>
  </si>
  <si>
    <t>857314121R00</t>
  </si>
  <si>
    <t>Montáž litinových tvarovek na potrubí litinovém tlakovém odbočných, na potrubí z trub přírubových v otevřeném výkopu, v otevřeném kanálu nebo v šachtě, DN 150 mm</t>
  </si>
  <si>
    <t>857601102R00</t>
  </si>
  <si>
    <t>Montáž litinových tvarovek na potrubí litinovém tlakovém jednoosých, na potrubí z trub hrdlových  v otevřeném výkopu, v otevřeném kanálu nebo v šachtě, DN 100 mm</t>
  </si>
  <si>
    <t>871161121R00</t>
  </si>
  <si>
    <t>Montáž potrubí z plastických hmot z tlakových trubek polyetylenových, vnějšího průměru 32 mm</t>
  </si>
  <si>
    <t>871211121R00</t>
  </si>
  <si>
    <t>Montáž potrubí z plastických hmot z tlakových trubek polyetylenových, vnějšího průměru 63 mm</t>
  </si>
  <si>
    <t>871241121R00</t>
  </si>
  <si>
    <t>Montáž potrubí z plastických hmot z tlakových trubek polyetylenových, vnějšího průměru 90 mm</t>
  </si>
  <si>
    <t>871251121R00</t>
  </si>
  <si>
    <t>Montáž potrubí z plastických hmot z tlakových trubek polyetylenových, vnějšího průměru 110 mm</t>
  </si>
  <si>
    <t>877242121R00</t>
  </si>
  <si>
    <t>Montáž elektrotvarovek přirážka za 1 spoj elektrotvarovky, vnějšího průměru 90 mm</t>
  </si>
  <si>
    <t>16*2+2*3</t>
  </si>
  <si>
    <t>877252121R00</t>
  </si>
  <si>
    <t>Montáž elektrotvarovek přirážka za 1 spoj elektrotvarovky, vnějšího průměru 110 mm</t>
  </si>
  <si>
    <t>21*2+3*3</t>
  </si>
  <si>
    <t>891163111R00</t>
  </si>
  <si>
    <t>Montáž vodovodních armatur na potrubí ventilů hlavních pro přípojky, DN 25  mm</t>
  </si>
  <si>
    <t>891213111R00</t>
  </si>
  <si>
    <t>Montáž vodovodních armatur na potrubí ventilů hlavních pro přípojky, DN 50 mm</t>
  </si>
  <si>
    <t>891241111R00</t>
  </si>
  <si>
    <t>Montáž vodovodních armatur na potrubí šoupátek v otevřeném výkopu nebo v šachtách s osazením zemní soupravy (bez poklopů), DN 80 mm</t>
  </si>
  <si>
    <t>891247111R00</t>
  </si>
  <si>
    <t>Montáž vodovodních armatur na potrubí hydrantů podzemních (bez osazení poklopů), DN 80 mm</t>
  </si>
  <si>
    <t>891249111R00</t>
  </si>
  <si>
    <t>Montáž vodovodních armatur na potrubí navrtávacích pasů s ventilem Jt 1 Mpa na potrubí z trub osinkocementových, litinových, ocelových nebo plastických hmot, DN 80 mm</t>
  </si>
  <si>
    <t>891261221R00</t>
  </si>
  <si>
    <t>Montáž vodovodních armatur na potrubí šoupátek v šachtách s ručním kolečkem, DN 100 mm</t>
  </si>
  <si>
    <t>891269111R00</t>
  </si>
  <si>
    <t>Montáž vodovodních armatur na potrubí navrtávacích pasů s ventilem Jt 1 Mpa na potrubí z trub osinkocementových, litinových, ocelových nebo plastických hmot, DN 100 mm</t>
  </si>
  <si>
    <t>891311221R00</t>
  </si>
  <si>
    <t>Montáž vodovodních armatur na potrubí šoupátek v šachtách s ručním kolečkem, DN 150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</si>
  <si>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</si>
  <si>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</si>
  <si>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</si>
  <si>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D 90 : 508,00</t>
  </si>
  <si>
    <t>D 32 : 44,40</t>
  </si>
  <si>
    <t>D 63 : 1,00</t>
  </si>
  <si>
    <t>892271111R00</t>
  </si>
  <si>
    <t>Tlakové zkoušky vodovodního potrubí DN 100 nebo 125 mm</t>
  </si>
  <si>
    <t>D 110 : 316,10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</si>
  <si>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</si>
  <si>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</si>
  <si>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</si>
  <si>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</si>
  <si>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892233111R00</t>
  </si>
  <si>
    <t>Proplach a desinfekce vodovodního potrubí DN od 40 do 70 mm</t>
  </si>
  <si>
    <t>napuštění a vypuštění vody, dodání vody a desinfekčního prostředku, náklady na bakteriologický rozbor vody,</t>
  </si>
  <si>
    <t>892273111R00</t>
  </si>
  <si>
    <t>Proplach a desinfekce vodovodního potrubí DN od 80 do 125 mm</t>
  </si>
  <si>
    <t>899401111R00</t>
  </si>
  <si>
    <t>Osazení poklopů litinových ventilových</t>
  </si>
  <si>
    <t>včetně podezdění</t>
  </si>
  <si>
    <t>899401112R00</t>
  </si>
  <si>
    <t>Osazení poklopů litinových šoupátkových</t>
  </si>
  <si>
    <t>899401113R00</t>
  </si>
  <si>
    <t>Osazení poklopů litinových hydrantových</t>
  </si>
  <si>
    <t>899712111R00</t>
  </si>
  <si>
    <t>Orientační tabulky na vodovodních a kanalizačních řadech na zdivu</t>
  </si>
  <si>
    <t>Včetně dodání a připevnění tabulky.</t>
  </si>
  <si>
    <t>2+33</t>
  </si>
  <si>
    <t>899713111R00</t>
  </si>
  <si>
    <t>Orientační tabulky na vodovodních a kanalizačních řadech na sloupku ocelovém nebo betonovém</t>
  </si>
  <si>
    <t>Včetně dodání a připevnění tabulky a dodání a osazení sloupků.</t>
  </si>
  <si>
    <t>899721112R00</t>
  </si>
  <si>
    <t>Výstražné fólie výstražná fólie pro vodovod, šířka 30 cm</t>
  </si>
  <si>
    <t>899731114R00</t>
  </si>
  <si>
    <t>Signalizační vodič CYY, 6 mm2</t>
  </si>
  <si>
    <t>877252129T0</t>
  </si>
  <si>
    <t>Montáž tvarovek PE d 110 mm</t>
  </si>
  <si>
    <t>877252129T1</t>
  </si>
  <si>
    <t>Montáž tvarovek PE d 90 mm</t>
  </si>
  <si>
    <t>891243329T00</t>
  </si>
  <si>
    <t>Montáž soupravy odvzdušňovací přírub. DN 80</t>
  </si>
  <si>
    <t>898721991T23</t>
  </si>
  <si>
    <t>Bezvýkopová pokládka potrubí PE 100 DN 80- Berstlining, sanace stávajícího potrubí, destrukční bezvýkopová metoda</t>
  </si>
  <si>
    <t>Trhání a roztlačování stávajícího potrubí, zatahování nového potrubí</t>
  </si>
  <si>
    <t>Propojení řadu v montážních jámách elektrotvarovkami</t>
  </si>
  <si>
    <t>899713111T00</t>
  </si>
  <si>
    <t>Orientační  sloupek ocelový, do betonového bloku</t>
  </si>
  <si>
    <t>Dodání a osazení sloupků.</t>
  </si>
  <si>
    <t>28613089T0</t>
  </si>
  <si>
    <t>Elektroredukce d 110 - 90 mm PE 100 PN 10</t>
  </si>
  <si>
    <t>28613106.MR</t>
  </si>
  <si>
    <t>Spojka plastová typ: přesuvná, jednoznačná; materiál: PE 100; DN = 80; DN2 = 80; de = 113,0 mm; de2 = 113,0 mm; PN 16; SDR 11,0</t>
  </si>
  <si>
    <t>28613107.MR</t>
  </si>
  <si>
    <t>Spojka plastová typ: přesuvná, jednoznačná; materiál: PE 100; DN = 100; DN2 = 100; de = 138,0 mm; de2 = 138,0 mm; PN 16; SDR 11,0</t>
  </si>
  <si>
    <t>28613126T1</t>
  </si>
  <si>
    <t>Elektro T-kus jednoznačný KIT d 90 mm PE 100 SDR 11; 2xelektrohrdlo+1 x volný konec</t>
  </si>
  <si>
    <t>28613126T2</t>
  </si>
  <si>
    <t>Elektro T-kus redukovaný KIT d 110/90 mm PE 100 SDR 11; 2xelektrohrdlo+1 x volný konec</t>
  </si>
  <si>
    <t>286136757R</t>
  </si>
  <si>
    <t>Trubka plastová skladba: třívrstvá PE 100 RC; de = 90,0 mm; tl. stěny = 8,2 mm; SDR 11,0</t>
  </si>
  <si>
    <t>508,00*1,015</t>
  </si>
  <si>
    <t>286136760R</t>
  </si>
  <si>
    <t>Trubka plastová skladba: třívrstvá PE 100 RC; de = 110,0 mm; tl. stěny = 10,0 mm; SDR 11,0</t>
  </si>
  <si>
    <t>316,10*1,015</t>
  </si>
  <si>
    <t>2861374T0</t>
  </si>
  <si>
    <t>Trubka vodovodní PE40 SDR 7,4 32×4,4 mm; návin 100 m; PN 10, venkovní rozvody</t>
  </si>
  <si>
    <t>44,40*1,015</t>
  </si>
  <si>
    <t>2861374T1</t>
  </si>
  <si>
    <t>Trubka vodovodní PE40 SDR 7,4 63×8,6 mm; návin 50 m; PN 10, venkovní rozvody</t>
  </si>
  <si>
    <t>1,00*1,015</t>
  </si>
  <si>
    <t>28653123T1</t>
  </si>
  <si>
    <t>Mosazná svěrná spojka přímá pro potrubí PE 32x32</t>
  </si>
  <si>
    <t>28653123T2</t>
  </si>
  <si>
    <t>Mosazná svěrná spojka přímá pro potrubí PE 63x63</t>
  </si>
  <si>
    <t>28653123T3</t>
  </si>
  <si>
    <t>Mosazná spojka Isiflo T 110, přechod s vněj.závitem  pro potrubí PE 32x1"</t>
  </si>
  <si>
    <t>28653123T7</t>
  </si>
  <si>
    <t>Mosazná přechodka ze závitového do ISIFLO spoje D 63/2"</t>
  </si>
  <si>
    <t>28653125T1</t>
  </si>
  <si>
    <t>Mosazný oblouk pro bezzávitové spoje 45° D32</t>
  </si>
  <si>
    <t>28653125T2</t>
  </si>
  <si>
    <t>Mosazný oblouk pro bezzávitové spoje 90° D32</t>
  </si>
  <si>
    <t>28653125T3</t>
  </si>
  <si>
    <t>Mosazný oblouk pro bezzávitové spoje 45° D63</t>
  </si>
  <si>
    <t>286536132R</t>
  </si>
  <si>
    <t>Oblouk plastový typ: jednoznačný; úhel = 45,0 °; materiál: PE 100 RC; de = 110,0 mm; PN 16; SDR 11,0</t>
  </si>
  <si>
    <t>286536151R</t>
  </si>
  <si>
    <t>Oblouk plastový typ: jednoznačný; úhel = 30,0 °; materiál: PE 100 RC; de = 90,0 mm; PN 16; SDR 11,0</t>
  </si>
  <si>
    <t>286536152R</t>
  </si>
  <si>
    <t>Oblouk plastový typ: jednoznačný; úhel = 30,0 °; materiál: PE 100 RC; de = 110,0 mm; PN 16; SDR 11,0</t>
  </si>
  <si>
    <t>286536191R</t>
  </si>
  <si>
    <t>Oblouk plastový typ: jednoznačný; úhel = 11,0 °; materiál: PE 100 RC; de = 90,0 mm; PN 16; SDR 11,0</t>
  </si>
  <si>
    <t>286536192R</t>
  </si>
  <si>
    <t>Oblouk plastový typ: jednoznačný; úhel = 11,0 °; materiál: PE 100 RC; de = 110,0 mm; PN 16; SDR 11,0</t>
  </si>
  <si>
    <t>28653765T</t>
  </si>
  <si>
    <t>Spojka plastová typ: jednoznačná, přechodová; materiál: PE 100; DN = 80; DN2 = 80; de = 90,0 mm, PN 10; SDR 11,0</t>
  </si>
  <si>
    <t>28653766T</t>
  </si>
  <si>
    <t>Spojka plastová typ: jednoznačná, přechodová; materiál: PE 100; DN = 100; DN2 = 100; de = 110,0 mm, PN 10; SDR 11,0</t>
  </si>
  <si>
    <t>31947217R</t>
  </si>
  <si>
    <t>příruba točivá; mat. 11 375; Js 80 mm; 1,6 MPa; PN 16; vnitř.D = 80,0 mm; vnější D1= 195 mm; ČSN 13 1275</t>
  </si>
  <si>
    <t>31947218R</t>
  </si>
  <si>
    <t>příruba točivá; mat. 11 375; Js 100 mm; 1,6 MPa; PN 16; vnitř.D = 100,0 mm; vnější D1= 215 mm; ČSN 13 1275</t>
  </si>
  <si>
    <t>42200740R</t>
  </si>
  <si>
    <t>poklop uliční typ těžký; šedá litina; použití pro vodu; vnitř.pr.D = 77 mm; D = 190,0 mm; výška 250 mm; pro: armatura pro domovní přípojku</t>
  </si>
  <si>
    <t>samonivelační</t>
  </si>
  <si>
    <t>42200750R</t>
  </si>
  <si>
    <t>poklop uliční typ šoupátkový; šedá litina; použití pro vodu; vnitř.pr.D = 127 mm; D = 270,0 mm; výška 265 mm; pro: šoupátka</t>
  </si>
  <si>
    <t>42200760R</t>
  </si>
  <si>
    <t>poklop uliční typ k poz.hydrantu; šedá litina; použití pro vodu; vnitřní rozměr 310x205 mm; vnější rozměr 443x338 mm; výška 300 mm; pro: podzemní hydranty</t>
  </si>
  <si>
    <t>422007T00</t>
  </si>
  <si>
    <t>Napojovací vývody NV2 (v poklopu)</t>
  </si>
  <si>
    <t>422007T01</t>
  </si>
  <si>
    <t>Napojovací vývody NV1 (v šachtě)</t>
  </si>
  <si>
    <t>42212259T5</t>
  </si>
  <si>
    <t>Odvzdušňovací a zavtdušňovací souprava přírubová DN80, PN10</t>
  </si>
  <si>
    <t>4222820T22</t>
  </si>
  <si>
    <t>šoupátko pro domovní přípojky s vnitřním a vnějším závitem  DN 1" ; PN10</t>
  </si>
  <si>
    <t>4222820T23</t>
  </si>
  <si>
    <t>šoupátko pro domovní přípojky s vnitřním a vnějším závitem  DN 2"-2"; PN10</t>
  </si>
  <si>
    <t>42228310R</t>
  </si>
  <si>
    <t>šoupátko přírubové měkcetěsnící klínové, s hladkým a rovným průtokovým kanálem; použití vhodné pro instalaci do země; médium pitná voda, neagresivní tekutina; DN 80; l = 180 mm; PN 10,0; těleso tvárná litina; povrch.ochrana vně i uvnitř epoxidovým práškem; standardní provedení bez ručního kola a zemní soupravy</t>
  </si>
  <si>
    <t>42228312R</t>
  </si>
  <si>
    <t>šoupátko přírubové  měkcetěsnící klínové, s hladkým a rovným průtokovým kanálem; použití vhodné pro instalaci do země; médium pitná voda, neagresivní tekutina; DN 100; l = 190 mm; PN 10,0; těleso tvárná litina; povrch.ochrana vně i uvnitř epoxidovým práškem; standardní provedení bez ručního kola a zemní soupravy</t>
  </si>
  <si>
    <t>krátká délka</t>
  </si>
  <si>
    <t>42228314R</t>
  </si>
  <si>
    <t>šoupátko přírubové  měkcetěsnící klínové, s hladkým a rovným průtokovým kanálem; použití vhodné pro instalaci do země; médium pitná voda, neagresivní tekutina; DN 150; l = 210 mm; PN 10,0; těleso tvárná litina; povrch.ochrana vně i uvnitř epoxidovým práškem; standardní provedení bez ručního kola a zemní soupravy</t>
  </si>
  <si>
    <t>42273300T1</t>
  </si>
  <si>
    <t>Navrtávací pas celolitinový pro PE potrubí d110 s vnitřním závitovým výstupem 1", PN 10</t>
  </si>
  <si>
    <t>42273300T2</t>
  </si>
  <si>
    <t>Navrtávací pas celolitinový pro PE potrubí d90 s vnitřním závitovým výstupem 1", PN 10</t>
  </si>
  <si>
    <t>42273300T3</t>
  </si>
  <si>
    <t>Navrtávací pas celolitinový pro PE potrubí d90 s vnitřním závitovým výstupem 2", PN 10</t>
  </si>
  <si>
    <t>422737419T05</t>
  </si>
  <si>
    <t>podzemní hydrant s dvojitým uzavíráním DN 80, PN 10, krytí 1,25 m</t>
  </si>
  <si>
    <t>42291510T</t>
  </si>
  <si>
    <t>Deska podkladová šoupátková</t>
  </si>
  <si>
    <t>42291515T</t>
  </si>
  <si>
    <t>Deska podkladová hydrantová</t>
  </si>
  <si>
    <t>422915502R</t>
  </si>
  <si>
    <t>deska podkladová pro ventilové poklopy</t>
  </si>
  <si>
    <t>42293139R</t>
  </si>
  <si>
    <t>souprava zemní teleskopická pro domovní přípojky se šroub.napojením; DN 3/4" - 2"; krycí hloubka 1,0 - 1,6 m</t>
  </si>
  <si>
    <t>32+1</t>
  </si>
  <si>
    <t>42293250R</t>
  </si>
  <si>
    <t>souprava zemní teleskopická šoupátková; pro šoupátka a combi armatury; DN 50-100; krycí hloubka 1,3 - 1,8 m</t>
  </si>
  <si>
    <t>422935304R</t>
  </si>
  <si>
    <t>spojka jištěná proti posuvu; provedení hrdlová; PN 16,0; hrdlo 1 DN = 100, hrdlo 2 DN = 100; L =  332 mm; médium pitná a neagresivní odpadní voda; těleso tvárná litina</t>
  </si>
  <si>
    <t>422935325R</t>
  </si>
  <si>
    <t>příruba jištěná proti posunu; provedení hrdlo-příruba, délka 251 mm; PN 16,0; médium voda; příruba DN1=150, hrdlo DN=150; těleso tvárná litina</t>
  </si>
  <si>
    <t>422935405R</t>
  </si>
  <si>
    <t>koleno 90 °; prodloužené; PN 16; DN 80 mm; tvárná litina; přírubové; s patkou</t>
  </si>
  <si>
    <t>55259820R</t>
  </si>
  <si>
    <t>přechod přírubový; PN 10; DN 1 = 150 mm; DN 2 = 100 mm; l = 200 mm; tvárná litina; uvnitř práškový epoxid; vně práškový epoxid</t>
  </si>
  <si>
    <t>552599939R</t>
  </si>
  <si>
    <t>tvarovka přírubová s přírubovou odbočkou tvárná litina; DN 1 = 80 mm; DN 2 = 80 mm; povrch. úprava práškový epoxid</t>
  </si>
  <si>
    <t>552599956R</t>
  </si>
  <si>
    <t>tvarovka přírubová s přírubovou odbočkou tvárná litina; DN 1 = 150 mm; DN 2 = 150 mm; povrch. úprava práškový epoxid</t>
  </si>
  <si>
    <t>5526009703R</t>
  </si>
  <si>
    <t>koleno 90 °; PN 10; DN 100 mm; tvárná litina; přírubové; s patkou; uvnitř práškový epoxid; vně práškový epoxid</t>
  </si>
  <si>
    <t>59223119T3</t>
  </si>
  <si>
    <t>Trouba plastová DN 600 dl.1,0 m; čerpací jímka</t>
  </si>
  <si>
    <t>6739059T00</t>
  </si>
  <si>
    <t>Hydrantová drenáž</t>
  </si>
  <si>
    <t>drenážní textílie+štěrkodrť fr. 16-32mm cca 1,5 m3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</si>
  <si>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</si>
  <si>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</si>
  <si>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</si>
  <si>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silniční : 4,50</t>
  </si>
  <si>
    <t>nájezdový : 44,00</t>
  </si>
  <si>
    <t>928621011R00</t>
  </si>
  <si>
    <t>Zálivka asfaltová podél kolejnic 3 x 5 cm</t>
  </si>
  <si>
    <t>Včetně vyčištění spár před provedením zálivky.</t>
  </si>
  <si>
    <t>59217020R</t>
  </si>
  <si>
    <t>obrubník silniční nájezdový; materiál beton; l = 1000,0 mm; š = 148,5 mm; h = 145,0 mm; barva přírodní</t>
  </si>
  <si>
    <t>44,00/100*15*1,05</t>
  </si>
  <si>
    <t>59217488R</t>
  </si>
  <si>
    <t>obrubník silniční materiál beton; l = 1000,0 mm; š = 150,0 mm; h = 250,0 mm; barva šedá</t>
  </si>
  <si>
    <t>náhrada 15%</t>
  </si>
  <si>
    <t>4,50/100*15*1,05</t>
  </si>
  <si>
    <t>971042341R00</t>
  </si>
  <si>
    <t>Vybourání otvorů v betonových příčkách a zdech plochy do 0,09 m2, tloušťky do 300 mm</t>
  </si>
  <si>
    <t>základových nebo nadzákladových,</t>
  </si>
  <si>
    <t>Včetně pomocného lešení o výšce podlahy do 1900 mm a pro zatížení do 1,5 kPa  (150 kg/m2).</t>
  </si>
  <si>
    <t>230x230 : 1</t>
  </si>
  <si>
    <t>971042351R00</t>
  </si>
  <si>
    <t>Vybourání otvorů v betonových příčkách a zdech plochy do 0,09 m2, tloušťky do 450 mm</t>
  </si>
  <si>
    <t>230x230 : 2</t>
  </si>
  <si>
    <t>969011999T26</t>
  </si>
  <si>
    <t>Demontáž stávajícíh armatur na  potrubí; v armaturní šachtě</t>
  </si>
  <si>
    <t>soubor</t>
  </si>
  <si>
    <t>odstranění tvarovek, armatur, poklopů</t>
  </si>
  <si>
    <t>969013899T10</t>
  </si>
  <si>
    <t>Vybourání stávajícího vodovodl.potrubí  litina do DN 500 mm</t>
  </si>
  <si>
    <t>998276101R00</t>
  </si>
  <si>
    <t>Přesun hmot pro trubní vedení z trub plastových nebo sklolaminátových v otevřeném výkopu</t>
  </si>
  <si>
    <t>Přesun hmot</t>
  </si>
  <si>
    <t>POL7_</t>
  </si>
  <si>
    <t>vodovodu nebo kanalizace ražené nebo hloubené (827 1.1, 827 1.9, 827 2.1, 827 2.9), drobných objektů</t>
  </si>
  <si>
    <t>na vzdálenost 15 m od hrany výkopu nebo od okraje šachty</t>
  </si>
  <si>
    <t xml:space="preserve">Hmotnosti z položek s pořadovými čísly: : </t>
  </si>
  <si>
    <t xml:space="preserve">1,3,10,11,13,15,30,31,32,33,47,48,49,50,51,52,53,54,55,56,57,58,59,60,61,62,63,64,65,66,67,75,76,77, : </t>
  </si>
  <si>
    <t xml:space="preserve">78,80,82,85,88,89,90,91,92,94,97,98,99,100,101,102,103,104,105,106,107,108,109,110,111,112,113,114, : </t>
  </si>
  <si>
    <t xml:space="preserve">115,116,117,118,119,120,121,122,123,124,125,126,127,128,129,130,131,132,133,134,135,136,137,138,139, : </t>
  </si>
  <si>
    <t xml:space="preserve">140,141,143,144,145,146,147,148,149,150,151,152,153,154,155,156,157,158,159,160,161, : </t>
  </si>
  <si>
    <t>Součet: : 274,71212</t>
  </si>
  <si>
    <t>311863T20</t>
  </si>
  <si>
    <t>Drobný spojovací materiál-přírubový spoj DN 100; PN 10/16</t>
  </si>
  <si>
    <t>nerez-šrouby A2,mosaz-matky A4,těsnění s kovovou vložkou</t>
  </si>
  <si>
    <t>311863T21</t>
  </si>
  <si>
    <t>Drobný spojovací materiál-přírubový spoj DN 150; PN 10/16</t>
  </si>
  <si>
    <t>nerez-šrouby A2,matky A4,těsnění s kovovou vložkou</t>
  </si>
  <si>
    <t>311863T22</t>
  </si>
  <si>
    <t>Drobný spojovací materiál-přírubový spoj DN 80; PN 10/16</t>
  </si>
  <si>
    <t>mosaz -šrouby A2,matky A4,těsnění s kovovou vložkou</t>
  </si>
  <si>
    <t>998767101R00</t>
  </si>
  <si>
    <t>Přesun hmot pro kovové stavební doplňk. konstrukce v objektech výšky do 6 m</t>
  </si>
  <si>
    <t>800-767</t>
  </si>
  <si>
    <t>50 m vodorovně</t>
  </si>
  <si>
    <t xml:space="preserve">163,164,165, : </t>
  </si>
  <si>
    <t>Součet: : 0,09000</t>
  </si>
  <si>
    <t>230200123R00</t>
  </si>
  <si>
    <t>Nasunutí potrubní sekce do ocel.chráničky, DN 300</t>
  </si>
  <si>
    <t>včetně montáže  vymezovacích objímek - plastové pro potrubí DN100 (d110) typ F/G (1/1), výška 60 mm - 9ks pro nasunutí sekce a koncových manžet-manžeta DISA 110/160 1ks a plechová příruba s nátrubkem pro pryžovou manžetu 1ks k uzavření chráničky.</t>
  </si>
  <si>
    <t>230200159T00</t>
  </si>
  <si>
    <t>Odstranění čela chráničky, vysunutí st. potrubí, vyčištění chráničky, monitorink, vybroušení,, oprava nástřikem</t>
  </si>
  <si>
    <t>230200256T00</t>
  </si>
  <si>
    <t>Utěsnění potrubí DN 100 - prostup beton.stěnou šachty; nedělené těsnění potrubí pro DN 100, zapravení sanační maltou</t>
  </si>
  <si>
    <t>979081121R00</t>
  </si>
  <si>
    <t>Odvoz suti a vybouraných hmot na skládku příplatek za každý další 1 km</t>
  </si>
  <si>
    <t>skládka do 35 km</t>
  </si>
  <si>
    <t>2,562*34</t>
  </si>
  <si>
    <t>979081111R00</t>
  </si>
  <si>
    <t>Odvoz suti a vybouraných hmot na skládku do 1 km</t>
  </si>
  <si>
    <t>Včetně naložení na dopravní prostředek a složení na skládku, bez poplatku za skládku.</t>
  </si>
  <si>
    <t xml:space="preserve">158,159,160,161, : </t>
  </si>
  <si>
    <t>Součet: : 2,56200</t>
  </si>
  <si>
    <t>979990104T02</t>
  </si>
  <si>
    <t>Poplatek za skládku odpadů - demontáž armatur a potrubí</t>
  </si>
  <si>
    <t>odpady vzniklé bouráním-díl 96</t>
  </si>
  <si>
    <t>JKSO:</t>
  </si>
  <si>
    <t>827.13</t>
  </si>
  <si>
    <t>sítě vodovodní rozvodné</t>
  </si>
  <si>
    <t>JKSO</t>
  </si>
  <si>
    <t xml:space="preserve"> m</t>
  </si>
  <si>
    <t>potrubí z trub z plastických hmot a sklolaminátu</t>
  </si>
  <si>
    <t>JKSOChar</t>
  </si>
  <si>
    <t>rekonstrukce a modernizace objektu prostá</t>
  </si>
  <si>
    <t>JKSOAkce</t>
  </si>
  <si>
    <t>877212121R00</t>
  </si>
  <si>
    <t>Montáž elektrotvarovek přirážka za 1 spoj elektrotvarovky, vnějšího průměru 63 mm</t>
  </si>
  <si>
    <t>7*2+33*3+1*2</t>
  </si>
  <si>
    <t>1*2</t>
  </si>
  <si>
    <t>D 32 : 82,50</t>
  </si>
  <si>
    <t>D 63 : 482,50</t>
  </si>
  <si>
    <t>892233199T2</t>
  </si>
  <si>
    <t>Demontáž suchovodu D 63 vč. napojení vodovodních přípojek D 32</t>
  </si>
  <si>
    <t>28613085T00</t>
  </si>
  <si>
    <t>Spojka plastová typ: redukovaná centrická; materiál: PE 100; DN = 50; DN2 = 25; SDR 17,0</t>
  </si>
  <si>
    <t>28613088T02</t>
  </si>
  <si>
    <t>Spojka plastová typ: redukovaná centrická; materiál: PE 100; DN = 80; DN2 = 50;  SDR 17,0</t>
  </si>
  <si>
    <t>28613105T03</t>
  </si>
  <si>
    <t>Spojka plastová typ: přesuvná, jednoznačná; materiál: PE 100; DN = 50; DN2 = 50; SDR 17,0</t>
  </si>
  <si>
    <t>28613125T04</t>
  </si>
  <si>
    <t>T-kus plastový typ: jednoznačný; materiál: PE 100; DN = 50; DN3 = 50; SDR 17,0, příslušenství: elektrospojka</t>
  </si>
  <si>
    <t>28613219T00</t>
  </si>
  <si>
    <t>PE uzavírací kohout plastový DN1" se svěrnými spoji</t>
  </si>
  <si>
    <t>28613219T05</t>
  </si>
  <si>
    <t>PP kulový vypouštěcí kohout se svěrnými spoji DN1", ovládaný motýlkem, nebo pákou</t>
  </si>
  <si>
    <t>286134119R</t>
  </si>
  <si>
    <t>Trubka plastová materiál: PE 100 RC; de = 63,0 mm; tl. stěny = 3,8 mm; PN 10; SDR 17,0</t>
  </si>
  <si>
    <t>482,50*1,015</t>
  </si>
  <si>
    <t>82,50*1,015</t>
  </si>
  <si>
    <t>28653123T0</t>
  </si>
  <si>
    <t>Mosazná univerzální svěrná spojka přímá ISIFLO DN25 se dvěma hrdly</t>
  </si>
  <si>
    <t>28653133T1</t>
  </si>
  <si>
    <t>Mosazná přechodová vložka s vnějším závitem PE DN50/1"</t>
  </si>
  <si>
    <t>28653325T06</t>
  </si>
  <si>
    <t>Koleno plastové typ: jednoznačné; úhel = 90,0 °; materiál: PE 100; DN = 50; DN2 = 50; SDR 17,0</t>
  </si>
  <si>
    <t xml:space="preserve">8,9,10,11,14,15,16,17,18, : </t>
  </si>
  <si>
    <t>Součet: : 0,44427</t>
  </si>
  <si>
    <t>Svaření potrubí PE 100 d90 , Úpravu konců sanačního potrubí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</si>
</sst>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10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15" fillId="3" borderId="6" xfId="0" applyNumberFormat="1" applyFont="1" applyFill="1" applyBorder="1" applyAlignment="1">
      <alignment vertical="center" wrapText="1" shrinkToFit="1"/>
    </xf>
    <xf numFmtId="4" fontId="15" fillId="3" borderId="6" xfId="0" applyNumberFormat="1" applyFont="1" applyFill="1" applyBorder="1" applyAlignment="1">
      <alignment vertical="center" shrinkToFit="1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1" fillId="0" borderId="0" xfId="0" applyNumberFormat="1" applyFont="1" applyAlignment="1">
      <alignment horizontal="center" vertical="top" wrapText="1" shrinkToFit="1"/>
    </xf>
    <xf numFmtId="165" fontId="21" fillId="0" borderId="0" xfId="0" applyNumberFormat="1" applyFont="1" applyAlignment="1">
      <alignment vertical="top" wrapText="1" shrinkToFit="1"/>
    </xf>
    <xf numFmtId="165" fontId="21" fillId="0" borderId="0" xfId="0" quotePrefix="1" applyNumberFormat="1" applyFont="1" applyAlignment="1">
      <alignment horizontal="left" vertical="top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8" fillId="0" borderId="33" xfId="0" applyNumberFormat="1" applyFont="1" applyBorder="1" applyAlignment="1">
      <alignment vertical="center" wrapText="1" shrinkToFit="1"/>
    </xf>
    <xf numFmtId="4" fontId="0" fillId="0" borderId="33" xfId="0" applyNumberFormat="1" applyBorder="1" applyAlignment="1">
      <alignment vertical="center" wrapText="1" shrinkToFit="1"/>
    </xf>
    <xf numFmtId="4" fontId="0" fillId="0" borderId="36" xfId="0" applyNumberFormat="1" applyBorder="1" applyAlignment="1">
      <alignment vertical="center" wrapText="1" shrinkToFit="1"/>
    </xf>
    <xf numFmtId="4" fontId="10" fillId="5" borderId="29" xfId="0" applyNumberFormat="1" applyFont="1" applyFill="1" applyBorder="1" applyAlignment="1">
      <alignment horizontal="center" vertical="center" wrapText="1" shrinkToFit="1"/>
    </xf>
    <xf numFmtId="4" fontId="0" fillId="0" borderId="36" xfId="0" applyNumberFormat="1" applyBorder="1" applyAlignment="1">
      <alignment vertical="center" shrinkToFi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18" fillId="4" borderId="0" xfId="0" applyNumberFormat="1" applyFont="1" applyFill="1" applyAlignment="1" applyProtection="1">
      <alignment vertical="top"/>
      <protection locked="0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0" fillId="0" borderId="18" xfId="0" applyBorder="1" applyAlignment="1">
      <alignment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188" t="s">
        <v>39</v>
      </c>
      <c r="B2" s="188"/>
      <c r="C2" s="188"/>
      <c r="D2" s="188"/>
      <c r="E2" s="188"/>
      <c r="F2" s="188"/>
      <c r="G2" s="188"/>
    </row>
  </sheetData>
  <sheetProtection algorithmName="SHA-512" hashValue="1ysXPXNXasgXWQ0KbAkYKXEFIGoUcicU3Vq4XDLxNxidJGNlP9680RsTeRl2Hc4G/wnWIoa6EtgdgtqezR994w==" saltValue="0VFGgegjvweuSid+N0XDl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opLeftCell="B13" zoomScaleNormal="100" zoomScaleSheetLayoutView="75" workbookViewId="0">
      <selection activeCell="N44" sqref="N43:N44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2" customWidth="1"/>
    <col min="4" max="4" width="13" style="52" customWidth="1"/>
    <col min="5" max="5" width="9.75" style="52" customWidth="1"/>
    <col min="6" max="6" width="11.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99999999999997" customHeight="1" x14ac:dyDescent="0.2">
      <c r="A1" s="47" t="s">
        <v>36</v>
      </c>
      <c r="B1" s="222" t="s">
        <v>41</v>
      </c>
      <c r="C1" s="223"/>
      <c r="D1" s="223"/>
      <c r="E1" s="223"/>
      <c r="F1" s="223"/>
      <c r="G1" s="223"/>
      <c r="H1" s="223"/>
      <c r="I1" s="223"/>
      <c r="J1" s="224"/>
    </row>
    <row r="2" spans="1:15" ht="36" customHeight="1" x14ac:dyDescent="0.2">
      <c r="A2" s="2"/>
      <c r="B2" s="76" t="s">
        <v>22</v>
      </c>
      <c r="C2" s="77"/>
      <c r="D2" s="78" t="s">
        <v>43</v>
      </c>
      <c r="E2" s="228" t="s">
        <v>44</v>
      </c>
      <c r="F2" s="229"/>
      <c r="G2" s="229"/>
      <c r="H2" s="229"/>
      <c r="I2" s="229"/>
      <c r="J2" s="230"/>
      <c r="O2" s="1"/>
    </row>
    <row r="3" spans="1:15" ht="27" hidden="1" customHeight="1" x14ac:dyDescent="0.2">
      <c r="A3" s="2"/>
      <c r="B3" s="79"/>
      <c r="C3" s="77"/>
      <c r="D3" s="80"/>
      <c r="E3" s="231"/>
      <c r="F3" s="232"/>
      <c r="G3" s="232"/>
      <c r="H3" s="232"/>
      <c r="I3" s="232"/>
      <c r="J3" s="233"/>
    </row>
    <row r="4" spans="1:15" ht="23.3" customHeight="1" x14ac:dyDescent="0.2">
      <c r="A4" s="2"/>
      <c r="B4" s="81"/>
      <c r="C4" s="82"/>
      <c r="D4" s="83"/>
      <c r="E4" s="212"/>
      <c r="F4" s="212"/>
      <c r="G4" s="212"/>
      <c r="H4" s="212"/>
      <c r="I4" s="212"/>
      <c r="J4" s="213"/>
    </row>
    <row r="5" spans="1:15" ht="23.95" customHeight="1" x14ac:dyDescent="0.2">
      <c r="A5" s="2"/>
      <c r="B5" s="31" t="s">
        <v>42</v>
      </c>
      <c r="D5" s="216"/>
      <c r="E5" s="217"/>
      <c r="F5" s="217"/>
      <c r="G5" s="217"/>
      <c r="H5" s="18" t="s">
        <v>40</v>
      </c>
      <c r="I5" s="22"/>
      <c r="J5" s="8"/>
    </row>
    <row r="6" spans="1:15" ht="15.8" customHeight="1" x14ac:dyDescent="0.2">
      <c r="A6" s="2"/>
      <c r="B6" s="28"/>
      <c r="C6" s="55"/>
      <c r="D6" s="218"/>
      <c r="E6" s="219"/>
      <c r="F6" s="219"/>
      <c r="G6" s="219"/>
      <c r="H6" s="18" t="s">
        <v>34</v>
      </c>
      <c r="I6" s="22"/>
      <c r="J6" s="8"/>
    </row>
    <row r="7" spans="1:15" ht="15.8" customHeight="1" x14ac:dyDescent="0.2">
      <c r="A7" s="2"/>
      <c r="B7" s="29"/>
      <c r="C7" s="56"/>
      <c r="D7" s="53"/>
      <c r="E7" s="220"/>
      <c r="F7" s="221"/>
      <c r="G7" s="221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235"/>
      <c r="E11" s="235"/>
      <c r="F11" s="235"/>
      <c r="G11" s="235"/>
      <c r="H11" s="18" t="s">
        <v>40</v>
      </c>
      <c r="I11" s="84"/>
      <c r="J11" s="8"/>
    </row>
    <row r="12" spans="1:15" ht="15.8" customHeight="1" x14ac:dyDescent="0.2">
      <c r="A12" s="2"/>
      <c r="B12" s="28"/>
      <c r="C12" s="55"/>
      <c r="D12" s="211"/>
      <c r="E12" s="211"/>
      <c r="F12" s="211"/>
      <c r="G12" s="211"/>
      <c r="H12" s="18" t="s">
        <v>34</v>
      </c>
      <c r="I12" s="84"/>
      <c r="J12" s="8"/>
    </row>
    <row r="13" spans="1:15" ht="15.8" customHeight="1" x14ac:dyDescent="0.2">
      <c r="A13" s="2"/>
      <c r="B13" s="29"/>
      <c r="C13" s="56"/>
      <c r="D13" s="85"/>
      <c r="E13" s="214"/>
      <c r="F13" s="215"/>
      <c r="G13" s="215"/>
      <c r="H13" s="19"/>
      <c r="I13" s="23"/>
      <c r="J13" s="34"/>
    </row>
    <row r="14" spans="1:15" ht="23.95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61"/>
      <c r="D15" s="54"/>
      <c r="E15" s="234"/>
      <c r="F15" s="234"/>
      <c r="G15" s="236"/>
      <c r="H15" s="236"/>
      <c r="I15" s="236" t="s">
        <v>29</v>
      </c>
      <c r="J15" s="237"/>
    </row>
    <row r="16" spans="1:15" ht="23.3" customHeight="1" x14ac:dyDescent="0.2">
      <c r="A16" s="139" t="s">
        <v>24</v>
      </c>
      <c r="B16" s="38" t="s">
        <v>24</v>
      </c>
      <c r="C16" s="62"/>
      <c r="D16" s="63"/>
      <c r="E16" s="200"/>
      <c r="F16" s="201"/>
      <c r="G16" s="200"/>
      <c r="H16" s="201"/>
      <c r="I16" s="200">
        <f>SUMIF(F59:F71,A16,I59:I71)+SUMIF(F59:F71,"PSU",I59:I71)</f>
        <v>0</v>
      </c>
      <c r="J16" s="202"/>
    </row>
    <row r="17" spans="1:10" ht="23.3" customHeight="1" x14ac:dyDescent="0.2">
      <c r="A17" s="139" t="s">
        <v>25</v>
      </c>
      <c r="B17" s="38" t="s">
        <v>25</v>
      </c>
      <c r="C17" s="62"/>
      <c r="D17" s="63"/>
      <c r="E17" s="200"/>
      <c r="F17" s="201"/>
      <c r="G17" s="200"/>
      <c r="H17" s="201"/>
      <c r="I17" s="200">
        <f>SUMIF(F59:F71,A17,I59:I71)</f>
        <v>0</v>
      </c>
      <c r="J17" s="202"/>
    </row>
    <row r="18" spans="1:10" ht="23.3" customHeight="1" x14ac:dyDescent="0.2">
      <c r="A18" s="139" t="s">
        <v>26</v>
      </c>
      <c r="B18" s="38" t="s">
        <v>26</v>
      </c>
      <c r="C18" s="62"/>
      <c r="D18" s="63"/>
      <c r="E18" s="200"/>
      <c r="F18" s="201"/>
      <c r="G18" s="200"/>
      <c r="H18" s="201"/>
      <c r="I18" s="200">
        <f>SUMIF(F59:F71,A18,I59:I71)</f>
        <v>0</v>
      </c>
      <c r="J18" s="202"/>
    </row>
    <row r="19" spans="1:10" ht="23.3" customHeight="1" x14ac:dyDescent="0.2">
      <c r="A19" s="139" t="s">
        <v>89</v>
      </c>
      <c r="B19" s="38" t="s">
        <v>27</v>
      </c>
      <c r="C19" s="62"/>
      <c r="D19" s="63"/>
      <c r="E19" s="200"/>
      <c r="F19" s="201"/>
      <c r="G19" s="200"/>
      <c r="H19" s="201"/>
      <c r="I19" s="200">
        <f>SUMIF(F59:F71,A19,I59:I71)</f>
        <v>0</v>
      </c>
      <c r="J19" s="202"/>
    </row>
    <row r="20" spans="1:10" ht="23.3" customHeight="1" x14ac:dyDescent="0.2">
      <c r="A20" s="139" t="s">
        <v>90</v>
      </c>
      <c r="B20" s="38" t="s">
        <v>28</v>
      </c>
      <c r="C20" s="62"/>
      <c r="D20" s="63"/>
      <c r="E20" s="200"/>
      <c r="F20" s="201"/>
      <c r="G20" s="200"/>
      <c r="H20" s="201"/>
      <c r="I20" s="200">
        <f>SUMIF(F59:F71,A20,I59:I71)</f>
        <v>0</v>
      </c>
      <c r="J20" s="202"/>
    </row>
    <row r="21" spans="1:10" ht="23.3" customHeight="1" x14ac:dyDescent="0.25">
      <c r="A21" s="2"/>
      <c r="B21" s="48" t="s">
        <v>29</v>
      </c>
      <c r="C21" s="64"/>
      <c r="D21" s="65"/>
      <c r="E21" s="203"/>
      <c r="F21" s="238"/>
      <c r="G21" s="203"/>
      <c r="H21" s="238"/>
      <c r="I21" s="203">
        <f>SUM(I16:J20)</f>
        <v>0</v>
      </c>
      <c r="J21" s="204"/>
    </row>
    <row r="22" spans="1:10" ht="32.95000000000000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98">
        <f>ZakladDPHSniVypocet</f>
        <v>0</v>
      </c>
      <c r="H23" s="199"/>
      <c r="I23" s="199"/>
      <c r="J23" s="40" t="str">
        <f t="shared" ref="J23:J28" si="0">Mena</f>
        <v>CZK</v>
      </c>
    </row>
    <row r="24" spans="1:10" ht="23.3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196">
        <f>I23*E23/100</f>
        <v>0</v>
      </c>
      <c r="H24" s="197"/>
      <c r="I24" s="197"/>
      <c r="J24" s="40" t="str">
        <f t="shared" si="0"/>
        <v>CZK</v>
      </c>
    </row>
    <row r="25" spans="1:10" ht="23.3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98">
        <f>ZakladDPHZaklVypocet</f>
        <v>0</v>
      </c>
      <c r="H25" s="199"/>
      <c r="I25" s="199"/>
      <c r="J25" s="40" t="str">
        <f t="shared" si="0"/>
        <v>CZK</v>
      </c>
    </row>
    <row r="26" spans="1:10" ht="23.3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25">
        <f>I25*E25/100</f>
        <v>0</v>
      </c>
      <c r="H26" s="226"/>
      <c r="I26" s="226"/>
      <c r="J26" s="37" t="str">
        <f t="shared" si="0"/>
        <v>CZK</v>
      </c>
    </row>
    <row r="27" spans="1:10" ht="23.3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27">
        <f>CenaCelkemBezDPH-(ZakladDPHSni+ZakladDPHZakl)</f>
        <v>0</v>
      </c>
      <c r="H27" s="227"/>
      <c r="I27" s="227"/>
      <c r="J27" s="41" t="str">
        <f t="shared" si="0"/>
        <v>CZK</v>
      </c>
    </row>
    <row r="28" spans="1:10" ht="27.7" customHeight="1" thickBot="1" x14ac:dyDescent="0.25">
      <c r="A28" s="2">
        <f>(A27-INT(A27))*100</f>
        <v>0</v>
      </c>
      <c r="B28" s="112" t="s">
        <v>23</v>
      </c>
      <c r="C28" s="113"/>
      <c r="D28" s="113"/>
      <c r="E28" s="114"/>
      <c r="F28" s="115"/>
      <c r="G28" s="206">
        <f>A27</f>
        <v>0</v>
      </c>
      <c r="H28" s="206"/>
      <c r="I28" s="206"/>
      <c r="J28" s="116" t="str">
        <f t="shared" si="0"/>
        <v>CZK</v>
      </c>
    </row>
    <row r="29" spans="1:10" ht="27.7" hidden="1" customHeight="1" thickBot="1" x14ac:dyDescent="0.25">
      <c r="A29" s="2"/>
      <c r="B29" s="112" t="s">
        <v>35</v>
      </c>
      <c r="C29" s="117"/>
      <c r="D29" s="117"/>
      <c r="E29" s="117"/>
      <c r="F29" s="118"/>
      <c r="G29" s="205">
        <f>ZakladDPHSni+DPHSni+ZakladDPHZakl+DPHZakl+Zaokrouhleni</f>
        <v>0</v>
      </c>
      <c r="H29" s="205"/>
      <c r="I29" s="205"/>
      <c r="J29" s="119" t="s">
        <v>54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207"/>
      <c r="E34" s="208"/>
      <c r="G34" s="209"/>
      <c r="H34" s="210"/>
      <c r="I34" s="210"/>
      <c r="J34" s="25"/>
    </row>
    <row r="35" spans="1:10" ht="12.75" customHeight="1" x14ac:dyDescent="0.2">
      <c r="A35" s="2"/>
      <c r="B35" s="2"/>
      <c r="D35" s="195" t="s">
        <v>2</v>
      </c>
      <c r="E35" s="195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18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 x14ac:dyDescent="0.2">
      <c r="A39" s="87">
        <v>1</v>
      </c>
      <c r="B39" s="99" t="s">
        <v>45</v>
      </c>
      <c r="C39" s="191"/>
      <c r="D39" s="191"/>
      <c r="E39" s="191"/>
      <c r="F39" s="182">
        <f>'00 01 Naklady'!AE73+'SO 01 01 Pol'!AE608+'SO 01 02 Pol'!AE66</f>
        <v>0</v>
      </c>
      <c r="G39" s="100">
        <f>'00 01 Naklady'!AF73+'SO 01 01 Pol'!AF608+'SO 01 02 Pol'!AF66</f>
        <v>0</v>
      </c>
      <c r="H39" s="102"/>
      <c r="I39" s="102">
        <f>F39+G39+H39</f>
        <v>0</v>
      </c>
      <c r="J39" s="103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4"/>
      <c r="C40" s="194" t="s">
        <v>46</v>
      </c>
      <c r="D40" s="194"/>
      <c r="E40" s="194"/>
      <c r="F40" s="183">
        <f>'00 01 Naklady'!AE73</f>
        <v>0</v>
      </c>
      <c r="G40" s="105">
        <f>'00 01 Naklady'!AF73</f>
        <v>0</v>
      </c>
      <c r="H40" s="106"/>
      <c r="I40" s="106">
        <f>F40+G40+H40</f>
        <v>0</v>
      </c>
      <c r="J40" s="107" t="str">
        <f>IF(_xlfn.SINGLE(CenaCelkemVypocet)=0,"",I40/_xlfn.SINGLE(CenaCelkemVypocet)*100)</f>
        <v/>
      </c>
    </row>
    <row r="41" spans="1:10" ht="25.5" customHeight="1" x14ac:dyDescent="0.2">
      <c r="A41" s="87">
        <v>3</v>
      </c>
      <c r="B41" s="108" t="s">
        <v>47</v>
      </c>
      <c r="C41" s="191" t="s">
        <v>46</v>
      </c>
      <c r="D41" s="191"/>
      <c r="E41" s="191"/>
      <c r="F41" s="184">
        <f>'00 01 Naklady'!AE73</f>
        <v>0</v>
      </c>
      <c r="G41" s="101">
        <f>'00 01 Naklady'!AF73</f>
        <v>0</v>
      </c>
      <c r="H41" s="102"/>
      <c r="I41" s="102">
        <f>F41+G41+H41</f>
        <v>0</v>
      </c>
      <c r="J41" s="103" t="str">
        <f>IF(_xlfn.SINGLE(CenaCelkemVypocet)=0,"",I41/_xlfn.SINGLE(CenaCelkemVypocet)*100)</f>
        <v/>
      </c>
    </row>
    <row r="42" spans="1:10" ht="25.5" customHeight="1" x14ac:dyDescent="0.2">
      <c r="A42" s="87">
        <v>2</v>
      </c>
      <c r="B42" s="104"/>
      <c r="C42" s="194" t="s">
        <v>48</v>
      </c>
      <c r="D42" s="194"/>
      <c r="E42" s="194"/>
      <c r="F42" s="183"/>
      <c r="G42" s="105"/>
      <c r="H42" s="106"/>
      <c r="I42" s="106"/>
      <c r="J42" s="107"/>
    </row>
    <row r="43" spans="1:10" ht="25.5" customHeight="1" x14ac:dyDescent="0.2">
      <c r="A43" s="87">
        <v>2</v>
      </c>
      <c r="B43" s="104" t="s">
        <v>49</v>
      </c>
      <c r="C43" s="194" t="s">
        <v>50</v>
      </c>
      <c r="D43" s="194"/>
      <c r="E43" s="194"/>
      <c r="F43" s="183">
        <f>'SO 01 01 Pol'!AE608+'SO 01 02 Pol'!AE66</f>
        <v>0</v>
      </c>
      <c r="G43" s="105">
        <f>'SO 01 01 Pol'!AF608+'SO 01 02 Pol'!AF66</f>
        <v>0</v>
      </c>
      <c r="H43" s="106"/>
      <c r="I43" s="106">
        <f>F43+G43+H43</f>
        <v>0</v>
      </c>
      <c r="J43" s="107" t="str">
        <f>IF(_xlfn.SINGLE(CenaCelkemVypocet)=0,"",I43/_xlfn.SINGLE(CenaCelkemVypocet)*100)</f>
        <v/>
      </c>
    </row>
    <row r="44" spans="1:10" ht="25.5" customHeight="1" x14ac:dyDescent="0.2">
      <c r="A44" s="87">
        <v>3</v>
      </c>
      <c r="B44" s="108" t="s">
        <v>47</v>
      </c>
      <c r="C44" s="191" t="s">
        <v>50</v>
      </c>
      <c r="D44" s="191"/>
      <c r="E44" s="191"/>
      <c r="F44" s="184">
        <f>'SO 01 01 Pol'!AE608</f>
        <v>0</v>
      </c>
      <c r="G44" s="101">
        <f>'SO 01 01 Pol'!AF608</f>
        <v>0</v>
      </c>
      <c r="H44" s="102"/>
      <c r="I44" s="102">
        <f>F44+G44+H44</f>
        <v>0</v>
      </c>
      <c r="J44" s="103" t="str">
        <f>IF(_xlfn.SINGLE(CenaCelkemVypocet)=0,"",I44/_xlfn.SINGLE(CenaCelkemVypocet)*100)</f>
        <v/>
      </c>
    </row>
    <row r="45" spans="1:10" ht="25.5" customHeight="1" x14ac:dyDescent="0.2">
      <c r="A45" s="87">
        <v>3</v>
      </c>
      <c r="B45" s="108" t="s">
        <v>51</v>
      </c>
      <c r="C45" s="191" t="s">
        <v>52</v>
      </c>
      <c r="D45" s="191"/>
      <c r="E45" s="191"/>
      <c r="F45" s="185">
        <f>'SO 01 02 Pol'!AE66</f>
        <v>0</v>
      </c>
      <c r="G45" s="101">
        <f>'SO 01 02 Pol'!AF66</f>
        <v>0</v>
      </c>
      <c r="H45" s="187"/>
      <c r="I45" s="102">
        <f>F45+G45+H45</f>
        <v>0</v>
      </c>
      <c r="J45" s="103" t="str">
        <f>IF(_xlfn.SINGLE(CenaCelkemVypocet)=0,"",I45/_xlfn.SINGLE(CenaCelkemVypocet)*100)</f>
        <v/>
      </c>
    </row>
    <row r="46" spans="1:10" ht="25.5" customHeight="1" x14ac:dyDescent="0.2">
      <c r="A46" s="87"/>
      <c r="B46" s="192" t="s">
        <v>53</v>
      </c>
      <c r="C46" s="193"/>
      <c r="D46" s="193"/>
      <c r="E46" s="193"/>
      <c r="F46" s="92">
        <f>SUMIF(A39:A45,"=1",F39:F45)</f>
        <v>0</v>
      </c>
      <c r="G46" s="109">
        <f>SUMIF(A39:A45,"=1",G39:G45)</f>
        <v>0</v>
      </c>
      <c r="H46" s="93">
        <f>SUMIF(A39:A45,"=1",H39:H45)</f>
        <v>0</v>
      </c>
      <c r="I46" s="110">
        <f>SUMIF(A39:A45,"=1",I39:I45)</f>
        <v>0</v>
      </c>
      <c r="J46" s="111">
        <f>SUMIF(A39:A45,"=1",J39:J45)</f>
        <v>0</v>
      </c>
    </row>
    <row r="48" spans="1:10" x14ac:dyDescent="0.2">
      <c r="A48" t="s">
        <v>55</v>
      </c>
      <c r="B48" t="s">
        <v>56</v>
      </c>
    </row>
    <row r="49" spans="1:10" x14ac:dyDescent="0.2">
      <c r="A49" t="s">
        <v>57</v>
      </c>
      <c r="B49" t="s">
        <v>58</v>
      </c>
    </row>
    <row r="50" spans="1:10" x14ac:dyDescent="0.2">
      <c r="A50" t="s">
        <v>59</v>
      </c>
      <c r="B50" t="s">
        <v>60</v>
      </c>
    </row>
    <row r="51" spans="1:10" x14ac:dyDescent="0.2">
      <c r="A51" t="s">
        <v>57</v>
      </c>
      <c r="B51" t="s">
        <v>61</v>
      </c>
    </row>
    <row r="52" spans="1:10" x14ac:dyDescent="0.2">
      <c r="A52" t="s">
        <v>59</v>
      </c>
      <c r="B52" t="s">
        <v>62</v>
      </c>
    </row>
    <row r="53" spans="1:10" x14ac:dyDescent="0.2">
      <c r="A53" t="s">
        <v>59</v>
      </c>
      <c r="B53" t="s">
        <v>63</v>
      </c>
    </row>
    <row r="56" spans="1:10" ht="15.65" x14ac:dyDescent="0.25">
      <c r="B56" s="120" t="s">
        <v>64</v>
      </c>
    </row>
    <row r="58" spans="1:10" ht="25.5" customHeight="1" x14ac:dyDescent="0.2">
      <c r="A58" s="122"/>
      <c r="B58" s="125" t="s">
        <v>17</v>
      </c>
      <c r="C58" s="125" t="s">
        <v>5</v>
      </c>
      <c r="D58" s="126"/>
      <c r="E58" s="126"/>
      <c r="F58" s="127" t="s">
        <v>65</v>
      </c>
      <c r="G58" s="127"/>
      <c r="H58" s="127"/>
      <c r="I58" s="127" t="s">
        <v>29</v>
      </c>
      <c r="J58" s="127" t="s">
        <v>0</v>
      </c>
    </row>
    <row r="59" spans="1:10" ht="36.700000000000003" customHeight="1" x14ac:dyDescent="0.2">
      <c r="A59" s="123"/>
      <c r="B59" s="128" t="s">
        <v>66</v>
      </c>
      <c r="C59" s="189" t="s">
        <v>67</v>
      </c>
      <c r="D59" s="190"/>
      <c r="E59" s="190"/>
      <c r="F59" s="135" t="s">
        <v>24</v>
      </c>
      <c r="G59" s="136"/>
      <c r="H59" s="136"/>
      <c r="I59" s="136">
        <f>'SO 01 01 Pol'!G8</f>
        <v>0</v>
      </c>
      <c r="J59" s="132" t="str">
        <f>IF(I72=0,"",I59/I72*100)</f>
        <v/>
      </c>
    </row>
    <row r="60" spans="1:10" ht="36.700000000000003" customHeight="1" x14ac:dyDescent="0.2">
      <c r="A60" s="123"/>
      <c r="B60" s="128" t="s">
        <v>68</v>
      </c>
      <c r="C60" s="189" t="s">
        <v>69</v>
      </c>
      <c r="D60" s="190"/>
      <c r="E60" s="190"/>
      <c r="F60" s="135" t="s">
        <v>24</v>
      </c>
      <c r="G60" s="136"/>
      <c r="H60" s="136"/>
      <c r="I60" s="136">
        <f>'SO 01 01 Pol'!G185</f>
        <v>0</v>
      </c>
      <c r="J60" s="132" t="str">
        <f>IF(I72=0,"",I60/I72*100)</f>
        <v/>
      </c>
    </row>
    <row r="61" spans="1:10" ht="36.700000000000003" customHeight="1" x14ac:dyDescent="0.2">
      <c r="A61" s="123"/>
      <c r="B61" s="128" t="s">
        <v>70</v>
      </c>
      <c r="C61" s="189" t="s">
        <v>71</v>
      </c>
      <c r="D61" s="190"/>
      <c r="E61" s="190"/>
      <c r="F61" s="135" t="s">
        <v>24</v>
      </c>
      <c r="G61" s="136"/>
      <c r="H61" s="136"/>
      <c r="I61" s="136">
        <f>'SO 01 01 Pol'!G235</f>
        <v>0</v>
      </c>
      <c r="J61" s="132" t="str">
        <f>IF(I72=0,"",I61/I72*100)</f>
        <v/>
      </c>
    </row>
    <row r="62" spans="1:10" ht="36.700000000000003" customHeight="1" x14ac:dyDescent="0.2">
      <c r="A62" s="123"/>
      <c r="B62" s="128" t="s">
        <v>72</v>
      </c>
      <c r="C62" s="189" t="s">
        <v>73</v>
      </c>
      <c r="D62" s="190"/>
      <c r="E62" s="190"/>
      <c r="F62" s="135" t="s">
        <v>24</v>
      </c>
      <c r="G62" s="136"/>
      <c r="H62" s="136"/>
      <c r="I62" s="136">
        <f>'SO 01 01 Pol'!G265</f>
        <v>0</v>
      </c>
      <c r="J62" s="132" t="str">
        <f>IF(I72=0,"",I62/I72*100)</f>
        <v/>
      </c>
    </row>
    <row r="63" spans="1:10" ht="36.700000000000003" customHeight="1" x14ac:dyDescent="0.2">
      <c r="A63" s="123"/>
      <c r="B63" s="128" t="s">
        <v>74</v>
      </c>
      <c r="C63" s="189" t="s">
        <v>75</v>
      </c>
      <c r="D63" s="190"/>
      <c r="E63" s="190"/>
      <c r="F63" s="135" t="s">
        <v>24</v>
      </c>
      <c r="G63" s="136"/>
      <c r="H63" s="136"/>
      <c r="I63" s="136">
        <f>'SO 01 01 Pol'!G298+'SO 01 02 Pol'!G8</f>
        <v>0</v>
      </c>
      <c r="J63" s="132" t="str">
        <f>IF(I72=0,"",I63/I72*100)</f>
        <v/>
      </c>
    </row>
    <row r="64" spans="1:10" ht="36.700000000000003" customHeight="1" x14ac:dyDescent="0.2">
      <c r="A64" s="123"/>
      <c r="B64" s="128" t="s">
        <v>76</v>
      </c>
      <c r="C64" s="189" t="s">
        <v>77</v>
      </c>
      <c r="D64" s="190"/>
      <c r="E64" s="190"/>
      <c r="F64" s="135" t="s">
        <v>24</v>
      </c>
      <c r="G64" s="136"/>
      <c r="H64" s="136"/>
      <c r="I64" s="136">
        <f>'SO 01 01 Pol'!G523</f>
        <v>0</v>
      </c>
      <c r="J64" s="132" t="str">
        <f>IF(I72=0,"",I64/I72*100)</f>
        <v/>
      </c>
    </row>
    <row r="65" spans="1:10" ht="36.700000000000003" customHeight="1" x14ac:dyDescent="0.2">
      <c r="A65" s="123"/>
      <c r="B65" s="128" t="s">
        <v>78</v>
      </c>
      <c r="C65" s="189" t="s">
        <v>79</v>
      </c>
      <c r="D65" s="190"/>
      <c r="E65" s="190"/>
      <c r="F65" s="135" t="s">
        <v>24</v>
      </c>
      <c r="G65" s="136"/>
      <c r="H65" s="136"/>
      <c r="I65" s="136">
        <f>'SO 01 01 Pol'!G539</f>
        <v>0</v>
      </c>
      <c r="J65" s="132" t="str">
        <f>IF(I72=0,"",I65/I72*100)</f>
        <v/>
      </c>
    </row>
    <row r="66" spans="1:10" ht="36.700000000000003" customHeight="1" x14ac:dyDescent="0.2">
      <c r="A66" s="123"/>
      <c r="B66" s="128" t="s">
        <v>80</v>
      </c>
      <c r="C66" s="189" t="s">
        <v>81</v>
      </c>
      <c r="D66" s="190"/>
      <c r="E66" s="190"/>
      <c r="F66" s="135" t="s">
        <v>24</v>
      </c>
      <c r="G66" s="136"/>
      <c r="H66" s="136"/>
      <c r="I66" s="136">
        <f>'SO 01 01 Pol'!G555+'SO 01 02 Pol'!G57</f>
        <v>0</v>
      </c>
      <c r="J66" s="132" t="str">
        <f>IF(I72=0,"",I66/I72*100)</f>
        <v/>
      </c>
    </row>
    <row r="67" spans="1:10" ht="36.700000000000003" customHeight="1" x14ac:dyDescent="0.2">
      <c r="A67" s="123"/>
      <c r="B67" s="128" t="s">
        <v>82</v>
      </c>
      <c r="C67" s="189" t="s">
        <v>83</v>
      </c>
      <c r="D67" s="190"/>
      <c r="E67" s="190"/>
      <c r="F67" s="135" t="s">
        <v>25</v>
      </c>
      <c r="G67" s="136"/>
      <c r="H67" s="136"/>
      <c r="I67" s="136">
        <f>'SO 01 01 Pol'!G566</f>
        <v>0</v>
      </c>
      <c r="J67" s="132" t="str">
        <f>IF(I72=0,"",I67/I72*100)</f>
        <v/>
      </c>
    </row>
    <row r="68" spans="1:10" ht="36.700000000000003" customHeight="1" x14ac:dyDescent="0.2">
      <c r="A68" s="123"/>
      <c r="B68" s="128" t="s">
        <v>84</v>
      </c>
      <c r="C68" s="189" t="s">
        <v>85</v>
      </c>
      <c r="D68" s="190"/>
      <c r="E68" s="190"/>
      <c r="F68" s="135" t="s">
        <v>26</v>
      </c>
      <c r="G68" s="136"/>
      <c r="H68" s="136"/>
      <c r="I68" s="136">
        <f>'SO 01 01 Pol'!G582</f>
        <v>0</v>
      </c>
      <c r="J68" s="132" t="str">
        <f>IF(I72=0,"",I68/I72*100)</f>
        <v/>
      </c>
    </row>
    <row r="69" spans="1:10" ht="36.700000000000003" customHeight="1" x14ac:dyDescent="0.2">
      <c r="A69" s="123"/>
      <c r="B69" s="128" t="s">
        <v>86</v>
      </c>
      <c r="C69" s="189" t="s">
        <v>87</v>
      </c>
      <c r="D69" s="190"/>
      <c r="E69" s="190"/>
      <c r="F69" s="135" t="s">
        <v>88</v>
      </c>
      <c r="G69" s="136"/>
      <c r="H69" s="136"/>
      <c r="I69" s="136">
        <f>'SO 01 01 Pol'!G590</f>
        <v>0</v>
      </c>
      <c r="J69" s="132" t="str">
        <f>IF(I72=0,"",I69/I72*100)</f>
        <v/>
      </c>
    </row>
    <row r="70" spans="1:10" ht="36.700000000000003" customHeight="1" x14ac:dyDescent="0.2">
      <c r="A70" s="123"/>
      <c r="B70" s="128" t="s">
        <v>89</v>
      </c>
      <c r="C70" s="189" t="s">
        <v>27</v>
      </c>
      <c r="D70" s="190"/>
      <c r="E70" s="190"/>
      <c r="F70" s="135" t="s">
        <v>89</v>
      </c>
      <c r="G70" s="136"/>
      <c r="H70" s="136"/>
      <c r="I70" s="136">
        <f>'00 01 Naklady'!G8</f>
        <v>0</v>
      </c>
      <c r="J70" s="132" t="str">
        <f>IF(I72=0,"",I70/I72*100)</f>
        <v/>
      </c>
    </row>
    <row r="71" spans="1:10" ht="36.700000000000003" customHeight="1" x14ac:dyDescent="0.2">
      <c r="A71" s="123"/>
      <c r="B71" s="128" t="s">
        <v>90</v>
      </c>
      <c r="C71" s="189" t="s">
        <v>28</v>
      </c>
      <c r="D71" s="190"/>
      <c r="E71" s="190"/>
      <c r="F71" s="135" t="s">
        <v>90</v>
      </c>
      <c r="G71" s="136"/>
      <c r="H71" s="136"/>
      <c r="I71" s="136">
        <f>'00 01 Naklady'!G50</f>
        <v>0</v>
      </c>
      <c r="J71" s="132" t="str">
        <f>IF(I72=0,"",I71/I72*100)</f>
        <v/>
      </c>
    </row>
    <row r="72" spans="1:10" ht="25.5" customHeight="1" x14ac:dyDescent="0.2">
      <c r="A72" s="124"/>
      <c r="B72" s="129" t="s">
        <v>1</v>
      </c>
      <c r="C72" s="130"/>
      <c r="D72" s="131"/>
      <c r="E72" s="131"/>
      <c r="F72" s="137"/>
      <c r="G72" s="138"/>
      <c r="H72" s="138"/>
      <c r="I72" s="138">
        <f>SUM(I59:I71)</f>
        <v>0</v>
      </c>
      <c r="J72" s="133">
        <f>SUM(J59:J71)</f>
        <v>0</v>
      </c>
    </row>
    <row r="73" spans="1:10" x14ac:dyDescent="0.2">
      <c r="F73" s="86"/>
      <c r="G73" s="86"/>
      <c r="H73" s="86"/>
      <c r="I73" s="86"/>
      <c r="J73" s="134"/>
    </row>
    <row r="74" spans="1:10" x14ac:dyDescent="0.2">
      <c r="F74" s="86"/>
      <c r="G74" s="86"/>
      <c r="H74" s="86"/>
      <c r="I74" s="86"/>
      <c r="J74" s="134"/>
    </row>
    <row r="75" spans="1:10" x14ac:dyDescent="0.2">
      <c r="F75" s="86"/>
      <c r="G75" s="86"/>
      <c r="H75" s="86"/>
      <c r="I75" s="86"/>
      <c r="J75" s="134"/>
    </row>
  </sheetData>
  <sheetProtection algorithmName="SHA-512" hashValue="9cCEk9T/ZkDIwJxav+l7Y0a+y5zXbVeqr3qkkgvfZTI3Ug09HoNIgEFOC1aKYP9JhkZIdqRZ0pSSkR7np9GslA==" saltValue="57qmwsWq2CvXDLBpk9F/h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9:E59"/>
    <mergeCell ref="C60:E60"/>
    <mergeCell ref="C61:E61"/>
    <mergeCell ref="C62:E62"/>
    <mergeCell ref="C63:E63"/>
    <mergeCell ref="C64:E64"/>
    <mergeCell ref="C65:E65"/>
    <mergeCell ref="C71:E71"/>
    <mergeCell ref="C66:E66"/>
    <mergeCell ref="C67:E67"/>
    <mergeCell ref="C68:E68"/>
    <mergeCell ref="C69:E69"/>
    <mergeCell ref="C70:E7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65" x14ac:dyDescent="0.2">
      <c r="A1" s="239" t="s">
        <v>6</v>
      </c>
      <c r="B1" s="239"/>
      <c r="C1" s="240"/>
      <c r="D1" s="239"/>
      <c r="E1" s="239"/>
      <c r="F1" s="239"/>
      <c r="G1" s="239"/>
    </row>
    <row r="2" spans="1:7" ht="25" customHeight="1" x14ac:dyDescent="0.2">
      <c r="A2" s="50" t="s">
        <v>7</v>
      </c>
      <c r="B2" s="49"/>
      <c r="C2" s="241"/>
      <c r="D2" s="241"/>
      <c r="E2" s="241"/>
      <c r="F2" s="241"/>
      <c r="G2" s="242"/>
    </row>
    <row r="3" spans="1:7" ht="25" customHeight="1" x14ac:dyDescent="0.2">
      <c r="A3" s="50" t="s">
        <v>8</v>
      </c>
      <c r="B3" s="49"/>
      <c r="C3" s="241"/>
      <c r="D3" s="241"/>
      <c r="E3" s="241"/>
      <c r="F3" s="241"/>
      <c r="G3" s="242"/>
    </row>
    <row r="4" spans="1:7" ht="25" customHeight="1" x14ac:dyDescent="0.2">
      <c r="A4" s="50" t="s">
        <v>9</v>
      </c>
      <c r="B4" s="49"/>
      <c r="C4" s="241"/>
      <c r="D4" s="241"/>
      <c r="E4" s="241"/>
      <c r="F4" s="241"/>
      <c r="G4" s="242"/>
    </row>
    <row r="5" spans="1:7" x14ac:dyDescent="0.2">
      <c r="B5" s="4"/>
      <c r="C5" s="5"/>
      <c r="D5" s="6"/>
    </row>
  </sheetData>
  <sheetProtection algorithmName="SHA-512" hashValue="ZZ34ogQkwBNykqe+aJ5EFAyxoxyN2WzL+YnkVOeMpQmDaAVOoVbzFo2Xhe0iKqTBp0TWkSLVtOE8o0CrkY4onQ==" saltValue="gAP5tCH9FbkCvnz5ZrwpU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1D08-9B35-40BC-9A65-902E83D7AD5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21" customWidth="1"/>
    <col min="3" max="3" width="63.25" style="121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49" t="s">
        <v>91</v>
      </c>
      <c r="B1" s="249"/>
      <c r="C1" s="249"/>
      <c r="D1" s="249"/>
      <c r="E1" s="249"/>
      <c r="F1" s="249"/>
      <c r="G1" s="249"/>
      <c r="AG1" t="s">
        <v>92</v>
      </c>
    </row>
    <row r="2" spans="1:60" ht="25" customHeight="1" x14ac:dyDescent="0.2">
      <c r="A2" s="50" t="s">
        <v>7</v>
      </c>
      <c r="B2" s="49" t="s">
        <v>43</v>
      </c>
      <c r="C2" s="250" t="s">
        <v>44</v>
      </c>
      <c r="D2" s="251"/>
      <c r="E2" s="251"/>
      <c r="F2" s="251"/>
      <c r="G2" s="252"/>
      <c r="AG2" t="s">
        <v>93</v>
      </c>
    </row>
    <row r="3" spans="1:60" ht="25" customHeight="1" x14ac:dyDescent="0.2">
      <c r="A3" s="50" t="s">
        <v>8</v>
      </c>
      <c r="B3" s="49" t="s">
        <v>94</v>
      </c>
      <c r="C3" s="250" t="s">
        <v>46</v>
      </c>
      <c r="D3" s="251"/>
      <c r="E3" s="251"/>
      <c r="F3" s="251"/>
      <c r="G3" s="252"/>
      <c r="AC3" s="121" t="s">
        <v>95</v>
      </c>
      <c r="AG3" t="s">
        <v>96</v>
      </c>
    </row>
    <row r="4" spans="1:60" ht="25" customHeight="1" x14ac:dyDescent="0.2">
      <c r="A4" s="140" t="s">
        <v>9</v>
      </c>
      <c r="B4" s="141" t="s">
        <v>47</v>
      </c>
      <c r="C4" s="253" t="s">
        <v>46</v>
      </c>
      <c r="D4" s="254"/>
      <c r="E4" s="254"/>
      <c r="F4" s="254"/>
      <c r="G4" s="255"/>
      <c r="AG4" t="s">
        <v>97</v>
      </c>
    </row>
    <row r="5" spans="1:60" x14ac:dyDescent="0.2">
      <c r="D5" s="10"/>
    </row>
    <row r="6" spans="1:60" ht="38.75" x14ac:dyDescent="0.2">
      <c r="A6" s="143" t="s">
        <v>98</v>
      </c>
      <c r="B6" s="145" t="s">
        <v>99</v>
      </c>
      <c r="C6" s="145" t="s">
        <v>100</v>
      </c>
      <c r="D6" s="144" t="s">
        <v>101</v>
      </c>
      <c r="E6" s="143" t="s">
        <v>102</v>
      </c>
      <c r="F6" s="142" t="s">
        <v>103</v>
      </c>
      <c r="G6" s="143" t="s">
        <v>29</v>
      </c>
      <c r="H6" s="146" t="s">
        <v>30</v>
      </c>
      <c r="I6" s="146" t="s">
        <v>104</v>
      </c>
      <c r="J6" s="146" t="s">
        <v>31</v>
      </c>
      <c r="K6" s="146" t="s">
        <v>105</v>
      </c>
      <c r="L6" s="146" t="s">
        <v>106</v>
      </c>
      <c r="M6" s="146" t="s">
        <v>107</v>
      </c>
      <c r="N6" s="146" t="s">
        <v>108</v>
      </c>
      <c r="O6" s="146" t="s">
        <v>109</v>
      </c>
      <c r="P6" s="146" t="s">
        <v>110</v>
      </c>
      <c r="Q6" s="146" t="s">
        <v>111</v>
      </c>
      <c r="R6" s="146" t="s">
        <v>112</v>
      </c>
      <c r="S6" s="146" t="s">
        <v>113</v>
      </c>
      <c r="T6" s="146" t="s">
        <v>114</v>
      </c>
      <c r="U6" s="146" t="s">
        <v>115</v>
      </c>
      <c r="V6" s="146" t="s">
        <v>116</v>
      </c>
      <c r="W6" s="146" t="s">
        <v>117</v>
      </c>
      <c r="X6" s="146" t="s">
        <v>118</v>
      </c>
      <c r="Y6" s="146" t="s">
        <v>119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ht="13.6" x14ac:dyDescent="0.2">
      <c r="A8" s="159" t="s">
        <v>120</v>
      </c>
      <c r="B8" s="160" t="s">
        <v>89</v>
      </c>
      <c r="C8" s="174" t="s">
        <v>27</v>
      </c>
      <c r="D8" s="161"/>
      <c r="E8" s="162"/>
      <c r="F8" s="163"/>
      <c r="G8" s="163">
        <f>SUMIF(AG9:AG49,"&lt;&gt;NOR",G9:G49)</f>
        <v>0</v>
      </c>
      <c r="H8" s="163"/>
      <c r="I8" s="163">
        <f>SUM(I9:I49)</f>
        <v>0</v>
      </c>
      <c r="J8" s="163"/>
      <c r="K8" s="163">
        <f>SUM(K9:K49)</f>
        <v>0</v>
      </c>
      <c r="L8" s="163"/>
      <c r="M8" s="163">
        <f>SUM(M9:M49)</f>
        <v>0</v>
      </c>
      <c r="N8" s="162"/>
      <c r="O8" s="162">
        <f>SUM(O9:O49)</f>
        <v>0</v>
      </c>
      <c r="P8" s="162"/>
      <c r="Q8" s="162">
        <f>SUM(Q9:Q49)</f>
        <v>0</v>
      </c>
      <c r="R8" s="163"/>
      <c r="S8" s="163"/>
      <c r="T8" s="164"/>
      <c r="U8" s="158"/>
      <c r="V8" s="158">
        <f>SUM(V9:V49)</f>
        <v>0</v>
      </c>
      <c r="W8" s="158"/>
      <c r="X8" s="158"/>
      <c r="Y8" s="158"/>
      <c r="AG8" t="s">
        <v>121</v>
      </c>
    </row>
    <row r="9" spans="1:60" outlineLevel="1" x14ac:dyDescent="0.2">
      <c r="A9" s="166">
        <v>1</v>
      </c>
      <c r="B9" s="167" t="s">
        <v>122</v>
      </c>
      <c r="C9" s="175" t="s">
        <v>123</v>
      </c>
      <c r="D9" s="168" t="s">
        <v>124</v>
      </c>
      <c r="E9" s="169">
        <v>1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9">
        <v>0</v>
      </c>
      <c r="O9" s="169">
        <f>ROUND(E9*N9,2)</f>
        <v>0</v>
      </c>
      <c r="P9" s="169">
        <v>0</v>
      </c>
      <c r="Q9" s="169">
        <f>ROUND(E9*P9,2)</f>
        <v>0</v>
      </c>
      <c r="R9" s="171"/>
      <c r="S9" s="171" t="s">
        <v>125</v>
      </c>
      <c r="T9" s="172" t="s">
        <v>126</v>
      </c>
      <c r="U9" s="157">
        <v>0</v>
      </c>
      <c r="V9" s="157">
        <f>ROUND(E9*U9,2)</f>
        <v>0</v>
      </c>
      <c r="W9" s="157"/>
      <c r="X9" s="157" t="s">
        <v>127</v>
      </c>
      <c r="Y9" s="157" t="s">
        <v>128</v>
      </c>
      <c r="Z9" s="147"/>
      <c r="AA9" s="147"/>
      <c r="AB9" s="147"/>
      <c r="AC9" s="147"/>
      <c r="AD9" s="147"/>
      <c r="AE9" s="147"/>
      <c r="AF9" s="147"/>
      <c r="AG9" s="147" t="s">
        <v>129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45" t="s">
        <v>190</v>
      </c>
      <c r="D10" s="246"/>
      <c r="E10" s="246"/>
      <c r="F10" s="246"/>
      <c r="G10" s="246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1.75" outlineLevel="3" x14ac:dyDescent="0.2">
      <c r="A11" s="154"/>
      <c r="B11" s="155"/>
      <c r="C11" s="247" t="s">
        <v>131</v>
      </c>
      <c r="D11" s="248"/>
      <c r="E11" s="248"/>
      <c r="F11" s="248"/>
      <c r="G11" s="248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130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73" t="str">
        <f>C11</f>
        <v>Vyhotovení protokolu o vytyčení stavby se seznamem souřadnic vytyčených bodů a jejich polohopisnými (S-JTSK) a výškopisnými (Bpv) hodnotami.</v>
      </c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243"/>
      <c r="D12" s="244"/>
      <c r="E12" s="244"/>
      <c r="F12" s="244"/>
      <c r="G12" s="244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132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66">
        <v>2</v>
      </c>
      <c r="B13" s="167" t="s">
        <v>133</v>
      </c>
      <c r="C13" s="175" t="s">
        <v>134</v>
      </c>
      <c r="D13" s="168" t="s">
        <v>124</v>
      </c>
      <c r="E13" s="169">
        <v>1</v>
      </c>
      <c r="F13" s="170"/>
      <c r="G13" s="171">
        <f>ROUND(E13*F13,2)</f>
        <v>0</v>
      </c>
      <c r="H13" s="170"/>
      <c r="I13" s="171">
        <f>ROUND(E13*H13,2)</f>
        <v>0</v>
      </c>
      <c r="J13" s="170"/>
      <c r="K13" s="171">
        <f>ROUND(E13*J13,2)</f>
        <v>0</v>
      </c>
      <c r="L13" s="171">
        <v>21</v>
      </c>
      <c r="M13" s="171">
        <f>G13*(1+L13/100)</f>
        <v>0</v>
      </c>
      <c r="N13" s="169">
        <v>0</v>
      </c>
      <c r="O13" s="169">
        <f>ROUND(E13*N13,2)</f>
        <v>0</v>
      </c>
      <c r="P13" s="169">
        <v>0</v>
      </c>
      <c r="Q13" s="169">
        <f>ROUND(E13*P13,2)</f>
        <v>0</v>
      </c>
      <c r="R13" s="171"/>
      <c r="S13" s="171" t="s">
        <v>125</v>
      </c>
      <c r="T13" s="172" t="s">
        <v>126</v>
      </c>
      <c r="U13" s="157">
        <v>0</v>
      </c>
      <c r="V13" s="157">
        <f>ROUND(E13*U13,2)</f>
        <v>0</v>
      </c>
      <c r="W13" s="157"/>
      <c r="X13" s="157" t="s">
        <v>127</v>
      </c>
      <c r="Y13" s="157" t="s">
        <v>128</v>
      </c>
      <c r="Z13" s="147"/>
      <c r="AA13" s="147"/>
      <c r="AB13" s="147"/>
      <c r="AC13" s="147"/>
      <c r="AD13" s="147"/>
      <c r="AE13" s="147"/>
      <c r="AF13" s="147"/>
      <c r="AG13" s="147" t="s">
        <v>129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245" t="s">
        <v>135</v>
      </c>
      <c r="D14" s="246"/>
      <c r="E14" s="246"/>
      <c r="F14" s="246"/>
      <c r="G14" s="246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130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73" t="str">
        <f>C14</f>
        <v>Zaměření a vytýčení stávajících inženýrských sítí v místě stavby z hlediska jejich ochrany při provádění stavby.</v>
      </c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243"/>
      <c r="D15" s="244"/>
      <c r="E15" s="244"/>
      <c r="F15" s="244"/>
      <c r="G15" s="244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132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66">
        <v>3</v>
      </c>
      <c r="B16" s="167" t="s">
        <v>136</v>
      </c>
      <c r="C16" s="175" t="s">
        <v>137</v>
      </c>
      <c r="D16" s="168" t="s">
        <v>124</v>
      </c>
      <c r="E16" s="169">
        <v>1</v>
      </c>
      <c r="F16" s="170"/>
      <c r="G16" s="171">
        <f>ROUND(E16*F16,2)</f>
        <v>0</v>
      </c>
      <c r="H16" s="170"/>
      <c r="I16" s="171">
        <f>ROUND(E16*H16,2)</f>
        <v>0</v>
      </c>
      <c r="J16" s="170"/>
      <c r="K16" s="171">
        <f>ROUND(E16*J16,2)</f>
        <v>0</v>
      </c>
      <c r="L16" s="171">
        <v>21</v>
      </c>
      <c r="M16" s="171">
        <f>G16*(1+L16/100)</f>
        <v>0</v>
      </c>
      <c r="N16" s="169">
        <v>0</v>
      </c>
      <c r="O16" s="169">
        <f>ROUND(E16*N16,2)</f>
        <v>0</v>
      </c>
      <c r="P16" s="169">
        <v>0</v>
      </c>
      <c r="Q16" s="169">
        <f>ROUND(E16*P16,2)</f>
        <v>0</v>
      </c>
      <c r="R16" s="171"/>
      <c r="S16" s="171" t="s">
        <v>125</v>
      </c>
      <c r="T16" s="172" t="s">
        <v>126</v>
      </c>
      <c r="U16" s="157">
        <v>0</v>
      </c>
      <c r="V16" s="157">
        <f>ROUND(E16*U16,2)</f>
        <v>0</v>
      </c>
      <c r="W16" s="157"/>
      <c r="X16" s="157" t="s">
        <v>127</v>
      </c>
      <c r="Y16" s="157" t="s">
        <v>128</v>
      </c>
      <c r="Z16" s="147"/>
      <c r="AA16" s="147"/>
      <c r="AB16" s="147"/>
      <c r="AC16" s="147"/>
      <c r="AD16" s="147"/>
      <c r="AE16" s="147"/>
      <c r="AF16" s="147"/>
      <c r="AG16" s="147" t="s">
        <v>129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245" t="s">
        <v>138</v>
      </c>
      <c r="D17" s="246"/>
      <c r="E17" s="246"/>
      <c r="F17" s="246"/>
      <c r="G17" s="246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130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247" t="s">
        <v>139</v>
      </c>
      <c r="D18" s="248"/>
      <c r="E18" s="248"/>
      <c r="F18" s="248"/>
      <c r="G18" s="248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130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73" t="str">
        <f>C18</f>
        <v>Sejmutí ornice, hrubá úprava terénu a zpevnění ploch pro osazení objektů sociálního zařízení staveniště a kanceláří stavby.</v>
      </c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247" t="s">
        <v>140</v>
      </c>
      <c r="D19" s="248"/>
      <c r="E19" s="248"/>
      <c r="F19" s="248"/>
      <c r="G19" s="248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130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247" t="s">
        <v>141</v>
      </c>
      <c r="D20" s="248"/>
      <c r="E20" s="248"/>
      <c r="F20" s="248"/>
      <c r="G20" s="248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130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247" t="s">
        <v>142</v>
      </c>
      <c r="D21" s="248"/>
      <c r="E21" s="248"/>
      <c r="F21" s="248"/>
      <c r="G21" s="248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130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247" t="s">
        <v>143</v>
      </c>
      <c r="D22" s="248"/>
      <c r="E22" s="248"/>
      <c r="F22" s="248"/>
      <c r="G22" s="248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130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247" t="s">
        <v>144</v>
      </c>
      <c r="D23" s="248"/>
      <c r="E23" s="248"/>
      <c r="F23" s="248"/>
      <c r="G23" s="248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130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73" t="str">
        <f>C23</f>
        <v>Zřízení dočasných ochranných zařízení (plachty, stěny, stany), jestliže jsou vyžadovány technologií montáže.</v>
      </c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247" t="s">
        <v>145</v>
      </c>
      <c r="D24" s="248"/>
      <c r="E24" s="248"/>
      <c r="F24" s="248"/>
      <c r="G24" s="248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130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243"/>
      <c r="D25" s="244"/>
      <c r="E25" s="244"/>
      <c r="F25" s="244"/>
      <c r="G25" s="244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132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66">
        <v>4</v>
      </c>
      <c r="B26" s="167" t="s">
        <v>146</v>
      </c>
      <c r="C26" s="175" t="s">
        <v>147</v>
      </c>
      <c r="D26" s="168" t="s">
        <v>124</v>
      </c>
      <c r="E26" s="169">
        <v>1</v>
      </c>
      <c r="F26" s="170"/>
      <c r="G26" s="171">
        <f>ROUND(E26*F26,2)</f>
        <v>0</v>
      </c>
      <c r="H26" s="170"/>
      <c r="I26" s="171">
        <f>ROUND(E26*H26,2)</f>
        <v>0</v>
      </c>
      <c r="J26" s="170"/>
      <c r="K26" s="171">
        <f>ROUND(E26*J26,2)</f>
        <v>0</v>
      </c>
      <c r="L26" s="171">
        <v>21</v>
      </c>
      <c r="M26" s="171">
        <f>G26*(1+L26/100)</f>
        <v>0</v>
      </c>
      <c r="N26" s="169">
        <v>0</v>
      </c>
      <c r="O26" s="169">
        <f>ROUND(E26*N26,2)</f>
        <v>0</v>
      </c>
      <c r="P26" s="169">
        <v>0</v>
      </c>
      <c r="Q26" s="169">
        <f>ROUND(E26*P26,2)</f>
        <v>0</v>
      </c>
      <c r="R26" s="171"/>
      <c r="S26" s="171" t="s">
        <v>125</v>
      </c>
      <c r="T26" s="172" t="s">
        <v>126</v>
      </c>
      <c r="U26" s="157">
        <v>0</v>
      </c>
      <c r="V26" s="157">
        <f>ROUND(E26*U26,2)</f>
        <v>0</v>
      </c>
      <c r="W26" s="157"/>
      <c r="X26" s="157" t="s">
        <v>127</v>
      </c>
      <c r="Y26" s="157" t="s">
        <v>128</v>
      </c>
      <c r="Z26" s="147"/>
      <c r="AA26" s="147"/>
      <c r="AB26" s="147"/>
      <c r="AC26" s="147"/>
      <c r="AD26" s="147"/>
      <c r="AE26" s="147"/>
      <c r="AF26" s="147"/>
      <c r="AG26" s="147" t="s">
        <v>129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245" t="s">
        <v>148</v>
      </c>
      <c r="D27" s="246"/>
      <c r="E27" s="246"/>
      <c r="F27" s="246"/>
      <c r="G27" s="246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130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247" t="s">
        <v>191</v>
      </c>
      <c r="D28" s="248"/>
      <c r="E28" s="248"/>
      <c r="F28" s="248"/>
      <c r="G28" s="248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130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247" t="s">
        <v>149</v>
      </c>
      <c r="D29" s="248"/>
      <c r="E29" s="248"/>
      <c r="F29" s="248"/>
      <c r="G29" s="248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130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247" t="s">
        <v>150</v>
      </c>
      <c r="D30" s="248"/>
      <c r="E30" s="248"/>
      <c r="F30" s="248"/>
      <c r="G30" s="248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130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247" t="s">
        <v>192</v>
      </c>
      <c r="D31" s="248"/>
      <c r="E31" s="248"/>
      <c r="F31" s="248"/>
      <c r="G31" s="248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130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247" t="s">
        <v>151</v>
      </c>
      <c r="D32" s="248"/>
      <c r="E32" s="248"/>
      <c r="F32" s="248"/>
      <c r="G32" s="248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130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247" t="s">
        <v>152</v>
      </c>
      <c r="D33" s="248"/>
      <c r="E33" s="248"/>
      <c r="F33" s="248"/>
      <c r="G33" s="248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130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247" t="s">
        <v>153</v>
      </c>
      <c r="D34" s="248"/>
      <c r="E34" s="248"/>
      <c r="F34" s="248"/>
      <c r="G34" s="248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130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247" t="s">
        <v>154</v>
      </c>
      <c r="D35" s="248"/>
      <c r="E35" s="248"/>
      <c r="F35" s="248"/>
      <c r="G35" s="248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130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73" t="str">
        <f>C35</f>
        <v>Spotřeba vody a elektrické energie, nebo pohonných hmot pro potřebu sociálních zařízení a kanceláří stavby.</v>
      </c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43"/>
      <c r="D36" s="244"/>
      <c r="E36" s="244"/>
      <c r="F36" s="244"/>
      <c r="G36" s="244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132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66">
        <v>5</v>
      </c>
      <c r="B37" s="167" t="s">
        <v>155</v>
      </c>
      <c r="C37" s="175" t="s">
        <v>156</v>
      </c>
      <c r="D37" s="168" t="s">
        <v>124</v>
      </c>
      <c r="E37" s="169">
        <v>1</v>
      </c>
      <c r="F37" s="170"/>
      <c r="G37" s="171">
        <f>ROUND(E37*F37,2)</f>
        <v>0</v>
      </c>
      <c r="H37" s="170"/>
      <c r="I37" s="171">
        <f>ROUND(E37*H37,2)</f>
        <v>0</v>
      </c>
      <c r="J37" s="170"/>
      <c r="K37" s="171">
        <f>ROUND(E37*J37,2)</f>
        <v>0</v>
      </c>
      <c r="L37" s="171">
        <v>21</v>
      </c>
      <c r="M37" s="171">
        <f>G37*(1+L37/100)</f>
        <v>0</v>
      </c>
      <c r="N37" s="169">
        <v>0</v>
      </c>
      <c r="O37" s="169">
        <f>ROUND(E37*N37,2)</f>
        <v>0</v>
      </c>
      <c r="P37" s="169">
        <v>0</v>
      </c>
      <c r="Q37" s="169">
        <f>ROUND(E37*P37,2)</f>
        <v>0</v>
      </c>
      <c r="R37" s="171"/>
      <c r="S37" s="171" t="s">
        <v>125</v>
      </c>
      <c r="T37" s="172" t="s">
        <v>126</v>
      </c>
      <c r="U37" s="157">
        <v>0</v>
      </c>
      <c r="V37" s="157">
        <f>ROUND(E37*U37,2)</f>
        <v>0</v>
      </c>
      <c r="W37" s="157"/>
      <c r="X37" s="157" t="s">
        <v>127</v>
      </c>
      <c r="Y37" s="157" t="s">
        <v>128</v>
      </c>
      <c r="Z37" s="147"/>
      <c r="AA37" s="147"/>
      <c r="AB37" s="147"/>
      <c r="AC37" s="147"/>
      <c r="AD37" s="147"/>
      <c r="AE37" s="147"/>
      <c r="AF37" s="147"/>
      <c r="AG37" s="147" t="s">
        <v>129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245" t="s">
        <v>157</v>
      </c>
      <c r="D38" s="246"/>
      <c r="E38" s="246"/>
      <c r="F38" s="246"/>
      <c r="G38" s="246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130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247" t="s">
        <v>193</v>
      </c>
      <c r="D39" s="248"/>
      <c r="E39" s="248"/>
      <c r="F39" s="248"/>
      <c r="G39" s="248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130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73" t="str">
        <f>C39</f>
        <v>Uvedení zpevněných ploch pro osazení objektů sociálního zařízení staveniště a kanceláří stavby do původního stavu.</v>
      </c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247" t="s">
        <v>158</v>
      </c>
      <c r="D40" s="248"/>
      <c r="E40" s="248"/>
      <c r="F40" s="248"/>
      <c r="G40" s="248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130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247" t="s">
        <v>159</v>
      </c>
      <c r="D41" s="248"/>
      <c r="E41" s="248"/>
      <c r="F41" s="248"/>
      <c r="G41" s="248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130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247" t="s">
        <v>160</v>
      </c>
      <c r="D42" s="248"/>
      <c r="E42" s="248"/>
      <c r="F42" s="248"/>
      <c r="G42" s="248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130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73" t="str">
        <f>C42</f>
        <v>Odvoz mobilních kanceláří stavby a technického dozoru, nebo uvedení do původního stavu prostor pronajatých.</v>
      </c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247" t="s">
        <v>161</v>
      </c>
      <c r="D43" s="248"/>
      <c r="E43" s="248"/>
      <c r="F43" s="248"/>
      <c r="G43" s="248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130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247" t="s">
        <v>162</v>
      </c>
      <c r="D44" s="248"/>
      <c r="E44" s="248"/>
      <c r="F44" s="248"/>
      <c r="G44" s="248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130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73" t="str">
        <f>C44</f>
        <v>Zrušení vnitrostaveništního rozvodu energie včetně rozvaděčů a osvětlení staveniště (včetně stožárů a osvětlovacích těles).</v>
      </c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247" t="s">
        <v>163</v>
      </c>
      <c r="D45" s="248"/>
      <c r="E45" s="248"/>
      <c r="F45" s="248"/>
      <c r="G45" s="248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130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243"/>
      <c r="D46" s="244"/>
      <c r="E46" s="244"/>
      <c r="F46" s="244"/>
      <c r="G46" s="244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132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66">
        <v>6</v>
      </c>
      <c r="B47" s="167" t="s">
        <v>164</v>
      </c>
      <c r="C47" s="175" t="s">
        <v>165</v>
      </c>
      <c r="D47" s="168" t="s">
        <v>124</v>
      </c>
      <c r="E47" s="169">
        <v>1</v>
      </c>
      <c r="F47" s="170"/>
      <c r="G47" s="171">
        <f>ROUND(E47*F47,2)</f>
        <v>0</v>
      </c>
      <c r="H47" s="170"/>
      <c r="I47" s="171">
        <f>ROUND(E47*H47,2)</f>
        <v>0</v>
      </c>
      <c r="J47" s="170"/>
      <c r="K47" s="171">
        <f>ROUND(E47*J47,2)</f>
        <v>0</v>
      </c>
      <c r="L47" s="171">
        <v>21</v>
      </c>
      <c r="M47" s="171">
        <f>G47*(1+L47/100)</f>
        <v>0</v>
      </c>
      <c r="N47" s="169">
        <v>0</v>
      </c>
      <c r="O47" s="169">
        <f>ROUND(E47*N47,2)</f>
        <v>0</v>
      </c>
      <c r="P47" s="169">
        <v>0</v>
      </c>
      <c r="Q47" s="169">
        <f>ROUND(E47*P47,2)</f>
        <v>0</v>
      </c>
      <c r="R47" s="171"/>
      <c r="S47" s="171" t="s">
        <v>125</v>
      </c>
      <c r="T47" s="172" t="s">
        <v>126</v>
      </c>
      <c r="U47" s="157">
        <v>0</v>
      </c>
      <c r="V47" s="157">
        <f>ROUND(E47*U47,2)</f>
        <v>0</v>
      </c>
      <c r="W47" s="157"/>
      <c r="X47" s="157" t="s">
        <v>127</v>
      </c>
      <c r="Y47" s="157" t="s">
        <v>128</v>
      </c>
      <c r="Z47" s="147"/>
      <c r="AA47" s="147"/>
      <c r="AB47" s="147"/>
      <c r="AC47" s="147"/>
      <c r="AD47" s="147"/>
      <c r="AE47" s="147"/>
      <c r="AF47" s="147"/>
      <c r="AG47" s="147" t="s">
        <v>129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2" x14ac:dyDescent="0.2">
      <c r="A48" s="154"/>
      <c r="B48" s="155"/>
      <c r="C48" s="245" t="s">
        <v>166</v>
      </c>
      <c r="D48" s="246"/>
      <c r="E48" s="246"/>
      <c r="F48" s="246"/>
      <c r="G48" s="246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130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243"/>
      <c r="D49" s="244"/>
      <c r="E49" s="244"/>
      <c r="F49" s="244"/>
      <c r="G49" s="244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132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13.6" x14ac:dyDescent="0.2">
      <c r="A50" s="159" t="s">
        <v>120</v>
      </c>
      <c r="B50" s="160" t="s">
        <v>90</v>
      </c>
      <c r="C50" s="174" t="s">
        <v>28</v>
      </c>
      <c r="D50" s="161"/>
      <c r="E50" s="162"/>
      <c r="F50" s="163"/>
      <c r="G50" s="163">
        <f>SUMIF(AG51:AG71,"&lt;&gt;NOR",G51:G71)</f>
        <v>0</v>
      </c>
      <c r="H50" s="163"/>
      <c r="I50" s="163">
        <f>SUM(I51:I71)</f>
        <v>0</v>
      </c>
      <c r="J50" s="163"/>
      <c r="K50" s="163">
        <f>SUM(K51:K71)</f>
        <v>0</v>
      </c>
      <c r="L50" s="163"/>
      <c r="M50" s="163">
        <f>SUM(M51:M71)</f>
        <v>0</v>
      </c>
      <c r="N50" s="162"/>
      <c r="O50" s="162">
        <f>SUM(O51:O71)</f>
        <v>0</v>
      </c>
      <c r="P50" s="162"/>
      <c r="Q50" s="162">
        <f>SUM(Q51:Q71)</f>
        <v>0</v>
      </c>
      <c r="R50" s="163"/>
      <c r="S50" s="163"/>
      <c r="T50" s="164"/>
      <c r="U50" s="158"/>
      <c r="V50" s="158">
        <f>SUM(V51:V71)</f>
        <v>0</v>
      </c>
      <c r="W50" s="158"/>
      <c r="X50" s="158"/>
      <c r="Y50" s="158"/>
      <c r="AG50" t="s">
        <v>121</v>
      </c>
    </row>
    <row r="51" spans="1:60" outlineLevel="1" x14ac:dyDescent="0.2">
      <c r="A51" s="166">
        <v>7</v>
      </c>
      <c r="B51" s="167" t="s">
        <v>167</v>
      </c>
      <c r="C51" s="175" t="s">
        <v>168</v>
      </c>
      <c r="D51" s="168" t="s">
        <v>124</v>
      </c>
      <c r="E51" s="169">
        <v>1</v>
      </c>
      <c r="F51" s="170"/>
      <c r="G51" s="171">
        <f>ROUND(E51*F51,2)</f>
        <v>0</v>
      </c>
      <c r="H51" s="170"/>
      <c r="I51" s="171">
        <f>ROUND(E51*H51,2)</f>
        <v>0</v>
      </c>
      <c r="J51" s="170"/>
      <c r="K51" s="171">
        <f>ROUND(E51*J51,2)</f>
        <v>0</v>
      </c>
      <c r="L51" s="171">
        <v>21</v>
      </c>
      <c r="M51" s="171">
        <f>G51*(1+L51/100)</f>
        <v>0</v>
      </c>
      <c r="N51" s="169">
        <v>0</v>
      </c>
      <c r="O51" s="169">
        <f>ROUND(E51*N51,2)</f>
        <v>0</v>
      </c>
      <c r="P51" s="169">
        <v>0</v>
      </c>
      <c r="Q51" s="169">
        <f>ROUND(E51*P51,2)</f>
        <v>0</v>
      </c>
      <c r="R51" s="171"/>
      <c r="S51" s="171" t="s">
        <v>125</v>
      </c>
      <c r="T51" s="172" t="s">
        <v>126</v>
      </c>
      <c r="U51" s="157">
        <v>0</v>
      </c>
      <c r="V51" s="157">
        <f>ROUND(E51*U51,2)</f>
        <v>0</v>
      </c>
      <c r="W51" s="157"/>
      <c r="X51" s="157" t="s">
        <v>127</v>
      </c>
      <c r="Y51" s="157" t="s">
        <v>128</v>
      </c>
      <c r="Z51" s="147"/>
      <c r="AA51" s="147"/>
      <c r="AB51" s="147"/>
      <c r="AC51" s="147"/>
      <c r="AD51" s="147"/>
      <c r="AE51" s="147"/>
      <c r="AF51" s="147"/>
      <c r="AG51" s="147" t="s">
        <v>129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ht="32.6" outlineLevel="2" x14ac:dyDescent="0.2">
      <c r="A52" s="154"/>
      <c r="B52" s="155"/>
      <c r="C52" s="245" t="s">
        <v>169</v>
      </c>
      <c r="D52" s="246"/>
      <c r="E52" s="246"/>
      <c r="F52" s="246"/>
      <c r="G52" s="246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130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73" t="str">
        <f>C52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243"/>
      <c r="D53" s="244"/>
      <c r="E53" s="244"/>
      <c r="F53" s="244"/>
      <c r="G53" s="244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132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66">
        <v>8</v>
      </c>
      <c r="B54" s="167" t="s">
        <v>170</v>
      </c>
      <c r="C54" s="175" t="s">
        <v>171</v>
      </c>
      <c r="D54" s="168" t="s">
        <v>124</v>
      </c>
      <c r="E54" s="169">
        <v>1</v>
      </c>
      <c r="F54" s="170"/>
      <c r="G54" s="171">
        <f>ROUND(E54*F54,2)</f>
        <v>0</v>
      </c>
      <c r="H54" s="170"/>
      <c r="I54" s="171">
        <f>ROUND(E54*H54,2)</f>
        <v>0</v>
      </c>
      <c r="J54" s="170"/>
      <c r="K54" s="171">
        <f>ROUND(E54*J54,2)</f>
        <v>0</v>
      </c>
      <c r="L54" s="171">
        <v>21</v>
      </c>
      <c r="M54" s="171">
        <f>G54*(1+L54/100)</f>
        <v>0</v>
      </c>
      <c r="N54" s="169">
        <v>0</v>
      </c>
      <c r="O54" s="169">
        <f>ROUND(E54*N54,2)</f>
        <v>0</v>
      </c>
      <c r="P54" s="169">
        <v>0</v>
      </c>
      <c r="Q54" s="169">
        <f>ROUND(E54*P54,2)</f>
        <v>0</v>
      </c>
      <c r="R54" s="171"/>
      <c r="S54" s="171" t="s">
        <v>125</v>
      </c>
      <c r="T54" s="172" t="s">
        <v>126</v>
      </c>
      <c r="U54" s="157">
        <v>0</v>
      </c>
      <c r="V54" s="157">
        <f>ROUND(E54*U54,2)</f>
        <v>0</v>
      </c>
      <c r="W54" s="157"/>
      <c r="X54" s="157" t="s">
        <v>127</v>
      </c>
      <c r="Y54" s="157" t="s">
        <v>128</v>
      </c>
      <c r="Z54" s="147"/>
      <c r="AA54" s="147"/>
      <c r="AB54" s="147"/>
      <c r="AC54" s="147"/>
      <c r="AD54" s="147"/>
      <c r="AE54" s="147"/>
      <c r="AF54" s="147"/>
      <c r="AG54" s="147" t="s">
        <v>129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21.75" outlineLevel="2" x14ac:dyDescent="0.2">
      <c r="A55" s="154"/>
      <c r="B55" s="155"/>
      <c r="C55" s="245" t="s">
        <v>172</v>
      </c>
      <c r="D55" s="246"/>
      <c r="E55" s="246"/>
      <c r="F55" s="246"/>
      <c r="G55" s="246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130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73" t="str">
        <f>C55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243"/>
      <c r="D56" s="244"/>
      <c r="E56" s="244"/>
      <c r="F56" s="244"/>
      <c r="G56" s="244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132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66">
        <v>9</v>
      </c>
      <c r="B57" s="167" t="s">
        <v>173</v>
      </c>
      <c r="C57" s="175" t="s">
        <v>174</v>
      </c>
      <c r="D57" s="168" t="s">
        <v>124</v>
      </c>
      <c r="E57" s="169">
        <v>1</v>
      </c>
      <c r="F57" s="170"/>
      <c r="G57" s="171">
        <f>ROUND(E57*F57,2)</f>
        <v>0</v>
      </c>
      <c r="H57" s="170"/>
      <c r="I57" s="171">
        <f>ROUND(E57*H57,2)</f>
        <v>0</v>
      </c>
      <c r="J57" s="170"/>
      <c r="K57" s="171">
        <f>ROUND(E57*J57,2)</f>
        <v>0</v>
      </c>
      <c r="L57" s="171">
        <v>21</v>
      </c>
      <c r="M57" s="171">
        <f>G57*(1+L57/100)</f>
        <v>0</v>
      </c>
      <c r="N57" s="169">
        <v>0</v>
      </c>
      <c r="O57" s="169">
        <f>ROUND(E57*N57,2)</f>
        <v>0</v>
      </c>
      <c r="P57" s="169">
        <v>0</v>
      </c>
      <c r="Q57" s="169">
        <f>ROUND(E57*P57,2)</f>
        <v>0</v>
      </c>
      <c r="R57" s="171"/>
      <c r="S57" s="171" t="s">
        <v>125</v>
      </c>
      <c r="T57" s="172" t="s">
        <v>126</v>
      </c>
      <c r="U57" s="157">
        <v>0</v>
      </c>
      <c r="V57" s="157">
        <f>ROUND(E57*U57,2)</f>
        <v>0</v>
      </c>
      <c r="W57" s="157"/>
      <c r="X57" s="157" t="s">
        <v>127</v>
      </c>
      <c r="Y57" s="157" t="s">
        <v>128</v>
      </c>
      <c r="Z57" s="147"/>
      <c r="AA57" s="147"/>
      <c r="AB57" s="147"/>
      <c r="AC57" s="147"/>
      <c r="AD57" s="147"/>
      <c r="AE57" s="147"/>
      <c r="AF57" s="147"/>
      <c r="AG57" s="147" t="s">
        <v>129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1.75" outlineLevel="2" x14ac:dyDescent="0.2">
      <c r="A58" s="154"/>
      <c r="B58" s="155"/>
      <c r="C58" s="245" t="s">
        <v>175</v>
      </c>
      <c r="D58" s="246"/>
      <c r="E58" s="246"/>
      <c r="F58" s="246"/>
      <c r="G58" s="246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130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73" t="str">
        <f>C58</f>
        <v>Náklady zhotovitele, související s prováděním zkoušek a revizí předepsaných technickými normami nebo objednatelem a které jsou pro provedení díla nezbytné.</v>
      </c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243"/>
      <c r="D59" s="244"/>
      <c r="E59" s="244"/>
      <c r="F59" s="244"/>
      <c r="G59" s="244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132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66">
        <v>10</v>
      </c>
      <c r="B60" s="167" t="s">
        <v>176</v>
      </c>
      <c r="C60" s="175" t="s">
        <v>177</v>
      </c>
      <c r="D60" s="168" t="s">
        <v>124</v>
      </c>
      <c r="E60" s="169">
        <v>1</v>
      </c>
      <c r="F60" s="170"/>
      <c r="G60" s="171">
        <f>ROUND(E60*F60,2)</f>
        <v>0</v>
      </c>
      <c r="H60" s="170"/>
      <c r="I60" s="171">
        <f>ROUND(E60*H60,2)</f>
        <v>0</v>
      </c>
      <c r="J60" s="170"/>
      <c r="K60" s="171">
        <f>ROUND(E60*J60,2)</f>
        <v>0</v>
      </c>
      <c r="L60" s="171">
        <v>21</v>
      </c>
      <c r="M60" s="171">
        <f>G60*(1+L60/100)</f>
        <v>0</v>
      </c>
      <c r="N60" s="169">
        <v>0</v>
      </c>
      <c r="O60" s="169">
        <f>ROUND(E60*N60,2)</f>
        <v>0</v>
      </c>
      <c r="P60" s="169">
        <v>0</v>
      </c>
      <c r="Q60" s="169">
        <f>ROUND(E60*P60,2)</f>
        <v>0</v>
      </c>
      <c r="R60" s="171"/>
      <c r="S60" s="171" t="s">
        <v>125</v>
      </c>
      <c r="T60" s="172" t="s">
        <v>126</v>
      </c>
      <c r="U60" s="157">
        <v>0</v>
      </c>
      <c r="V60" s="157">
        <f>ROUND(E60*U60,2)</f>
        <v>0</v>
      </c>
      <c r="W60" s="157"/>
      <c r="X60" s="157" t="s">
        <v>127</v>
      </c>
      <c r="Y60" s="157" t="s">
        <v>128</v>
      </c>
      <c r="Z60" s="147"/>
      <c r="AA60" s="147"/>
      <c r="AB60" s="147"/>
      <c r="AC60" s="147"/>
      <c r="AD60" s="147"/>
      <c r="AE60" s="147"/>
      <c r="AF60" s="147"/>
      <c r="AG60" s="147" t="s">
        <v>129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245" t="s">
        <v>178</v>
      </c>
      <c r="D61" s="246"/>
      <c r="E61" s="246"/>
      <c r="F61" s="246"/>
      <c r="G61" s="246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130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73" t="str">
        <f>C61</f>
        <v>Náklady na provedení skutečného zaměření stavby v rozsahu nezbytném pro zápis změny do katastru nemovitostí.</v>
      </c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243"/>
      <c r="D62" s="244"/>
      <c r="E62" s="244"/>
      <c r="F62" s="244"/>
      <c r="G62" s="244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132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66">
        <v>11</v>
      </c>
      <c r="B63" s="167" t="s">
        <v>179</v>
      </c>
      <c r="C63" s="175" t="s">
        <v>180</v>
      </c>
      <c r="D63" s="168" t="s">
        <v>124</v>
      </c>
      <c r="E63" s="169">
        <v>1</v>
      </c>
      <c r="F63" s="170"/>
      <c r="G63" s="171">
        <f>ROUND(E63*F63,2)</f>
        <v>0</v>
      </c>
      <c r="H63" s="170"/>
      <c r="I63" s="171">
        <f>ROUND(E63*H63,2)</f>
        <v>0</v>
      </c>
      <c r="J63" s="170"/>
      <c r="K63" s="171">
        <f>ROUND(E63*J63,2)</f>
        <v>0</v>
      </c>
      <c r="L63" s="171">
        <v>21</v>
      </c>
      <c r="M63" s="171">
        <f>G63*(1+L63/100)</f>
        <v>0</v>
      </c>
      <c r="N63" s="169">
        <v>0</v>
      </c>
      <c r="O63" s="169">
        <f>ROUND(E63*N63,2)</f>
        <v>0</v>
      </c>
      <c r="P63" s="169">
        <v>0</v>
      </c>
      <c r="Q63" s="169">
        <f>ROUND(E63*P63,2)</f>
        <v>0</v>
      </c>
      <c r="R63" s="171"/>
      <c r="S63" s="171" t="s">
        <v>181</v>
      </c>
      <c r="T63" s="172" t="s">
        <v>126</v>
      </c>
      <c r="U63" s="157">
        <v>0</v>
      </c>
      <c r="V63" s="157">
        <f>ROUND(E63*U63,2)</f>
        <v>0</v>
      </c>
      <c r="W63" s="157"/>
      <c r="X63" s="157" t="s">
        <v>127</v>
      </c>
      <c r="Y63" s="157" t="s">
        <v>128</v>
      </c>
      <c r="Z63" s="147"/>
      <c r="AA63" s="147"/>
      <c r="AB63" s="147"/>
      <c r="AC63" s="147"/>
      <c r="AD63" s="147"/>
      <c r="AE63" s="147"/>
      <c r="AF63" s="147"/>
      <c r="AG63" s="147" t="s">
        <v>129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245" t="s">
        <v>182</v>
      </c>
      <c r="D64" s="246"/>
      <c r="E64" s="246"/>
      <c r="F64" s="246"/>
      <c r="G64" s="246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130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243"/>
      <c r="D65" s="244"/>
      <c r="E65" s="244"/>
      <c r="F65" s="244"/>
      <c r="G65" s="244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132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">
      <c r="A66" s="166">
        <v>12</v>
      </c>
      <c r="B66" s="167" t="s">
        <v>183</v>
      </c>
      <c r="C66" s="175" t="s">
        <v>184</v>
      </c>
      <c r="D66" s="168" t="s">
        <v>124</v>
      </c>
      <c r="E66" s="169">
        <v>1</v>
      </c>
      <c r="F66" s="170"/>
      <c r="G66" s="171">
        <f>ROUND(E66*F66,2)</f>
        <v>0</v>
      </c>
      <c r="H66" s="170"/>
      <c r="I66" s="171">
        <f>ROUND(E66*H66,2)</f>
        <v>0</v>
      </c>
      <c r="J66" s="170"/>
      <c r="K66" s="171">
        <f>ROUND(E66*J66,2)</f>
        <v>0</v>
      </c>
      <c r="L66" s="171">
        <v>21</v>
      </c>
      <c r="M66" s="171">
        <f>G66*(1+L66/100)</f>
        <v>0</v>
      </c>
      <c r="N66" s="169">
        <v>0</v>
      </c>
      <c r="O66" s="169">
        <f>ROUND(E66*N66,2)</f>
        <v>0</v>
      </c>
      <c r="P66" s="169">
        <v>0</v>
      </c>
      <c r="Q66" s="169">
        <f>ROUND(E66*P66,2)</f>
        <v>0</v>
      </c>
      <c r="R66" s="171"/>
      <c r="S66" s="171" t="s">
        <v>181</v>
      </c>
      <c r="T66" s="172" t="s">
        <v>126</v>
      </c>
      <c r="U66" s="157">
        <v>0</v>
      </c>
      <c r="V66" s="157">
        <f>ROUND(E66*U66,2)</f>
        <v>0</v>
      </c>
      <c r="W66" s="157"/>
      <c r="X66" s="157" t="s">
        <v>127</v>
      </c>
      <c r="Y66" s="157" t="s">
        <v>128</v>
      </c>
      <c r="Z66" s="147"/>
      <c r="AA66" s="147"/>
      <c r="AB66" s="147"/>
      <c r="AC66" s="147"/>
      <c r="AD66" s="147"/>
      <c r="AE66" s="147"/>
      <c r="AF66" s="147"/>
      <c r="AG66" s="147" t="s">
        <v>129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245" t="s">
        <v>185</v>
      </c>
      <c r="D67" s="246"/>
      <c r="E67" s="246"/>
      <c r="F67" s="246"/>
      <c r="G67" s="246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130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243"/>
      <c r="D68" s="244"/>
      <c r="E68" s="244"/>
      <c r="F68" s="244"/>
      <c r="G68" s="244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132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66">
        <v>13</v>
      </c>
      <c r="B69" s="167" t="s">
        <v>186</v>
      </c>
      <c r="C69" s="175" t="s">
        <v>187</v>
      </c>
      <c r="D69" s="168" t="s">
        <v>124</v>
      </c>
      <c r="E69" s="169">
        <v>1</v>
      </c>
      <c r="F69" s="170"/>
      <c r="G69" s="171">
        <f>ROUND(E69*F69,2)</f>
        <v>0</v>
      </c>
      <c r="H69" s="170"/>
      <c r="I69" s="171">
        <f>ROUND(E69*H69,2)</f>
        <v>0</v>
      </c>
      <c r="J69" s="170"/>
      <c r="K69" s="171">
        <f>ROUND(E69*J69,2)</f>
        <v>0</v>
      </c>
      <c r="L69" s="171">
        <v>21</v>
      </c>
      <c r="M69" s="171">
        <f>G69*(1+L69/100)</f>
        <v>0</v>
      </c>
      <c r="N69" s="169">
        <v>0</v>
      </c>
      <c r="O69" s="169">
        <f>ROUND(E69*N69,2)</f>
        <v>0</v>
      </c>
      <c r="P69" s="169">
        <v>0</v>
      </c>
      <c r="Q69" s="169">
        <f>ROUND(E69*P69,2)</f>
        <v>0</v>
      </c>
      <c r="R69" s="171"/>
      <c r="S69" s="171" t="s">
        <v>181</v>
      </c>
      <c r="T69" s="172" t="s">
        <v>126</v>
      </c>
      <c r="U69" s="157">
        <v>0</v>
      </c>
      <c r="V69" s="157">
        <f>ROUND(E69*U69,2)</f>
        <v>0</v>
      </c>
      <c r="W69" s="157"/>
      <c r="X69" s="157" t="s">
        <v>127</v>
      </c>
      <c r="Y69" s="157" t="s">
        <v>128</v>
      </c>
      <c r="Z69" s="147"/>
      <c r="AA69" s="147"/>
      <c r="AB69" s="147"/>
      <c r="AC69" s="147"/>
      <c r="AD69" s="147"/>
      <c r="AE69" s="147"/>
      <c r="AF69" s="147"/>
      <c r="AG69" s="147" t="s">
        <v>129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245" t="s">
        <v>188</v>
      </c>
      <c r="D70" s="246"/>
      <c r="E70" s="246"/>
      <c r="F70" s="246"/>
      <c r="G70" s="246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130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73" t="str">
        <f>C70</f>
        <v>Zdokumentování pozemních a jiných objektů v blízkosti stavby a před jejím zahájením(fotodokumentace,video,popisy)</v>
      </c>
      <c r="BB70" s="147"/>
      <c r="BC70" s="147"/>
      <c r="BD70" s="147"/>
      <c r="BE70" s="147"/>
      <c r="BF70" s="147"/>
      <c r="BG70" s="147"/>
      <c r="BH70" s="147"/>
    </row>
    <row r="71" spans="1:60" outlineLevel="2" x14ac:dyDescent="0.2">
      <c r="A71" s="154"/>
      <c r="B71" s="155"/>
      <c r="C71" s="243"/>
      <c r="D71" s="244"/>
      <c r="E71" s="244"/>
      <c r="F71" s="244"/>
      <c r="G71" s="244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132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x14ac:dyDescent="0.2">
      <c r="A72" s="3"/>
      <c r="B72" s="4"/>
      <c r="C72" s="176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v>12</v>
      </c>
      <c r="AF72">
        <v>21</v>
      </c>
      <c r="AG72" t="s">
        <v>106</v>
      </c>
    </row>
    <row r="73" spans="1:60" ht="13.6" x14ac:dyDescent="0.2">
      <c r="A73" s="150"/>
      <c r="B73" s="151" t="s">
        <v>29</v>
      </c>
      <c r="C73" s="177"/>
      <c r="D73" s="152"/>
      <c r="E73" s="153"/>
      <c r="F73" s="153"/>
      <c r="G73" s="165">
        <f>G8+G50</f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AE73">
        <f>SUMIF(L7:L71,AE72,G7:G71)</f>
        <v>0</v>
      </c>
      <c r="AF73">
        <f>SUMIF(L7:L71,AF72,G7:G71)</f>
        <v>0</v>
      </c>
      <c r="AG73" t="s">
        <v>189</v>
      </c>
    </row>
    <row r="74" spans="1:60" x14ac:dyDescent="0.2">
      <c r="C74" s="178"/>
      <c r="D74" s="10"/>
      <c r="AG74" t="s">
        <v>194</v>
      </c>
    </row>
    <row r="75" spans="1:60" x14ac:dyDescent="0.2">
      <c r="D75" s="10"/>
    </row>
    <row r="76" spans="1:60" x14ac:dyDescent="0.2">
      <c r="D76" s="10"/>
    </row>
    <row r="77" spans="1:60" x14ac:dyDescent="0.2">
      <c r="D77" s="10"/>
    </row>
    <row r="78" spans="1:60" x14ac:dyDescent="0.2">
      <c r="D78" s="10"/>
    </row>
    <row r="79" spans="1:60" x14ac:dyDescent="0.2">
      <c r="D79" s="10"/>
    </row>
    <row r="80" spans="1:60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+Y8cZwvRPyiFCaOPa6AM0SJvpejx7Xqa4jZxex9LN5tHVuPkbNjJgSSEV5ahHQJUiZKw8ZWv+EUbVVSjxFB/KA==" saltValue="v7Ik7SY4QTaweYkJShNVHA==" spinCount="100000" sheet="1" formatRows="0"/>
  <mergeCells count="53">
    <mergeCell ref="C19:G19"/>
    <mergeCell ref="A1:G1"/>
    <mergeCell ref="C2:G2"/>
    <mergeCell ref="C3:G3"/>
    <mergeCell ref="C4:G4"/>
    <mergeCell ref="C10:G10"/>
    <mergeCell ref="C11:G11"/>
    <mergeCell ref="C12:G12"/>
    <mergeCell ref="C14:G14"/>
    <mergeCell ref="C15:G15"/>
    <mergeCell ref="C17:G17"/>
    <mergeCell ref="C18:G18"/>
    <mergeCell ref="C32:G32"/>
    <mergeCell ref="C20:G20"/>
    <mergeCell ref="C21:G21"/>
    <mergeCell ref="C22:G22"/>
    <mergeCell ref="C23:G23"/>
    <mergeCell ref="C24:G24"/>
    <mergeCell ref="C25:G25"/>
    <mergeCell ref="C27:G27"/>
    <mergeCell ref="C28:G28"/>
    <mergeCell ref="C29:G29"/>
    <mergeCell ref="C30:G30"/>
    <mergeCell ref="C31:G31"/>
    <mergeCell ref="C45:G45"/>
    <mergeCell ref="C33:G33"/>
    <mergeCell ref="C34:G34"/>
    <mergeCell ref="C35:G35"/>
    <mergeCell ref="C36:G36"/>
    <mergeCell ref="C38:G38"/>
    <mergeCell ref="C39:G39"/>
    <mergeCell ref="C40:G40"/>
    <mergeCell ref="C41:G41"/>
    <mergeCell ref="C42:G42"/>
    <mergeCell ref="C43:G43"/>
    <mergeCell ref="C44:G44"/>
    <mergeCell ref="C64:G64"/>
    <mergeCell ref="C46:G46"/>
    <mergeCell ref="C48:G48"/>
    <mergeCell ref="C49:G49"/>
    <mergeCell ref="C52:G52"/>
    <mergeCell ref="C53:G53"/>
    <mergeCell ref="C55:G55"/>
    <mergeCell ref="C56:G56"/>
    <mergeCell ref="C58:G58"/>
    <mergeCell ref="C59:G59"/>
    <mergeCell ref="C61:G61"/>
    <mergeCell ref="C62:G62"/>
    <mergeCell ref="C65:G65"/>
    <mergeCell ref="C67:G67"/>
    <mergeCell ref="C68:G68"/>
    <mergeCell ref="C70:G70"/>
    <mergeCell ref="C71:G7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4FBBD-F3EB-48C7-A6D7-8F47A7281E75}">
  <sheetPr>
    <outlinePr summaryBelow="0"/>
  </sheetPr>
  <dimension ref="A1:BH5000"/>
  <sheetViews>
    <sheetView tabSelected="1" workbookViewId="0">
      <pane ySplit="7" topLeftCell="A386" activePane="bottomLeft" state="frozen"/>
      <selection pane="bottomLeft" activeCell="AD397" sqref="AD396:AD397"/>
    </sheetView>
  </sheetViews>
  <sheetFormatPr defaultRowHeight="12.9" outlineLevelRow="3" x14ac:dyDescent="0.2"/>
  <cols>
    <col min="1" max="1" width="3.375" customWidth="1"/>
    <col min="2" max="2" width="12.5" style="121" customWidth="1"/>
    <col min="3" max="3" width="63.25" style="121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49" t="s">
        <v>195</v>
      </c>
      <c r="B1" s="249"/>
      <c r="C1" s="249"/>
      <c r="D1" s="249"/>
      <c r="E1" s="249"/>
      <c r="F1" s="249"/>
      <c r="G1" s="249"/>
      <c r="AG1" t="s">
        <v>92</v>
      </c>
    </row>
    <row r="2" spans="1:60" ht="25" customHeight="1" x14ac:dyDescent="0.2">
      <c r="A2" s="50" t="s">
        <v>7</v>
      </c>
      <c r="B2" s="49" t="s">
        <v>43</v>
      </c>
      <c r="C2" s="250" t="s">
        <v>44</v>
      </c>
      <c r="D2" s="251"/>
      <c r="E2" s="251"/>
      <c r="F2" s="251"/>
      <c r="G2" s="252"/>
      <c r="AG2" t="s">
        <v>93</v>
      </c>
    </row>
    <row r="3" spans="1:60" ht="25" customHeight="1" x14ac:dyDescent="0.2">
      <c r="A3" s="50" t="s">
        <v>8</v>
      </c>
      <c r="B3" s="49" t="s">
        <v>49</v>
      </c>
      <c r="C3" s="250" t="s">
        <v>50</v>
      </c>
      <c r="D3" s="251"/>
      <c r="E3" s="251"/>
      <c r="F3" s="251"/>
      <c r="G3" s="252"/>
      <c r="AC3" s="121" t="s">
        <v>196</v>
      </c>
      <c r="AG3" t="s">
        <v>96</v>
      </c>
    </row>
    <row r="4" spans="1:60" ht="25" customHeight="1" x14ac:dyDescent="0.2">
      <c r="A4" s="140" t="s">
        <v>9</v>
      </c>
      <c r="B4" s="141" t="s">
        <v>47</v>
      </c>
      <c r="C4" s="253" t="s">
        <v>50</v>
      </c>
      <c r="D4" s="254"/>
      <c r="E4" s="254"/>
      <c r="F4" s="254"/>
      <c r="G4" s="255"/>
      <c r="AG4" t="s">
        <v>97</v>
      </c>
    </row>
    <row r="5" spans="1:60" x14ac:dyDescent="0.2">
      <c r="D5" s="10"/>
    </row>
    <row r="6" spans="1:60" ht="38.75" x14ac:dyDescent="0.2">
      <c r="A6" s="143" t="s">
        <v>98</v>
      </c>
      <c r="B6" s="145" t="s">
        <v>99</v>
      </c>
      <c r="C6" s="145" t="s">
        <v>100</v>
      </c>
      <c r="D6" s="144" t="s">
        <v>101</v>
      </c>
      <c r="E6" s="143" t="s">
        <v>102</v>
      </c>
      <c r="F6" s="142" t="s">
        <v>103</v>
      </c>
      <c r="G6" s="143" t="s">
        <v>29</v>
      </c>
      <c r="H6" s="146" t="s">
        <v>30</v>
      </c>
      <c r="I6" s="146" t="s">
        <v>104</v>
      </c>
      <c r="J6" s="146" t="s">
        <v>31</v>
      </c>
      <c r="K6" s="146" t="s">
        <v>105</v>
      </c>
      <c r="L6" s="146" t="s">
        <v>106</v>
      </c>
      <c r="M6" s="146" t="s">
        <v>107</v>
      </c>
      <c r="N6" s="146" t="s">
        <v>108</v>
      </c>
      <c r="O6" s="146" t="s">
        <v>109</v>
      </c>
      <c r="P6" s="146" t="s">
        <v>110</v>
      </c>
      <c r="Q6" s="146" t="s">
        <v>111</v>
      </c>
      <c r="R6" s="146" t="s">
        <v>112</v>
      </c>
      <c r="S6" s="146" t="s">
        <v>113</v>
      </c>
      <c r="T6" s="146" t="s">
        <v>114</v>
      </c>
      <c r="U6" s="146" t="s">
        <v>115</v>
      </c>
      <c r="V6" s="146" t="s">
        <v>116</v>
      </c>
      <c r="W6" s="146" t="s">
        <v>117</v>
      </c>
      <c r="X6" s="146" t="s">
        <v>118</v>
      </c>
      <c r="Y6" s="146" t="s">
        <v>119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ht="13.6" x14ac:dyDescent="0.2">
      <c r="A8" s="159" t="s">
        <v>120</v>
      </c>
      <c r="B8" s="160" t="s">
        <v>66</v>
      </c>
      <c r="C8" s="174" t="s">
        <v>67</v>
      </c>
      <c r="D8" s="161"/>
      <c r="E8" s="162"/>
      <c r="F8" s="163"/>
      <c r="G8" s="163">
        <f>SUMIF(AG9:AG184,"&lt;&gt;NOR",G9:G184)</f>
        <v>0</v>
      </c>
      <c r="H8" s="163"/>
      <c r="I8" s="163">
        <f>SUM(I9:I184)</f>
        <v>0</v>
      </c>
      <c r="J8" s="163"/>
      <c r="K8" s="163">
        <f>SUM(K9:K184)</f>
        <v>0</v>
      </c>
      <c r="L8" s="163"/>
      <c r="M8" s="163">
        <f>SUM(M9:M184)</f>
        <v>0</v>
      </c>
      <c r="N8" s="162"/>
      <c r="O8" s="162">
        <f>SUM(O9:O184)</f>
        <v>125.33</v>
      </c>
      <c r="P8" s="162"/>
      <c r="Q8" s="162">
        <f>SUM(Q9:Q184)</f>
        <v>0</v>
      </c>
      <c r="R8" s="163"/>
      <c r="S8" s="163"/>
      <c r="T8" s="164"/>
      <c r="U8" s="158"/>
      <c r="V8" s="158">
        <f>SUM(V9:V184)</f>
        <v>1128.9500000000003</v>
      </c>
      <c r="W8" s="158"/>
      <c r="X8" s="158"/>
      <c r="Y8" s="158"/>
      <c r="AG8" t="s">
        <v>121</v>
      </c>
    </row>
    <row r="9" spans="1:60" ht="21.75" outlineLevel="1" x14ac:dyDescent="0.2">
      <c r="A9" s="166">
        <v>1</v>
      </c>
      <c r="B9" s="167" t="s">
        <v>197</v>
      </c>
      <c r="C9" s="175" t="s">
        <v>198</v>
      </c>
      <c r="D9" s="168" t="s">
        <v>199</v>
      </c>
      <c r="E9" s="169">
        <v>150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9">
        <v>4.0000000000000003E-5</v>
      </c>
      <c r="O9" s="169">
        <f>ROUND(E9*N9,2)</f>
        <v>0.01</v>
      </c>
      <c r="P9" s="169">
        <v>0</v>
      </c>
      <c r="Q9" s="169">
        <f>ROUND(E9*P9,2)</f>
        <v>0</v>
      </c>
      <c r="R9" s="171" t="s">
        <v>200</v>
      </c>
      <c r="S9" s="171" t="s">
        <v>125</v>
      </c>
      <c r="T9" s="172" t="s">
        <v>125</v>
      </c>
      <c r="U9" s="157">
        <v>0.30299999999999999</v>
      </c>
      <c r="V9" s="157">
        <f>ROUND(E9*U9,2)</f>
        <v>45.45</v>
      </c>
      <c r="W9" s="157"/>
      <c r="X9" s="157" t="s">
        <v>201</v>
      </c>
      <c r="Y9" s="157" t="s">
        <v>128</v>
      </c>
      <c r="Z9" s="147"/>
      <c r="AA9" s="147"/>
      <c r="AB9" s="147"/>
      <c r="AC9" s="147"/>
      <c r="AD9" s="147"/>
      <c r="AE9" s="147"/>
      <c r="AF9" s="147"/>
      <c r="AG9" s="147" t="s">
        <v>202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1.75" outlineLevel="2" x14ac:dyDescent="0.2">
      <c r="A10" s="154"/>
      <c r="B10" s="155"/>
      <c r="C10" s="258" t="s">
        <v>203</v>
      </c>
      <c r="D10" s="259"/>
      <c r="E10" s="259"/>
      <c r="F10" s="259"/>
      <c r="G10" s="259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204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3" t="str">
        <f>C10</f>
        <v>na vzdálenost od hladiny vody v jímce po výšku roviny proložené osou nejvyššího bodu výtlačného potrubí. Včetně odpadní potrubí v délce do 20 m.</v>
      </c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243"/>
      <c r="D11" s="244"/>
      <c r="E11" s="244"/>
      <c r="F11" s="244"/>
      <c r="G11" s="244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1.75" outlineLevel="1" x14ac:dyDescent="0.2">
      <c r="A12" s="166">
        <v>2</v>
      </c>
      <c r="B12" s="167" t="s">
        <v>205</v>
      </c>
      <c r="C12" s="175" t="s">
        <v>206</v>
      </c>
      <c r="D12" s="168" t="s">
        <v>207</v>
      </c>
      <c r="E12" s="169">
        <v>60</v>
      </c>
      <c r="F12" s="170"/>
      <c r="G12" s="171">
        <f>ROUND(E12*F12,2)</f>
        <v>0</v>
      </c>
      <c r="H12" s="170"/>
      <c r="I12" s="171">
        <f>ROUND(E12*H12,2)</f>
        <v>0</v>
      </c>
      <c r="J12" s="170"/>
      <c r="K12" s="171">
        <f>ROUND(E12*J12,2)</f>
        <v>0</v>
      </c>
      <c r="L12" s="171">
        <v>21</v>
      </c>
      <c r="M12" s="171">
        <f>G12*(1+L12/100)</f>
        <v>0</v>
      </c>
      <c r="N12" s="169">
        <v>0</v>
      </c>
      <c r="O12" s="169">
        <f>ROUND(E12*N12,2)</f>
        <v>0</v>
      </c>
      <c r="P12" s="169">
        <v>0</v>
      </c>
      <c r="Q12" s="169">
        <f>ROUND(E12*P12,2)</f>
        <v>0</v>
      </c>
      <c r="R12" s="171" t="s">
        <v>200</v>
      </c>
      <c r="S12" s="171" t="s">
        <v>125</v>
      </c>
      <c r="T12" s="172" t="s">
        <v>125</v>
      </c>
      <c r="U12" s="157">
        <v>0</v>
      </c>
      <c r="V12" s="157">
        <f>ROUND(E12*U12,2)</f>
        <v>0</v>
      </c>
      <c r="W12" s="157"/>
      <c r="X12" s="157" t="s">
        <v>201</v>
      </c>
      <c r="Y12" s="157" t="s">
        <v>128</v>
      </c>
      <c r="Z12" s="147"/>
      <c r="AA12" s="147"/>
      <c r="AB12" s="147"/>
      <c r="AC12" s="147"/>
      <c r="AD12" s="147"/>
      <c r="AE12" s="147"/>
      <c r="AF12" s="147"/>
      <c r="AG12" s="147" t="s">
        <v>202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1.75" outlineLevel="2" x14ac:dyDescent="0.2">
      <c r="A13" s="154"/>
      <c r="B13" s="155"/>
      <c r="C13" s="258" t="s">
        <v>208</v>
      </c>
      <c r="D13" s="259"/>
      <c r="E13" s="259"/>
      <c r="F13" s="259"/>
      <c r="G13" s="259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204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3" t="str">
        <f>C13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243"/>
      <c r="D14" s="244"/>
      <c r="E14" s="244"/>
      <c r="F14" s="244"/>
      <c r="G14" s="244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132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66">
        <v>3</v>
      </c>
      <c r="B15" s="167" t="s">
        <v>209</v>
      </c>
      <c r="C15" s="175" t="s">
        <v>210</v>
      </c>
      <c r="D15" s="168" t="s">
        <v>211</v>
      </c>
      <c r="E15" s="169">
        <v>8</v>
      </c>
      <c r="F15" s="170"/>
      <c r="G15" s="171">
        <f>ROUND(E15*F15,2)</f>
        <v>0</v>
      </c>
      <c r="H15" s="170"/>
      <c r="I15" s="171">
        <f>ROUND(E15*H15,2)</f>
        <v>0</v>
      </c>
      <c r="J15" s="170"/>
      <c r="K15" s="171">
        <f>ROUND(E15*J15,2)</f>
        <v>0</v>
      </c>
      <c r="L15" s="171">
        <v>21</v>
      </c>
      <c r="M15" s="171">
        <f>G15*(1+L15/100)</f>
        <v>0</v>
      </c>
      <c r="N15" s="169">
        <v>2.478E-2</v>
      </c>
      <c r="O15" s="169">
        <f>ROUND(E15*N15,2)</f>
        <v>0.2</v>
      </c>
      <c r="P15" s="169">
        <v>0</v>
      </c>
      <c r="Q15" s="169">
        <f>ROUND(E15*P15,2)</f>
        <v>0</v>
      </c>
      <c r="R15" s="171" t="s">
        <v>200</v>
      </c>
      <c r="S15" s="171" t="s">
        <v>125</v>
      </c>
      <c r="T15" s="172" t="s">
        <v>125</v>
      </c>
      <c r="U15" s="157">
        <v>0.54700000000000004</v>
      </c>
      <c r="V15" s="157">
        <f>ROUND(E15*U15,2)</f>
        <v>4.38</v>
      </c>
      <c r="W15" s="157"/>
      <c r="X15" s="157" t="s">
        <v>201</v>
      </c>
      <c r="Y15" s="157" t="s">
        <v>128</v>
      </c>
      <c r="Z15" s="147"/>
      <c r="AA15" s="147"/>
      <c r="AB15" s="147"/>
      <c r="AC15" s="147"/>
      <c r="AD15" s="147"/>
      <c r="AE15" s="147"/>
      <c r="AF15" s="147"/>
      <c r="AG15" s="147" t="s">
        <v>202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1.75" outlineLevel="2" x14ac:dyDescent="0.2">
      <c r="A16" s="154"/>
      <c r="B16" s="155"/>
      <c r="C16" s="258" t="s">
        <v>212</v>
      </c>
      <c r="D16" s="259"/>
      <c r="E16" s="259"/>
      <c r="F16" s="259"/>
      <c r="G16" s="259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204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73" t="str">
        <f>C16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1" t="s">
        <v>213</v>
      </c>
      <c r="D17" s="179"/>
      <c r="E17" s="180">
        <v>8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214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243"/>
      <c r="D18" s="244"/>
      <c r="E18" s="244"/>
      <c r="F18" s="244"/>
      <c r="G18" s="244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132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66">
        <v>4</v>
      </c>
      <c r="B19" s="167" t="s">
        <v>215</v>
      </c>
      <c r="C19" s="175" t="s">
        <v>216</v>
      </c>
      <c r="D19" s="168" t="s">
        <v>217</v>
      </c>
      <c r="E19" s="169">
        <v>8.8000000000000007</v>
      </c>
      <c r="F19" s="170"/>
      <c r="G19" s="171">
        <f>ROUND(E19*F19,2)</f>
        <v>0</v>
      </c>
      <c r="H19" s="170"/>
      <c r="I19" s="171">
        <f>ROUND(E19*H19,2)</f>
        <v>0</v>
      </c>
      <c r="J19" s="170"/>
      <c r="K19" s="171">
        <f>ROUND(E19*J19,2)</f>
        <v>0</v>
      </c>
      <c r="L19" s="171">
        <v>21</v>
      </c>
      <c r="M19" s="171">
        <f>G19*(1+L19/100)</f>
        <v>0</v>
      </c>
      <c r="N19" s="169">
        <v>0</v>
      </c>
      <c r="O19" s="169">
        <f>ROUND(E19*N19,2)</f>
        <v>0</v>
      </c>
      <c r="P19" s="169">
        <v>0</v>
      </c>
      <c r="Q19" s="169">
        <f>ROUND(E19*P19,2)</f>
        <v>0</v>
      </c>
      <c r="R19" s="171" t="s">
        <v>200</v>
      </c>
      <c r="S19" s="171" t="s">
        <v>125</v>
      </c>
      <c r="T19" s="172" t="s">
        <v>125</v>
      </c>
      <c r="U19" s="157">
        <v>1.548</v>
      </c>
      <c r="V19" s="157">
        <f>ROUND(E19*U19,2)</f>
        <v>13.62</v>
      </c>
      <c r="W19" s="157"/>
      <c r="X19" s="157" t="s">
        <v>201</v>
      </c>
      <c r="Y19" s="157" t="s">
        <v>128</v>
      </c>
      <c r="Z19" s="147"/>
      <c r="AA19" s="147"/>
      <c r="AB19" s="147"/>
      <c r="AC19" s="147"/>
      <c r="AD19" s="147"/>
      <c r="AE19" s="147"/>
      <c r="AF19" s="147"/>
      <c r="AG19" s="147" t="s">
        <v>202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258" t="s">
        <v>218</v>
      </c>
      <c r="D20" s="259"/>
      <c r="E20" s="259"/>
      <c r="F20" s="259"/>
      <c r="G20" s="259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204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73" t="str">
        <f>C20</f>
        <v>příplatek k cenám vykopávek za ztížení vykopávky v blízkosti podzemního vedení nebo výbušnin v horninách jakékoliv třídy,</v>
      </c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181" t="s">
        <v>219</v>
      </c>
      <c r="D21" s="179"/>
      <c r="E21" s="180">
        <v>8.8000000000000007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214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243"/>
      <c r="D22" s="244"/>
      <c r="E22" s="244"/>
      <c r="F22" s="244"/>
      <c r="G22" s="244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132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66">
        <v>5</v>
      </c>
      <c r="B23" s="167" t="s">
        <v>220</v>
      </c>
      <c r="C23" s="175" t="s">
        <v>221</v>
      </c>
      <c r="D23" s="168" t="s">
        <v>217</v>
      </c>
      <c r="E23" s="169">
        <v>16.004999999999999</v>
      </c>
      <c r="F23" s="170"/>
      <c r="G23" s="171">
        <f>ROUND(E23*F23,2)</f>
        <v>0</v>
      </c>
      <c r="H23" s="170"/>
      <c r="I23" s="171">
        <f>ROUND(E23*H23,2)</f>
        <v>0</v>
      </c>
      <c r="J23" s="170"/>
      <c r="K23" s="171">
        <f>ROUND(E23*J23,2)</f>
        <v>0</v>
      </c>
      <c r="L23" s="171">
        <v>21</v>
      </c>
      <c r="M23" s="171">
        <f>G23*(1+L23/100)</f>
        <v>0</v>
      </c>
      <c r="N23" s="169">
        <v>0</v>
      </c>
      <c r="O23" s="169">
        <f>ROUND(E23*N23,2)</f>
        <v>0</v>
      </c>
      <c r="P23" s="169">
        <v>0</v>
      </c>
      <c r="Q23" s="169">
        <f>ROUND(E23*P23,2)</f>
        <v>0</v>
      </c>
      <c r="R23" s="171" t="s">
        <v>200</v>
      </c>
      <c r="S23" s="171" t="s">
        <v>125</v>
      </c>
      <c r="T23" s="172" t="s">
        <v>125</v>
      </c>
      <c r="U23" s="157">
        <v>3.2000000000000001E-2</v>
      </c>
      <c r="V23" s="157">
        <f>ROUND(E23*U23,2)</f>
        <v>0.51</v>
      </c>
      <c r="W23" s="157"/>
      <c r="X23" s="157" t="s">
        <v>201</v>
      </c>
      <c r="Y23" s="157" t="s">
        <v>128</v>
      </c>
      <c r="Z23" s="147"/>
      <c r="AA23" s="147"/>
      <c r="AB23" s="147"/>
      <c r="AC23" s="147"/>
      <c r="AD23" s="147"/>
      <c r="AE23" s="147"/>
      <c r="AF23" s="147"/>
      <c r="AG23" s="147" t="s">
        <v>202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258" t="s">
        <v>222</v>
      </c>
      <c r="D24" s="259"/>
      <c r="E24" s="259"/>
      <c r="F24" s="259"/>
      <c r="G24" s="259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204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73" t="str">
        <f>C24</f>
        <v>nebo lesní půdy, s vodorovným přemístěním na hromady v místě upotřebení nebo na dočasné či trvalé skládky se složením</v>
      </c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1" t="s">
        <v>223</v>
      </c>
      <c r="D25" s="179"/>
      <c r="E25" s="180">
        <v>16.004999999999999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214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">
      <c r="A26" s="154"/>
      <c r="B26" s="155"/>
      <c r="C26" s="243"/>
      <c r="D26" s="244"/>
      <c r="E26" s="244"/>
      <c r="F26" s="244"/>
      <c r="G26" s="244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132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66">
        <v>6</v>
      </c>
      <c r="B27" s="167" t="s">
        <v>224</v>
      </c>
      <c r="C27" s="175" t="s">
        <v>225</v>
      </c>
      <c r="D27" s="168" t="s">
        <v>217</v>
      </c>
      <c r="E27" s="169">
        <v>125.235</v>
      </c>
      <c r="F27" s="170"/>
      <c r="G27" s="171">
        <f>ROUND(E27*F27,2)</f>
        <v>0</v>
      </c>
      <c r="H27" s="170"/>
      <c r="I27" s="171">
        <f>ROUND(E27*H27,2)</f>
        <v>0</v>
      </c>
      <c r="J27" s="170"/>
      <c r="K27" s="171">
        <f>ROUND(E27*J27,2)</f>
        <v>0</v>
      </c>
      <c r="L27" s="171">
        <v>21</v>
      </c>
      <c r="M27" s="171">
        <f>G27*(1+L27/100)</f>
        <v>0</v>
      </c>
      <c r="N27" s="169">
        <v>0</v>
      </c>
      <c r="O27" s="169">
        <f>ROUND(E27*N27,2)</f>
        <v>0</v>
      </c>
      <c r="P27" s="169">
        <v>0</v>
      </c>
      <c r="Q27" s="169">
        <f>ROUND(E27*P27,2)</f>
        <v>0</v>
      </c>
      <c r="R27" s="171" t="s">
        <v>200</v>
      </c>
      <c r="S27" s="171" t="s">
        <v>125</v>
      </c>
      <c r="T27" s="172" t="s">
        <v>125</v>
      </c>
      <c r="U27" s="157">
        <v>1.556</v>
      </c>
      <c r="V27" s="157">
        <f>ROUND(E27*U27,2)</f>
        <v>194.87</v>
      </c>
      <c r="W27" s="157"/>
      <c r="X27" s="157" t="s">
        <v>201</v>
      </c>
      <c r="Y27" s="157" t="s">
        <v>128</v>
      </c>
      <c r="Z27" s="147"/>
      <c r="AA27" s="147"/>
      <c r="AB27" s="147"/>
      <c r="AC27" s="147"/>
      <c r="AD27" s="147"/>
      <c r="AE27" s="147"/>
      <c r="AF27" s="147"/>
      <c r="AG27" s="147" t="s">
        <v>202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1.75" outlineLevel="2" x14ac:dyDescent="0.2">
      <c r="A28" s="154"/>
      <c r="B28" s="155"/>
      <c r="C28" s="258" t="s">
        <v>226</v>
      </c>
      <c r="D28" s="259"/>
      <c r="E28" s="259"/>
      <c r="F28" s="259"/>
      <c r="G28" s="259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204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73" t="str">
        <f>C28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28" s="147"/>
      <c r="BC28" s="147"/>
      <c r="BD28" s="147"/>
      <c r="BE28" s="147"/>
      <c r="BF28" s="147"/>
      <c r="BG28" s="147"/>
      <c r="BH28" s="147"/>
    </row>
    <row r="29" spans="1:60" outlineLevel="2" x14ac:dyDescent="0.2">
      <c r="A29" s="154"/>
      <c r="B29" s="155"/>
      <c r="C29" s="181" t="s">
        <v>227</v>
      </c>
      <c r="D29" s="179"/>
      <c r="E29" s="180">
        <v>79.2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214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81" t="s">
        <v>228</v>
      </c>
      <c r="D30" s="179"/>
      <c r="E30" s="180">
        <v>61.2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214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1" t="s">
        <v>229</v>
      </c>
      <c r="D31" s="179"/>
      <c r="E31" s="180"/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214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181" t="s">
        <v>230</v>
      </c>
      <c r="D32" s="179"/>
      <c r="E32" s="180">
        <v>-2.0249999999999999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214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1" t="s">
        <v>231</v>
      </c>
      <c r="D33" s="179"/>
      <c r="E33" s="180">
        <v>-0.9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214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1" t="s">
        <v>232</v>
      </c>
      <c r="D34" s="179"/>
      <c r="E34" s="180">
        <v>-2.97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214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1" t="s">
        <v>233</v>
      </c>
      <c r="D35" s="179"/>
      <c r="E35" s="180">
        <v>-3.3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214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81" t="s">
        <v>234</v>
      </c>
      <c r="D36" s="179"/>
      <c r="E36" s="180">
        <v>-0.87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214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81" t="s">
        <v>235</v>
      </c>
      <c r="D37" s="179"/>
      <c r="E37" s="180">
        <v>-2.7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214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181" t="s">
        <v>236</v>
      </c>
      <c r="D38" s="179"/>
      <c r="E38" s="180">
        <v>-2.4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214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243"/>
      <c r="D39" s="244"/>
      <c r="E39" s="244"/>
      <c r="F39" s="244"/>
      <c r="G39" s="244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132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66">
        <v>7</v>
      </c>
      <c r="B40" s="167" t="s">
        <v>237</v>
      </c>
      <c r="C40" s="175" t="s">
        <v>238</v>
      </c>
      <c r="D40" s="168" t="s">
        <v>217</v>
      </c>
      <c r="E40" s="169">
        <v>37.570500000000003</v>
      </c>
      <c r="F40" s="170"/>
      <c r="G40" s="171">
        <f>ROUND(E40*F40,2)</f>
        <v>0</v>
      </c>
      <c r="H40" s="170"/>
      <c r="I40" s="171">
        <f>ROUND(E40*H40,2)</f>
        <v>0</v>
      </c>
      <c r="J40" s="170"/>
      <c r="K40" s="171">
        <f>ROUND(E40*J40,2)</f>
        <v>0</v>
      </c>
      <c r="L40" s="171">
        <v>21</v>
      </c>
      <c r="M40" s="171">
        <f>G40*(1+L40/100)</f>
        <v>0</v>
      </c>
      <c r="N40" s="169">
        <v>0</v>
      </c>
      <c r="O40" s="169">
        <f>ROUND(E40*N40,2)</f>
        <v>0</v>
      </c>
      <c r="P40" s="169">
        <v>0</v>
      </c>
      <c r="Q40" s="169">
        <f>ROUND(E40*P40,2)</f>
        <v>0</v>
      </c>
      <c r="R40" s="171" t="s">
        <v>200</v>
      </c>
      <c r="S40" s="171" t="s">
        <v>125</v>
      </c>
      <c r="T40" s="172" t="s">
        <v>125</v>
      </c>
      <c r="U40" s="157">
        <v>0.107</v>
      </c>
      <c r="V40" s="157">
        <f>ROUND(E40*U40,2)</f>
        <v>4.0199999999999996</v>
      </c>
      <c r="W40" s="157"/>
      <c r="X40" s="157" t="s">
        <v>201</v>
      </c>
      <c r="Y40" s="157" t="s">
        <v>128</v>
      </c>
      <c r="Z40" s="147"/>
      <c r="AA40" s="147"/>
      <c r="AB40" s="147"/>
      <c r="AC40" s="147"/>
      <c r="AD40" s="147"/>
      <c r="AE40" s="147"/>
      <c r="AF40" s="147"/>
      <c r="AG40" s="147" t="s">
        <v>202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21.75" outlineLevel="2" x14ac:dyDescent="0.2">
      <c r="A41" s="154"/>
      <c r="B41" s="155"/>
      <c r="C41" s="258" t="s">
        <v>226</v>
      </c>
      <c r="D41" s="259"/>
      <c r="E41" s="259"/>
      <c r="F41" s="259"/>
      <c r="G41" s="259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204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73" t="str">
        <f>C41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1" t="s">
        <v>239</v>
      </c>
      <c r="D42" s="179"/>
      <c r="E42" s="180">
        <v>37.570500000000003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214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">
      <c r="A43" s="154"/>
      <c r="B43" s="155"/>
      <c r="C43" s="243"/>
      <c r="D43" s="244"/>
      <c r="E43" s="244"/>
      <c r="F43" s="244"/>
      <c r="G43" s="244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132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66">
        <v>8</v>
      </c>
      <c r="B44" s="167" t="s">
        <v>240</v>
      </c>
      <c r="C44" s="175" t="s">
        <v>241</v>
      </c>
      <c r="D44" s="168" t="s">
        <v>217</v>
      </c>
      <c r="E44" s="169">
        <v>157.2604</v>
      </c>
      <c r="F44" s="170"/>
      <c r="G44" s="171">
        <f>ROUND(E44*F44,2)</f>
        <v>0</v>
      </c>
      <c r="H44" s="170"/>
      <c r="I44" s="171">
        <f>ROUND(E44*H44,2)</f>
        <v>0</v>
      </c>
      <c r="J44" s="170"/>
      <c r="K44" s="171">
        <f>ROUND(E44*J44,2)</f>
        <v>0</v>
      </c>
      <c r="L44" s="171">
        <v>21</v>
      </c>
      <c r="M44" s="171">
        <f>G44*(1+L44/100)</f>
        <v>0</v>
      </c>
      <c r="N44" s="169">
        <v>0</v>
      </c>
      <c r="O44" s="169">
        <f>ROUND(E44*N44,2)</f>
        <v>0</v>
      </c>
      <c r="P44" s="169">
        <v>0</v>
      </c>
      <c r="Q44" s="169">
        <f>ROUND(E44*P44,2)</f>
        <v>0</v>
      </c>
      <c r="R44" s="171" t="s">
        <v>200</v>
      </c>
      <c r="S44" s="171" t="s">
        <v>125</v>
      </c>
      <c r="T44" s="172" t="s">
        <v>125</v>
      </c>
      <c r="U44" s="157">
        <v>0.156</v>
      </c>
      <c r="V44" s="157">
        <f>ROUND(E44*U44,2)</f>
        <v>24.53</v>
      </c>
      <c r="W44" s="157"/>
      <c r="X44" s="157" t="s">
        <v>201</v>
      </c>
      <c r="Y44" s="157" t="s">
        <v>128</v>
      </c>
      <c r="Z44" s="147"/>
      <c r="AA44" s="147"/>
      <c r="AB44" s="147"/>
      <c r="AC44" s="147"/>
      <c r="AD44" s="147"/>
      <c r="AE44" s="147"/>
      <c r="AF44" s="147"/>
      <c r="AG44" s="147" t="s">
        <v>202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32.6" outlineLevel="2" x14ac:dyDescent="0.2">
      <c r="A45" s="154"/>
      <c r="B45" s="155"/>
      <c r="C45" s="258" t="s">
        <v>242</v>
      </c>
      <c r="D45" s="259"/>
      <c r="E45" s="259"/>
      <c r="F45" s="259"/>
      <c r="G45" s="259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204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73" t="str">
        <f>C45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1" t="s">
        <v>243</v>
      </c>
      <c r="D46" s="179"/>
      <c r="E46" s="180">
        <v>41.326999999999998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214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1" t="s">
        <v>244</v>
      </c>
      <c r="D47" s="179"/>
      <c r="E47" s="180">
        <v>65.417000000000002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214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1" t="s">
        <v>245</v>
      </c>
      <c r="D48" s="179"/>
      <c r="E48" s="180">
        <v>79.903999999999996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214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181" t="s">
        <v>229</v>
      </c>
      <c r="D49" s="179"/>
      <c r="E49" s="180"/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214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181" t="s">
        <v>246</v>
      </c>
      <c r="D50" s="179"/>
      <c r="E50" s="180">
        <v>-15.493499999999999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214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1" t="s">
        <v>247</v>
      </c>
      <c r="D51" s="179"/>
      <c r="E51" s="180">
        <v>-1.694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214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181" t="s">
        <v>248</v>
      </c>
      <c r="D52" s="179"/>
      <c r="E52" s="180">
        <v>-4.3559999999999999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214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81" t="s">
        <v>249</v>
      </c>
      <c r="D53" s="179"/>
      <c r="E53" s="180">
        <v>-1.7225999999999999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214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181" t="s">
        <v>250</v>
      </c>
      <c r="D54" s="179"/>
      <c r="E54" s="180">
        <v>-2.4914999999999998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214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3" x14ac:dyDescent="0.2">
      <c r="A55" s="154"/>
      <c r="B55" s="155"/>
      <c r="C55" s="181" t="s">
        <v>251</v>
      </c>
      <c r="D55" s="179"/>
      <c r="E55" s="180">
        <v>-3.63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214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243"/>
      <c r="D56" s="244"/>
      <c r="E56" s="244"/>
      <c r="F56" s="244"/>
      <c r="G56" s="244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132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">
      <c r="A57" s="166">
        <v>9</v>
      </c>
      <c r="B57" s="167" t="s">
        <v>252</v>
      </c>
      <c r="C57" s="175" t="s">
        <v>253</v>
      </c>
      <c r="D57" s="168" t="s">
        <v>217</v>
      </c>
      <c r="E57" s="169">
        <v>47.177999999999997</v>
      </c>
      <c r="F57" s="170"/>
      <c r="G57" s="171">
        <f>ROUND(E57*F57,2)</f>
        <v>0</v>
      </c>
      <c r="H57" s="170"/>
      <c r="I57" s="171">
        <f>ROUND(E57*H57,2)</f>
        <v>0</v>
      </c>
      <c r="J57" s="170"/>
      <c r="K57" s="171">
        <f>ROUND(E57*J57,2)</f>
        <v>0</v>
      </c>
      <c r="L57" s="171">
        <v>21</v>
      </c>
      <c r="M57" s="171">
        <f>G57*(1+L57/100)</f>
        <v>0</v>
      </c>
      <c r="N57" s="169">
        <v>0</v>
      </c>
      <c r="O57" s="169">
        <f>ROUND(E57*N57,2)</f>
        <v>0</v>
      </c>
      <c r="P57" s="169">
        <v>0</v>
      </c>
      <c r="Q57" s="169">
        <f>ROUND(E57*P57,2)</f>
        <v>0</v>
      </c>
      <c r="R57" s="171" t="s">
        <v>200</v>
      </c>
      <c r="S57" s="171" t="s">
        <v>125</v>
      </c>
      <c r="T57" s="172" t="s">
        <v>125</v>
      </c>
      <c r="U57" s="157">
        <v>8.4000000000000005E-2</v>
      </c>
      <c r="V57" s="157">
        <f>ROUND(E57*U57,2)</f>
        <v>3.96</v>
      </c>
      <c r="W57" s="157"/>
      <c r="X57" s="157" t="s">
        <v>201</v>
      </c>
      <c r="Y57" s="157" t="s">
        <v>128</v>
      </c>
      <c r="Z57" s="147"/>
      <c r="AA57" s="147"/>
      <c r="AB57" s="147"/>
      <c r="AC57" s="147"/>
      <c r="AD57" s="147"/>
      <c r="AE57" s="147"/>
      <c r="AF57" s="147"/>
      <c r="AG57" s="147" t="s">
        <v>202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32.6" outlineLevel="2" x14ac:dyDescent="0.2">
      <c r="A58" s="154"/>
      <c r="B58" s="155"/>
      <c r="C58" s="258" t="s">
        <v>242</v>
      </c>
      <c r="D58" s="259"/>
      <c r="E58" s="259"/>
      <c r="F58" s="259"/>
      <c r="G58" s="259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204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73" t="str">
        <f>C58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181" t="s">
        <v>254</v>
      </c>
      <c r="D59" s="179"/>
      <c r="E59" s="180">
        <v>47.177999999999997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214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2" x14ac:dyDescent="0.2">
      <c r="A60" s="154"/>
      <c r="B60" s="155"/>
      <c r="C60" s="243"/>
      <c r="D60" s="244"/>
      <c r="E60" s="244"/>
      <c r="F60" s="244"/>
      <c r="G60" s="244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132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66">
        <v>10</v>
      </c>
      <c r="B61" s="167" t="s">
        <v>255</v>
      </c>
      <c r="C61" s="175" t="s">
        <v>256</v>
      </c>
      <c r="D61" s="168" t="s">
        <v>211</v>
      </c>
      <c r="E61" s="169">
        <v>268</v>
      </c>
      <c r="F61" s="170"/>
      <c r="G61" s="171">
        <f>ROUND(E61*F61,2)</f>
        <v>0</v>
      </c>
      <c r="H61" s="170"/>
      <c r="I61" s="171">
        <f>ROUND(E61*H61,2)</f>
        <v>0</v>
      </c>
      <c r="J61" s="170"/>
      <c r="K61" s="171">
        <f>ROUND(E61*J61,2)</f>
        <v>0</v>
      </c>
      <c r="L61" s="171">
        <v>21</v>
      </c>
      <c r="M61" s="171">
        <f>G61*(1+L61/100)</f>
        <v>0</v>
      </c>
      <c r="N61" s="169">
        <v>3.48E-3</v>
      </c>
      <c r="O61" s="169">
        <f>ROUND(E61*N61,2)</f>
        <v>0.93</v>
      </c>
      <c r="P61" s="169">
        <v>0</v>
      </c>
      <c r="Q61" s="169">
        <f>ROUND(E61*P61,2)</f>
        <v>0</v>
      </c>
      <c r="R61" s="171" t="s">
        <v>200</v>
      </c>
      <c r="S61" s="171" t="s">
        <v>125</v>
      </c>
      <c r="T61" s="172" t="s">
        <v>125</v>
      </c>
      <c r="U61" s="157">
        <v>1.7012400000000001</v>
      </c>
      <c r="V61" s="157">
        <f>ROUND(E61*U61,2)</f>
        <v>455.93</v>
      </c>
      <c r="W61" s="157"/>
      <c r="X61" s="157" t="s">
        <v>201</v>
      </c>
      <c r="Y61" s="157" t="s">
        <v>128</v>
      </c>
      <c r="Z61" s="147"/>
      <c r="AA61" s="147"/>
      <c r="AB61" s="147"/>
      <c r="AC61" s="147"/>
      <c r="AD61" s="147"/>
      <c r="AE61" s="147"/>
      <c r="AF61" s="147"/>
      <c r="AG61" s="147" t="s">
        <v>202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1.75" outlineLevel="2" x14ac:dyDescent="0.2">
      <c r="A62" s="154"/>
      <c r="B62" s="155"/>
      <c r="C62" s="258" t="s">
        <v>257</v>
      </c>
      <c r="D62" s="259"/>
      <c r="E62" s="259"/>
      <c r="F62" s="259"/>
      <c r="G62" s="259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204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73" t="str">
        <f>C62</f>
        <v>Horizontálně řízené vrtání, vtažení potrubí na principu rozplavování a rozrušování zeminy pomocí vysokotlaké směsi vody a bentonitu. Případné svařování vtahovaného potrubí.</v>
      </c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181" t="s">
        <v>258</v>
      </c>
      <c r="D63" s="179"/>
      <c r="E63" s="180">
        <v>268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214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243"/>
      <c r="D64" s="244"/>
      <c r="E64" s="244"/>
      <c r="F64" s="244"/>
      <c r="G64" s="244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132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">
      <c r="A65" s="166">
        <v>11</v>
      </c>
      <c r="B65" s="167" t="s">
        <v>259</v>
      </c>
      <c r="C65" s="175" t="s">
        <v>260</v>
      </c>
      <c r="D65" s="168" t="s">
        <v>261</v>
      </c>
      <c r="E65" s="169">
        <v>339.36</v>
      </c>
      <c r="F65" s="170"/>
      <c r="G65" s="171">
        <f>ROUND(E65*F65,2)</f>
        <v>0</v>
      </c>
      <c r="H65" s="170"/>
      <c r="I65" s="171">
        <f>ROUND(E65*H65,2)</f>
        <v>0</v>
      </c>
      <c r="J65" s="170"/>
      <c r="K65" s="171">
        <f>ROUND(E65*J65,2)</f>
        <v>0</v>
      </c>
      <c r="L65" s="171">
        <v>21</v>
      </c>
      <c r="M65" s="171">
        <f>G65*(1+L65/100)</f>
        <v>0</v>
      </c>
      <c r="N65" s="169">
        <v>9.8999999999999999E-4</v>
      </c>
      <c r="O65" s="169">
        <f>ROUND(E65*N65,2)</f>
        <v>0.34</v>
      </c>
      <c r="P65" s="169">
        <v>0</v>
      </c>
      <c r="Q65" s="169">
        <f>ROUND(E65*P65,2)</f>
        <v>0</v>
      </c>
      <c r="R65" s="171" t="s">
        <v>200</v>
      </c>
      <c r="S65" s="171" t="s">
        <v>125</v>
      </c>
      <c r="T65" s="172" t="s">
        <v>125</v>
      </c>
      <c r="U65" s="157">
        <v>0.23599999999999999</v>
      </c>
      <c r="V65" s="157">
        <f>ROUND(E65*U65,2)</f>
        <v>80.09</v>
      </c>
      <c r="W65" s="157"/>
      <c r="X65" s="157" t="s">
        <v>201</v>
      </c>
      <c r="Y65" s="157" t="s">
        <v>128</v>
      </c>
      <c r="Z65" s="147"/>
      <c r="AA65" s="147"/>
      <c r="AB65" s="147"/>
      <c r="AC65" s="147"/>
      <c r="AD65" s="147"/>
      <c r="AE65" s="147"/>
      <c r="AF65" s="147"/>
      <c r="AG65" s="147" t="s">
        <v>202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258" t="s">
        <v>262</v>
      </c>
      <c r="D66" s="259"/>
      <c r="E66" s="259"/>
      <c r="F66" s="259"/>
      <c r="G66" s="259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204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181" t="s">
        <v>263</v>
      </c>
      <c r="D67" s="179"/>
      <c r="E67" s="180">
        <v>75.14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214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1" t="s">
        <v>264</v>
      </c>
      <c r="D68" s="179"/>
      <c r="E68" s="180">
        <v>118.94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214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1" t="s">
        <v>265</v>
      </c>
      <c r="D69" s="179"/>
      <c r="E69" s="180">
        <v>145.28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214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243"/>
      <c r="D70" s="244"/>
      <c r="E70" s="244"/>
      <c r="F70" s="244"/>
      <c r="G70" s="244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132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66">
        <v>12</v>
      </c>
      <c r="B71" s="167" t="s">
        <v>266</v>
      </c>
      <c r="C71" s="175" t="s">
        <v>267</v>
      </c>
      <c r="D71" s="168" t="s">
        <v>261</v>
      </c>
      <c r="E71" s="169">
        <v>339.36</v>
      </c>
      <c r="F71" s="170"/>
      <c r="G71" s="171">
        <f>ROUND(E71*F71,2)</f>
        <v>0</v>
      </c>
      <c r="H71" s="170"/>
      <c r="I71" s="171">
        <f>ROUND(E71*H71,2)</f>
        <v>0</v>
      </c>
      <c r="J71" s="170"/>
      <c r="K71" s="171">
        <f>ROUND(E71*J71,2)</f>
        <v>0</v>
      </c>
      <c r="L71" s="171">
        <v>21</v>
      </c>
      <c r="M71" s="171">
        <f>G71*(1+L71/100)</f>
        <v>0</v>
      </c>
      <c r="N71" s="169">
        <v>0</v>
      </c>
      <c r="O71" s="169">
        <f>ROUND(E71*N71,2)</f>
        <v>0</v>
      </c>
      <c r="P71" s="169">
        <v>0</v>
      </c>
      <c r="Q71" s="169">
        <f>ROUND(E71*P71,2)</f>
        <v>0</v>
      </c>
      <c r="R71" s="171" t="s">
        <v>200</v>
      </c>
      <c r="S71" s="171" t="s">
        <v>125</v>
      </c>
      <c r="T71" s="172" t="s">
        <v>125</v>
      </c>
      <c r="U71" s="157">
        <v>7.0000000000000007E-2</v>
      </c>
      <c r="V71" s="157">
        <f>ROUND(E71*U71,2)</f>
        <v>23.76</v>
      </c>
      <c r="W71" s="157"/>
      <c r="X71" s="157" t="s">
        <v>201</v>
      </c>
      <c r="Y71" s="157" t="s">
        <v>128</v>
      </c>
      <c r="Z71" s="147"/>
      <c r="AA71" s="147"/>
      <c r="AB71" s="147"/>
      <c r="AC71" s="147"/>
      <c r="AD71" s="147"/>
      <c r="AE71" s="147"/>
      <c r="AF71" s="147"/>
      <c r="AG71" s="147" t="s">
        <v>202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258" t="s">
        <v>268</v>
      </c>
      <c r="D72" s="259"/>
      <c r="E72" s="259"/>
      <c r="F72" s="259"/>
      <c r="G72" s="259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204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243"/>
      <c r="D73" s="244"/>
      <c r="E73" s="244"/>
      <c r="F73" s="244"/>
      <c r="G73" s="244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132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1" x14ac:dyDescent="0.2">
      <c r="A74" s="166">
        <v>13</v>
      </c>
      <c r="B74" s="167" t="s">
        <v>269</v>
      </c>
      <c r="C74" s="175" t="s">
        <v>270</v>
      </c>
      <c r="D74" s="168" t="s">
        <v>261</v>
      </c>
      <c r="E74" s="169">
        <v>158.4</v>
      </c>
      <c r="F74" s="170"/>
      <c r="G74" s="171">
        <f>ROUND(E74*F74,2)</f>
        <v>0</v>
      </c>
      <c r="H74" s="170"/>
      <c r="I74" s="171">
        <f>ROUND(E74*H74,2)</f>
        <v>0</v>
      </c>
      <c r="J74" s="170"/>
      <c r="K74" s="171">
        <f>ROUND(E74*J74,2)</f>
        <v>0</v>
      </c>
      <c r="L74" s="171">
        <v>21</v>
      </c>
      <c r="M74" s="171">
        <f>G74*(1+L74/100)</f>
        <v>0</v>
      </c>
      <c r="N74" s="169">
        <v>6.9999999999999999E-4</v>
      </c>
      <c r="O74" s="169">
        <f>ROUND(E74*N74,2)</f>
        <v>0.11</v>
      </c>
      <c r="P74" s="169">
        <v>0</v>
      </c>
      <c r="Q74" s="169">
        <f>ROUND(E74*P74,2)</f>
        <v>0</v>
      </c>
      <c r="R74" s="171" t="s">
        <v>200</v>
      </c>
      <c r="S74" s="171" t="s">
        <v>125</v>
      </c>
      <c r="T74" s="172" t="s">
        <v>125</v>
      </c>
      <c r="U74" s="157">
        <v>0.156</v>
      </c>
      <c r="V74" s="157">
        <f>ROUND(E74*U74,2)</f>
        <v>24.71</v>
      </c>
      <c r="W74" s="157"/>
      <c r="X74" s="157" t="s">
        <v>201</v>
      </c>
      <c r="Y74" s="157" t="s">
        <v>128</v>
      </c>
      <c r="Z74" s="147"/>
      <c r="AA74" s="147"/>
      <c r="AB74" s="147"/>
      <c r="AC74" s="147"/>
      <c r="AD74" s="147"/>
      <c r="AE74" s="147"/>
      <c r="AF74" s="147"/>
      <c r="AG74" s="147" t="s">
        <v>202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2" x14ac:dyDescent="0.2">
      <c r="A75" s="154"/>
      <c r="B75" s="155"/>
      <c r="C75" s="181" t="s">
        <v>271</v>
      </c>
      <c r="D75" s="179"/>
      <c r="E75" s="180">
        <v>158.4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214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243"/>
      <c r="D76" s="244"/>
      <c r="E76" s="244"/>
      <c r="F76" s="244"/>
      <c r="G76" s="244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132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">
      <c r="A77" s="166">
        <v>14</v>
      </c>
      <c r="B77" s="167" t="s">
        <v>272</v>
      </c>
      <c r="C77" s="175" t="s">
        <v>273</v>
      </c>
      <c r="D77" s="168" t="s">
        <v>261</v>
      </c>
      <c r="E77" s="169">
        <v>158.4</v>
      </c>
      <c r="F77" s="170"/>
      <c r="G77" s="171">
        <f>ROUND(E77*F77,2)</f>
        <v>0</v>
      </c>
      <c r="H77" s="170"/>
      <c r="I77" s="171">
        <f>ROUND(E77*H77,2)</f>
        <v>0</v>
      </c>
      <c r="J77" s="170"/>
      <c r="K77" s="171">
        <f>ROUND(E77*J77,2)</f>
        <v>0</v>
      </c>
      <c r="L77" s="171">
        <v>21</v>
      </c>
      <c r="M77" s="171">
        <f>G77*(1+L77/100)</f>
        <v>0</v>
      </c>
      <c r="N77" s="169">
        <v>0</v>
      </c>
      <c r="O77" s="169">
        <f>ROUND(E77*N77,2)</f>
        <v>0</v>
      </c>
      <c r="P77" s="169">
        <v>0</v>
      </c>
      <c r="Q77" s="169">
        <f>ROUND(E77*P77,2)</f>
        <v>0</v>
      </c>
      <c r="R77" s="171" t="s">
        <v>200</v>
      </c>
      <c r="S77" s="171" t="s">
        <v>125</v>
      </c>
      <c r="T77" s="172" t="s">
        <v>125</v>
      </c>
      <c r="U77" s="157">
        <v>9.5000000000000001E-2</v>
      </c>
      <c r="V77" s="157">
        <f>ROUND(E77*U77,2)</f>
        <v>15.05</v>
      </c>
      <c r="W77" s="157"/>
      <c r="X77" s="157" t="s">
        <v>201</v>
      </c>
      <c r="Y77" s="157" t="s">
        <v>128</v>
      </c>
      <c r="Z77" s="147"/>
      <c r="AA77" s="147"/>
      <c r="AB77" s="147"/>
      <c r="AC77" s="147"/>
      <c r="AD77" s="147"/>
      <c r="AE77" s="147"/>
      <c r="AF77" s="147"/>
      <c r="AG77" s="147" t="s">
        <v>202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2" x14ac:dyDescent="0.2">
      <c r="A78" s="154"/>
      <c r="B78" s="155"/>
      <c r="C78" s="258" t="s">
        <v>274</v>
      </c>
      <c r="D78" s="259"/>
      <c r="E78" s="259"/>
      <c r="F78" s="259"/>
      <c r="G78" s="259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204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2" x14ac:dyDescent="0.2">
      <c r="A79" s="154"/>
      <c r="B79" s="155"/>
      <c r="C79" s="243"/>
      <c r="D79" s="244"/>
      <c r="E79" s="244"/>
      <c r="F79" s="244"/>
      <c r="G79" s="244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132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">
      <c r="A80" s="166">
        <v>15</v>
      </c>
      <c r="B80" s="167" t="s">
        <v>275</v>
      </c>
      <c r="C80" s="175" t="s">
        <v>276</v>
      </c>
      <c r="D80" s="168" t="s">
        <v>217</v>
      </c>
      <c r="E80" s="169">
        <v>79.2</v>
      </c>
      <c r="F80" s="170"/>
      <c r="G80" s="171">
        <f>ROUND(E80*F80,2)</f>
        <v>0</v>
      </c>
      <c r="H80" s="170"/>
      <c r="I80" s="171">
        <f>ROUND(E80*H80,2)</f>
        <v>0</v>
      </c>
      <c r="J80" s="170"/>
      <c r="K80" s="171">
        <f>ROUND(E80*J80,2)</f>
        <v>0</v>
      </c>
      <c r="L80" s="171">
        <v>21</v>
      </c>
      <c r="M80" s="171">
        <f>G80*(1+L80/100)</f>
        <v>0</v>
      </c>
      <c r="N80" s="169">
        <v>4.6000000000000001E-4</v>
      </c>
      <c r="O80" s="169">
        <f>ROUND(E80*N80,2)</f>
        <v>0.04</v>
      </c>
      <c r="P80" s="169">
        <v>0</v>
      </c>
      <c r="Q80" s="169">
        <f>ROUND(E80*P80,2)</f>
        <v>0</v>
      </c>
      <c r="R80" s="171" t="s">
        <v>200</v>
      </c>
      <c r="S80" s="171" t="s">
        <v>125</v>
      </c>
      <c r="T80" s="172" t="s">
        <v>125</v>
      </c>
      <c r="U80" s="157">
        <v>0.126</v>
      </c>
      <c r="V80" s="157">
        <f>ROUND(E80*U80,2)</f>
        <v>9.98</v>
      </c>
      <c r="W80" s="157"/>
      <c r="X80" s="157" t="s">
        <v>201</v>
      </c>
      <c r="Y80" s="157" t="s">
        <v>128</v>
      </c>
      <c r="Z80" s="147"/>
      <c r="AA80" s="147"/>
      <c r="AB80" s="147"/>
      <c r="AC80" s="147"/>
      <c r="AD80" s="147"/>
      <c r="AE80" s="147"/>
      <c r="AF80" s="147"/>
      <c r="AG80" s="147" t="s">
        <v>202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258" t="s">
        <v>277</v>
      </c>
      <c r="D81" s="259"/>
      <c r="E81" s="259"/>
      <c r="F81" s="259"/>
      <c r="G81" s="259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204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2" x14ac:dyDescent="0.2">
      <c r="A82" s="154"/>
      <c r="B82" s="155"/>
      <c r="C82" s="181" t="s">
        <v>227</v>
      </c>
      <c r="D82" s="179"/>
      <c r="E82" s="180">
        <v>79.2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214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243"/>
      <c r="D83" s="244"/>
      <c r="E83" s="244"/>
      <c r="F83" s="244"/>
      <c r="G83" s="244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132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1" x14ac:dyDescent="0.2">
      <c r="A84" s="166">
        <v>16</v>
      </c>
      <c r="B84" s="167" t="s">
        <v>278</v>
      </c>
      <c r="C84" s="175" t="s">
        <v>279</v>
      </c>
      <c r="D84" s="168" t="s">
        <v>217</v>
      </c>
      <c r="E84" s="169">
        <v>79.2</v>
      </c>
      <c r="F84" s="170"/>
      <c r="G84" s="171">
        <f>ROUND(E84*F84,2)</f>
        <v>0</v>
      </c>
      <c r="H84" s="170"/>
      <c r="I84" s="171">
        <f>ROUND(E84*H84,2)</f>
        <v>0</v>
      </c>
      <c r="J84" s="170"/>
      <c r="K84" s="171">
        <f>ROUND(E84*J84,2)</f>
        <v>0</v>
      </c>
      <c r="L84" s="171">
        <v>21</v>
      </c>
      <c r="M84" s="171">
        <f>G84*(1+L84/100)</f>
        <v>0</v>
      </c>
      <c r="N84" s="169">
        <v>0</v>
      </c>
      <c r="O84" s="169">
        <f>ROUND(E84*N84,2)</f>
        <v>0</v>
      </c>
      <c r="P84" s="169">
        <v>0</v>
      </c>
      <c r="Q84" s="169">
        <f>ROUND(E84*P84,2)</f>
        <v>0</v>
      </c>
      <c r="R84" s="171" t="s">
        <v>200</v>
      </c>
      <c r="S84" s="171" t="s">
        <v>125</v>
      </c>
      <c r="T84" s="172" t="s">
        <v>125</v>
      </c>
      <c r="U84" s="157">
        <v>3.7999999999999999E-2</v>
      </c>
      <c r="V84" s="157">
        <f>ROUND(E84*U84,2)</f>
        <v>3.01</v>
      </c>
      <c r="W84" s="157"/>
      <c r="X84" s="157" t="s">
        <v>201</v>
      </c>
      <c r="Y84" s="157" t="s">
        <v>128</v>
      </c>
      <c r="Z84" s="147"/>
      <c r="AA84" s="147"/>
      <c r="AB84" s="147"/>
      <c r="AC84" s="147"/>
      <c r="AD84" s="147"/>
      <c r="AE84" s="147"/>
      <c r="AF84" s="147"/>
      <c r="AG84" s="147" t="s">
        <v>202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258" t="s">
        <v>280</v>
      </c>
      <c r="D85" s="259"/>
      <c r="E85" s="259"/>
      <c r="F85" s="259"/>
      <c r="G85" s="259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204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243"/>
      <c r="D86" s="244"/>
      <c r="E86" s="244"/>
      <c r="F86" s="244"/>
      <c r="G86" s="244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132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66">
        <v>17</v>
      </c>
      <c r="B87" s="167" t="s">
        <v>281</v>
      </c>
      <c r="C87" s="175" t="s">
        <v>282</v>
      </c>
      <c r="D87" s="168" t="s">
        <v>217</v>
      </c>
      <c r="E87" s="169">
        <v>96.511840000000007</v>
      </c>
      <c r="F87" s="170"/>
      <c r="G87" s="171">
        <f>ROUND(E87*F87,2)</f>
        <v>0</v>
      </c>
      <c r="H87" s="170"/>
      <c r="I87" s="171">
        <f>ROUND(E87*H87,2)</f>
        <v>0</v>
      </c>
      <c r="J87" s="170"/>
      <c r="K87" s="171">
        <f>ROUND(E87*J87,2)</f>
        <v>0</v>
      </c>
      <c r="L87" s="171">
        <v>21</v>
      </c>
      <c r="M87" s="171">
        <f>G87*(1+L87/100)</f>
        <v>0</v>
      </c>
      <c r="N87" s="169">
        <v>0</v>
      </c>
      <c r="O87" s="169">
        <f>ROUND(E87*N87,2)</f>
        <v>0</v>
      </c>
      <c r="P87" s="169">
        <v>0</v>
      </c>
      <c r="Q87" s="169">
        <f>ROUND(E87*P87,2)</f>
        <v>0</v>
      </c>
      <c r="R87" s="171" t="s">
        <v>200</v>
      </c>
      <c r="S87" s="171" t="s">
        <v>125</v>
      </c>
      <c r="T87" s="172" t="s">
        <v>125</v>
      </c>
      <c r="U87" s="157">
        <v>0.34499999999999997</v>
      </c>
      <c r="V87" s="157">
        <f>ROUND(E87*U87,2)</f>
        <v>33.299999999999997</v>
      </c>
      <c r="W87" s="157"/>
      <c r="X87" s="157" t="s">
        <v>201</v>
      </c>
      <c r="Y87" s="157" t="s">
        <v>128</v>
      </c>
      <c r="Z87" s="147"/>
      <c r="AA87" s="147"/>
      <c r="AB87" s="147"/>
      <c r="AC87" s="147"/>
      <c r="AD87" s="147"/>
      <c r="AE87" s="147"/>
      <c r="AF87" s="147"/>
      <c r="AG87" s="147" t="s">
        <v>202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2" x14ac:dyDescent="0.2">
      <c r="A88" s="154"/>
      <c r="B88" s="155"/>
      <c r="C88" s="258" t="s">
        <v>283</v>
      </c>
      <c r="D88" s="259"/>
      <c r="E88" s="259"/>
      <c r="F88" s="259"/>
      <c r="G88" s="259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204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73" t="str">
        <f>C88</f>
        <v>bez naložení do dopravní nádoby, ale s vyprázdněním dopravní nádoby na hromadu nebo na dopravní prostředek,</v>
      </c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181" t="s">
        <v>284</v>
      </c>
      <c r="D89" s="179"/>
      <c r="E89" s="180">
        <v>10.018840000000001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214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3" x14ac:dyDescent="0.2">
      <c r="A90" s="154"/>
      <c r="B90" s="155"/>
      <c r="C90" s="181" t="s">
        <v>285</v>
      </c>
      <c r="D90" s="179"/>
      <c r="E90" s="180">
        <v>86.492999999999995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214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243"/>
      <c r="D91" s="244"/>
      <c r="E91" s="244"/>
      <c r="F91" s="244"/>
      <c r="G91" s="244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132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">
      <c r="A92" s="166">
        <v>18</v>
      </c>
      <c r="B92" s="167" t="s">
        <v>286</v>
      </c>
      <c r="C92" s="175" t="s">
        <v>287</v>
      </c>
      <c r="D92" s="168" t="s">
        <v>217</v>
      </c>
      <c r="E92" s="169">
        <v>190.001</v>
      </c>
      <c r="F92" s="170"/>
      <c r="G92" s="171">
        <f>ROUND(E92*F92,2)</f>
        <v>0</v>
      </c>
      <c r="H92" s="170"/>
      <c r="I92" s="171">
        <f>ROUND(E92*H92,2)</f>
        <v>0</v>
      </c>
      <c r="J92" s="170"/>
      <c r="K92" s="171">
        <f>ROUND(E92*J92,2)</f>
        <v>0</v>
      </c>
      <c r="L92" s="171">
        <v>21</v>
      </c>
      <c r="M92" s="171">
        <f>G92*(1+L92/100)</f>
        <v>0</v>
      </c>
      <c r="N92" s="169">
        <v>0</v>
      </c>
      <c r="O92" s="169">
        <f>ROUND(E92*N92,2)</f>
        <v>0</v>
      </c>
      <c r="P92" s="169">
        <v>0</v>
      </c>
      <c r="Q92" s="169">
        <f>ROUND(E92*P92,2)</f>
        <v>0</v>
      </c>
      <c r="R92" s="171" t="s">
        <v>200</v>
      </c>
      <c r="S92" s="171" t="s">
        <v>125</v>
      </c>
      <c r="T92" s="172" t="s">
        <v>125</v>
      </c>
      <c r="U92" s="157">
        <v>1.0999999999999999E-2</v>
      </c>
      <c r="V92" s="157">
        <f>ROUND(E92*U92,2)</f>
        <v>2.09</v>
      </c>
      <c r="W92" s="157"/>
      <c r="X92" s="157" t="s">
        <v>201</v>
      </c>
      <c r="Y92" s="157" t="s">
        <v>128</v>
      </c>
      <c r="Z92" s="147"/>
      <c r="AA92" s="147"/>
      <c r="AB92" s="147"/>
      <c r="AC92" s="147"/>
      <c r="AD92" s="147"/>
      <c r="AE92" s="147"/>
      <c r="AF92" s="147"/>
      <c r="AG92" s="147" t="s">
        <v>202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258" t="s">
        <v>288</v>
      </c>
      <c r="D93" s="259"/>
      <c r="E93" s="259"/>
      <c r="F93" s="259"/>
      <c r="G93" s="259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204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">
      <c r="A94" s="154"/>
      <c r="B94" s="155"/>
      <c r="C94" s="247" t="s">
        <v>289</v>
      </c>
      <c r="D94" s="248"/>
      <c r="E94" s="248"/>
      <c r="F94" s="248"/>
      <c r="G94" s="248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130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">
      <c r="A95" s="154"/>
      <c r="B95" s="155"/>
      <c r="C95" s="181" t="s">
        <v>290</v>
      </c>
      <c r="D95" s="179"/>
      <c r="E95" s="180">
        <v>173.99600000000001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214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3" x14ac:dyDescent="0.2">
      <c r="A96" s="154"/>
      <c r="B96" s="155"/>
      <c r="C96" s="181" t="s">
        <v>291</v>
      </c>
      <c r="D96" s="179"/>
      <c r="E96" s="180">
        <v>16.004999999999999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214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2" x14ac:dyDescent="0.2">
      <c r="A97" s="154"/>
      <c r="B97" s="155"/>
      <c r="C97" s="243"/>
      <c r="D97" s="244"/>
      <c r="E97" s="244"/>
      <c r="F97" s="244"/>
      <c r="G97" s="244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132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66">
        <v>19</v>
      </c>
      <c r="B98" s="167" t="s">
        <v>292</v>
      </c>
      <c r="C98" s="175" t="s">
        <v>293</v>
      </c>
      <c r="D98" s="168" t="s">
        <v>217</v>
      </c>
      <c r="E98" s="169">
        <v>185.14699999999999</v>
      </c>
      <c r="F98" s="170"/>
      <c r="G98" s="171">
        <f>ROUND(E98*F98,2)</f>
        <v>0</v>
      </c>
      <c r="H98" s="170"/>
      <c r="I98" s="171">
        <f>ROUND(E98*H98,2)</f>
        <v>0</v>
      </c>
      <c r="J98" s="170"/>
      <c r="K98" s="171">
        <f>ROUND(E98*J98,2)</f>
        <v>0</v>
      </c>
      <c r="L98" s="171">
        <v>21</v>
      </c>
      <c r="M98" s="171">
        <f>G98*(1+L98/100)</f>
        <v>0</v>
      </c>
      <c r="N98" s="169">
        <v>0</v>
      </c>
      <c r="O98" s="169">
        <f>ROUND(E98*N98,2)</f>
        <v>0</v>
      </c>
      <c r="P98" s="169">
        <v>0</v>
      </c>
      <c r="Q98" s="169">
        <f>ROUND(E98*P98,2)</f>
        <v>0</v>
      </c>
      <c r="R98" s="171" t="s">
        <v>200</v>
      </c>
      <c r="S98" s="171" t="s">
        <v>125</v>
      </c>
      <c r="T98" s="172" t="s">
        <v>125</v>
      </c>
      <c r="U98" s="157">
        <v>0.01</v>
      </c>
      <c r="V98" s="157">
        <f>ROUND(E98*U98,2)</f>
        <v>1.85</v>
      </c>
      <c r="W98" s="157"/>
      <c r="X98" s="157" t="s">
        <v>201</v>
      </c>
      <c r="Y98" s="157" t="s">
        <v>128</v>
      </c>
      <c r="Z98" s="147"/>
      <c r="AA98" s="147"/>
      <c r="AB98" s="147"/>
      <c r="AC98" s="147"/>
      <c r="AD98" s="147"/>
      <c r="AE98" s="147"/>
      <c r="AF98" s="147"/>
      <c r="AG98" s="147" t="s">
        <v>202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258" t="s">
        <v>288</v>
      </c>
      <c r="D99" s="259"/>
      <c r="E99" s="259"/>
      <c r="F99" s="259"/>
      <c r="G99" s="259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204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2" x14ac:dyDescent="0.2">
      <c r="A100" s="154"/>
      <c r="B100" s="155"/>
      <c r="C100" s="247" t="s">
        <v>294</v>
      </c>
      <c r="D100" s="248"/>
      <c r="E100" s="248"/>
      <c r="F100" s="248"/>
      <c r="G100" s="248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130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81" t="s">
        <v>295</v>
      </c>
      <c r="D101" s="179"/>
      <c r="E101" s="180">
        <v>114.88500000000001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214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81" t="s">
        <v>296</v>
      </c>
      <c r="D102" s="179"/>
      <c r="E102" s="180">
        <v>157.26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214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3" x14ac:dyDescent="0.2">
      <c r="A103" s="154"/>
      <c r="B103" s="155"/>
      <c r="C103" s="181" t="s">
        <v>297</v>
      </c>
      <c r="D103" s="179"/>
      <c r="E103" s="180">
        <v>-86.998000000000005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214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">
      <c r="A104" s="154"/>
      <c r="B104" s="155"/>
      <c r="C104" s="243"/>
      <c r="D104" s="244"/>
      <c r="E104" s="244"/>
      <c r="F104" s="244"/>
      <c r="G104" s="244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132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ht="21.75" outlineLevel="1" x14ac:dyDescent="0.2">
      <c r="A105" s="166">
        <v>20</v>
      </c>
      <c r="B105" s="167" t="s">
        <v>298</v>
      </c>
      <c r="C105" s="175" t="s">
        <v>299</v>
      </c>
      <c r="D105" s="168" t="s">
        <v>217</v>
      </c>
      <c r="E105" s="169">
        <v>4628.6750000000002</v>
      </c>
      <c r="F105" s="170"/>
      <c r="G105" s="171">
        <f>ROUND(E105*F105,2)</f>
        <v>0</v>
      </c>
      <c r="H105" s="170"/>
      <c r="I105" s="171">
        <f>ROUND(E105*H105,2)</f>
        <v>0</v>
      </c>
      <c r="J105" s="170"/>
      <c r="K105" s="171">
        <f>ROUND(E105*J105,2)</f>
        <v>0</v>
      </c>
      <c r="L105" s="171">
        <v>21</v>
      </c>
      <c r="M105" s="171">
        <f>G105*(1+L105/100)</f>
        <v>0</v>
      </c>
      <c r="N105" s="169">
        <v>0</v>
      </c>
      <c r="O105" s="169">
        <f>ROUND(E105*N105,2)</f>
        <v>0</v>
      </c>
      <c r="P105" s="169">
        <v>0</v>
      </c>
      <c r="Q105" s="169">
        <f>ROUND(E105*P105,2)</f>
        <v>0</v>
      </c>
      <c r="R105" s="171" t="s">
        <v>200</v>
      </c>
      <c r="S105" s="171" t="s">
        <v>125</v>
      </c>
      <c r="T105" s="172" t="s">
        <v>125</v>
      </c>
      <c r="U105" s="157">
        <v>0</v>
      </c>
      <c r="V105" s="157">
        <f>ROUND(E105*U105,2)</f>
        <v>0</v>
      </c>
      <c r="W105" s="157"/>
      <c r="X105" s="157" t="s">
        <v>201</v>
      </c>
      <c r="Y105" s="157" t="s">
        <v>128</v>
      </c>
      <c r="Z105" s="147"/>
      <c r="AA105" s="147"/>
      <c r="AB105" s="147"/>
      <c r="AC105" s="147"/>
      <c r="AD105" s="147"/>
      <c r="AE105" s="147"/>
      <c r="AF105" s="147"/>
      <c r="AG105" s="147" t="s">
        <v>202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">
      <c r="A106" s="154"/>
      <c r="B106" s="155"/>
      <c r="C106" s="258" t="s">
        <v>288</v>
      </c>
      <c r="D106" s="259"/>
      <c r="E106" s="259"/>
      <c r="F106" s="259"/>
      <c r="G106" s="259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204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2" x14ac:dyDescent="0.2">
      <c r="A107" s="154"/>
      <c r="B107" s="155"/>
      <c r="C107" s="181" t="s">
        <v>300</v>
      </c>
      <c r="D107" s="179"/>
      <c r="E107" s="180">
        <v>4628.6750000000002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214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243"/>
      <c r="D108" s="244"/>
      <c r="E108" s="244"/>
      <c r="F108" s="244"/>
      <c r="G108" s="244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132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ht="21.75" outlineLevel="1" x14ac:dyDescent="0.2">
      <c r="A109" s="166">
        <v>21</v>
      </c>
      <c r="B109" s="167" t="s">
        <v>301</v>
      </c>
      <c r="C109" s="175" t="s">
        <v>302</v>
      </c>
      <c r="D109" s="168" t="s">
        <v>217</v>
      </c>
      <c r="E109" s="169">
        <v>103.003</v>
      </c>
      <c r="F109" s="170"/>
      <c r="G109" s="171">
        <f>ROUND(E109*F109,2)</f>
        <v>0</v>
      </c>
      <c r="H109" s="170"/>
      <c r="I109" s="171">
        <f>ROUND(E109*H109,2)</f>
        <v>0</v>
      </c>
      <c r="J109" s="170"/>
      <c r="K109" s="171">
        <f>ROUND(E109*J109,2)</f>
        <v>0</v>
      </c>
      <c r="L109" s="171">
        <v>21</v>
      </c>
      <c r="M109" s="171">
        <f>G109*(1+L109/100)</f>
        <v>0</v>
      </c>
      <c r="N109" s="169">
        <v>0</v>
      </c>
      <c r="O109" s="169">
        <f>ROUND(E109*N109,2)</f>
        <v>0</v>
      </c>
      <c r="P109" s="169">
        <v>0</v>
      </c>
      <c r="Q109" s="169">
        <f>ROUND(E109*P109,2)</f>
        <v>0</v>
      </c>
      <c r="R109" s="171" t="s">
        <v>200</v>
      </c>
      <c r="S109" s="171" t="s">
        <v>125</v>
      </c>
      <c r="T109" s="172" t="s">
        <v>125</v>
      </c>
      <c r="U109" s="157">
        <v>5.2999999999999999E-2</v>
      </c>
      <c r="V109" s="157">
        <f>ROUND(E109*U109,2)</f>
        <v>5.46</v>
      </c>
      <c r="W109" s="157"/>
      <c r="X109" s="157" t="s">
        <v>201</v>
      </c>
      <c r="Y109" s="157" t="s">
        <v>128</v>
      </c>
      <c r="Z109" s="147"/>
      <c r="AA109" s="147"/>
      <c r="AB109" s="147"/>
      <c r="AC109" s="147"/>
      <c r="AD109" s="147"/>
      <c r="AE109" s="147"/>
      <c r="AF109" s="147"/>
      <c r="AG109" s="147" t="s">
        <v>202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81" t="s">
        <v>303</v>
      </c>
      <c r="D110" s="179"/>
      <c r="E110" s="180">
        <v>86.998000000000005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214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1" t="s">
        <v>291</v>
      </c>
      <c r="D111" s="179"/>
      <c r="E111" s="180">
        <v>16.004999999999999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214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2" x14ac:dyDescent="0.2">
      <c r="A112" s="154"/>
      <c r="B112" s="155"/>
      <c r="C112" s="243"/>
      <c r="D112" s="244"/>
      <c r="E112" s="244"/>
      <c r="F112" s="244"/>
      <c r="G112" s="244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132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ht="21.75" outlineLevel="1" x14ac:dyDescent="0.2">
      <c r="A113" s="166">
        <v>22</v>
      </c>
      <c r="B113" s="167" t="s">
        <v>304</v>
      </c>
      <c r="C113" s="175" t="s">
        <v>305</v>
      </c>
      <c r="D113" s="168" t="s">
        <v>217</v>
      </c>
      <c r="E113" s="169">
        <v>51.5015</v>
      </c>
      <c r="F113" s="170"/>
      <c r="G113" s="171">
        <f>ROUND(E113*F113,2)</f>
        <v>0</v>
      </c>
      <c r="H113" s="170"/>
      <c r="I113" s="171">
        <f>ROUND(E113*H113,2)</f>
        <v>0</v>
      </c>
      <c r="J113" s="170"/>
      <c r="K113" s="171">
        <f>ROUND(E113*J113,2)</f>
        <v>0</v>
      </c>
      <c r="L113" s="171">
        <v>21</v>
      </c>
      <c r="M113" s="171">
        <f>G113*(1+L113/100)</f>
        <v>0</v>
      </c>
      <c r="N113" s="169">
        <v>0</v>
      </c>
      <c r="O113" s="169">
        <f>ROUND(E113*N113,2)</f>
        <v>0</v>
      </c>
      <c r="P113" s="169">
        <v>0</v>
      </c>
      <c r="Q113" s="169">
        <f>ROUND(E113*P113,2)</f>
        <v>0</v>
      </c>
      <c r="R113" s="171" t="s">
        <v>200</v>
      </c>
      <c r="S113" s="171" t="s">
        <v>125</v>
      </c>
      <c r="T113" s="172" t="s">
        <v>125</v>
      </c>
      <c r="U113" s="157">
        <v>8.9999999999999993E-3</v>
      </c>
      <c r="V113" s="157">
        <f>ROUND(E113*U113,2)</f>
        <v>0.46</v>
      </c>
      <c r="W113" s="157"/>
      <c r="X113" s="157" t="s">
        <v>201</v>
      </c>
      <c r="Y113" s="157" t="s">
        <v>128</v>
      </c>
      <c r="Z113" s="147"/>
      <c r="AA113" s="147"/>
      <c r="AB113" s="147"/>
      <c r="AC113" s="147"/>
      <c r="AD113" s="147"/>
      <c r="AE113" s="147"/>
      <c r="AF113" s="147"/>
      <c r="AG113" s="147" t="s">
        <v>202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181" t="s">
        <v>306</v>
      </c>
      <c r="D114" s="179"/>
      <c r="E114" s="180">
        <v>43.499000000000002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214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1" t="s">
        <v>307</v>
      </c>
      <c r="D115" s="179"/>
      <c r="E115" s="180">
        <v>8.0024999999999995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214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243"/>
      <c r="D116" s="244"/>
      <c r="E116" s="244"/>
      <c r="F116" s="244"/>
      <c r="G116" s="244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132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66">
        <v>23</v>
      </c>
      <c r="B117" s="167" t="s">
        <v>308</v>
      </c>
      <c r="C117" s="175" t="s">
        <v>309</v>
      </c>
      <c r="D117" s="168" t="s">
        <v>217</v>
      </c>
      <c r="E117" s="169">
        <v>86.998400000000004</v>
      </c>
      <c r="F117" s="170"/>
      <c r="G117" s="171">
        <f>ROUND(E117*F117,2)</f>
        <v>0</v>
      </c>
      <c r="H117" s="170"/>
      <c r="I117" s="171">
        <f>ROUND(E117*H117,2)</f>
        <v>0</v>
      </c>
      <c r="J117" s="170"/>
      <c r="K117" s="171">
        <f>ROUND(E117*J117,2)</f>
        <v>0</v>
      </c>
      <c r="L117" s="171">
        <v>21</v>
      </c>
      <c r="M117" s="171">
        <f>G117*(1+L117/100)</f>
        <v>0</v>
      </c>
      <c r="N117" s="169">
        <v>0</v>
      </c>
      <c r="O117" s="169">
        <f>ROUND(E117*N117,2)</f>
        <v>0</v>
      </c>
      <c r="P117" s="169">
        <v>0</v>
      </c>
      <c r="Q117" s="169">
        <f>ROUND(E117*P117,2)</f>
        <v>0</v>
      </c>
      <c r="R117" s="171" t="s">
        <v>200</v>
      </c>
      <c r="S117" s="171" t="s">
        <v>125</v>
      </c>
      <c r="T117" s="172" t="s">
        <v>125</v>
      </c>
      <c r="U117" s="157">
        <v>0.20200000000000001</v>
      </c>
      <c r="V117" s="157">
        <f>ROUND(E117*U117,2)</f>
        <v>17.57</v>
      </c>
      <c r="W117" s="157"/>
      <c r="X117" s="157" t="s">
        <v>201</v>
      </c>
      <c r="Y117" s="157" t="s">
        <v>128</v>
      </c>
      <c r="Z117" s="147"/>
      <c r="AA117" s="147"/>
      <c r="AB117" s="147"/>
      <c r="AC117" s="147"/>
      <c r="AD117" s="147"/>
      <c r="AE117" s="147"/>
      <c r="AF117" s="147"/>
      <c r="AG117" s="147" t="s">
        <v>202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258" t="s">
        <v>310</v>
      </c>
      <c r="D118" s="259"/>
      <c r="E118" s="259"/>
      <c r="F118" s="259"/>
      <c r="G118" s="259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204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2" x14ac:dyDescent="0.2">
      <c r="A119" s="154"/>
      <c r="B119" s="155"/>
      <c r="C119" s="247" t="s">
        <v>311</v>
      </c>
      <c r="D119" s="248"/>
      <c r="E119" s="248"/>
      <c r="F119" s="248"/>
      <c r="G119" s="248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130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247" t="s">
        <v>312</v>
      </c>
      <c r="D120" s="248"/>
      <c r="E120" s="248"/>
      <c r="F120" s="248"/>
      <c r="G120" s="248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130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2" x14ac:dyDescent="0.2">
      <c r="A121" s="154"/>
      <c r="B121" s="155"/>
      <c r="C121" s="181" t="s">
        <v>313</v>
      </c>
      <c r="D121" s="179"/>
      <c r="E121" s="180">
        <v>30.78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214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181" t="s">
        <v>314</v>
      </c>
      <c r="D122" s="179"/>
      <c r="E122" s="180">
        <v>19.36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214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1" t="s">
        <v>229</v>
      </c>
      <c r="D123" s="179"/>
      <c r="E123" s="180"/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214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181" t="s">
        <v>235</v>
      </c>
      <c r="D124" s="179"/>
      <c r="E124" s="180">
        <v>-2.7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214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">
      <c r="A125" s="154"/>
      <c r="B125" s="155"/>
      <c r="C125" s="181" t="s">
        <v>236</v>
      </c>
      <c r="D125" s="179"/>
      <c r="E125" s="180">
        <v>-2.4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214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181" t="s">
        <v>315</v>
      </c>
      <c r="D126" s="179"/>
      <c r="E126" s="180">
        <v>19.765899999999998</v>
      </c>
      <c r="F126" s="157"/>
      <c r="G126" s="157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214</v>
      </c>
      <c r="AH126" s="147">
        <v>0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3" x14ac:dyDescent="0.2">
      <c r="A127" s="154"/>
      <c r="B127" s="155"/>
      <c r="C127" s="181" t="s">
        <v>316</v>
      </c>
      <c r="D127" s="179"/>
      <c r="E127" s="180">
        <v>28.314</v>
      </c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214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181" t="s">
        <v>229</v>
      </c>
      <c r="D128" s="179"/>
      <c r="E128" s="180"/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214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1" t="s">
        <v>250</v>
      </c>
      <c r="D129" s="179"/>
      <c r="E129" s="180">
        <v>-2.4914999999999998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214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181" t="s">
        <v>251</v>
      </c>
      <c r="D130" s="179"/>
      <c r="E130" s="180">
        <v>-3.63</v>
      </c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214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243"/>
      <c r="D131" s="244"/>
      <c r="E131" s="244"/>
      <c r="F131" s="244"/>
      <c r="G131" s="244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132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">
      <c r="A132" s="166">
        <v>24</v>
      </c>
      <c r="B132" s="167" t="s">
        <v>317</v>
      </c>
      <c r="C132" s="175" t="s">
        <v>318</v>
      </c>
      <c r="D132" s="168" t="s">
        <v>217</v>
      </c>
      <c r="E132" s="169">
        <v>68.655000000000001</v>
      </c>
      <c r="F132" s="170"/>
      <c r="G132" s="171">
        <f>ROUND(E132*F132,2)</f>
        <v>0</v>
      </c>
      <c r="H132" s="170"/>
      <c r="I132" s="171">
        <f>ROUND(E132*H132,2)</f>
        <v>0</v>
      </c>
      <c r="J132" s="170"/>
      <c r="K132" s="171">
        <f>ROUND(E132*J132,2)</f>
        <v>0</v>
      </c>
      <c r="L132" s="171">
        <v>21</v>
      </c>
      <c r="M132" s="171">
        <f>G132*(1+L132/100)</f>
        <v>0</v>
      </c>
      <c r="N132" s="169">
        <v>0</v>
      </c>
      <c r="O132" s="169">
        <f>ROUND(E132*N132,2)</f>
        <v>0</v>
      </c>
      <c r="P132" s="169">
        <v>0</v>
      </c>
      <c r="Q132" s="169">
        <f>ROUND(E132*P132,2)</f>
        <v>0</v>
      </c>
      <c r="R132" s="171" t="s">
        <v>200</v>
      </c>
      <c r="S132" s="171" t="s">
        <v>125</v>
      </c>
      <c r="T132" s="172" t="s">
        <v>125</v>
      </c>
      <c r="U132" s="157">
        <v>1.587</v>
      </c>
      <c r="V132" s="157">
        <f>ROUND(E132*U132,2)</f>
        <v>108.96</v>
      </c>
      <c r="W132" s="157"/>
      <c r="X132" s="157" t="s">
        <v>201</v>
      </c>
      <c r="Y132" s="157" t="s">
        <v>128</v>
      </c>
      <c r="Z132" s="147"/>
      <c r="AA132" s="147"/>
      <c r="AB132" s="147"/>
      <c r="AC132" s="147"/>
      <c r="AD132" s="147"/>
      <c r="AE132" s="147"/>
      <c r="AF132" s="147"/>
      <c r="AG132" s="147" t="s">
        <v>202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ht="21.75" outlineLevel="2" x14ac:dyDescent="0.2">
      <c r="A133" s="154"/>
      <c r="B133" s="155"/>
      <c r="C133" s="258" t="s">
        <v>319</v>
      </c>
      <c r="D133" s="259"/>
      <c r="E133" s="259"/>
      <c r="F133" s="259"/>
      <c r="G133" s="259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204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73" t="str">
        <f>C133</f>
        <v>sypaninou z vhodných hornin tř. 1 - 4 nebo materiálem připraveným podél výkopu ve vzdálenosti do 3 m od jeho kraje, pro jakoukoliv hloubku výkopu a jakoukoliv míru zhutnění,</v>
      </c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181" t="s">
        <v>320</v>
      </c>
      <c r="D134" s="179"/>
      <c r="E134" s="180">
        <v>7.38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214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3" x14ac:dyDescent="0.2">
      <c r="A135" s="154"/>
      <c r="B135" s="155"/>
      <c r="C135" s="181" t="s">
        <v>321</v>
      </c>
      <c r="D135" s="179"/>
      <c r="E135" s="180">
        <v>7.02</v>
      </c>
      <c r="F135" s="157"/>
      <c r="G135" s="157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7"/>
      <c r="AA135" s="147"/>
      <c r="AB135" s="147"/>
      <c r="AC135" s="147"/>
      <c r="AD135" s="147"/>
      <c r="AE135" s="147"/>
      <c r="AF135" s="147"/>
      <c r="AG135" s="147" t="s">
        <v>214</v>
      </c>
      <c r="AH135" s="147">
        <v>0</v>
      </c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3" x14ac:dyDescent="0.2">
      <c r="A136" s="154"/>
      <c r="B136" s="155"/>
      <c r="C136" s="181" t="s">
        <v>322</v>
      </c>
      <c r="D136" s="179"/>
      <c r="E136" s="180">
        <v>6.97</v>
      </c>
      <c r="F136" s="157"/>
      <c r="G136" s="157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214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3" x14ac:dyDescent="0.2">
      <c r="A137" s="154"/>
      <c r="B137" s="155"/>
      <c r="C137" s="181" t="s">
        <v>323</v>
      </c>
      <c r="D137" s="179"/>
      <c r="E137" s="180">
        <v>7.41</v>
      </c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214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3" x14ac:dyDescent="0.2">
      <c r="A138" s="154"/>
      <c r="B138" s="155"/>
      <c r="C138" s="181" t="s">
        <v>324</v>
      </c>
      <c r="D138" s="179"/>
      <c r="E138" s="180">
        <v>9.9671000000000003</v>
      </c>
      <c r="F138" s="157"/>
      <c r="G138" s="157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7"/>
      <c r="AA138" s="147"/>
      <c r="AB138" s="147"/>
      <c r="AC138" s="147"/>
      <c r="AD138" s="147"/>
      <c r="AE138" s="147"/>
      <c r="AF138" s="147"/>
      <c r="AG138" s="147" t="s">
        <v>214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3" x14ac:dyDescent="0.2">
      <c r="A139" s="154"/>
      <c r="B139" s="155"/>
      <c r="C139" s="181" t="s">
        <v>325</v>
      </c>
      <c r="D139" s="179"/>
      <c r="E139" s="180">
        <v>13.4277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214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3" x14ac:dyDescent="0.2">
      <c r="A140" s="154"/>
      <c r="B140" s="155"/>
      <c r="C140" s="181" t="s">
        <v>326</v>
      </c>
      <c r="D140" s="179"/>
      <c r="E140" s="180">
        <v>16.4802</v>
      </c>
      <c r="F140" s="157"/>
      <c r="G140" s="157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214</v>
      </c>
      <c r="AH140" s="147">
        <v>0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2" x14ac:dyDescent="0.2">
      <c r="A141" s="154"/>
      <c r="B141" s="155"/>
      <c r="C141" s="243"/>
      <c r="D141" s="244"/>
      <c r="E141" s="244"/>
      <c r="F141" s="244"/>
      <c r="G141" s="244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132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">
      <c r="A142" s="166">
        <v>25</v>
      </c>
      <c r="B142" s="167" t="s">
        <v>327</v>
      </c>
      <c r="C142" s="175" t="s">
        <v>328</v>
      </c>
      <c r="D142" s="168" t="s">
        <v>261</v>
      </c>
      <c r="E142" s="169">
        <v>106.7</v>
      </c>
      <c r="F142" s="170"/>
      <c r="G142" s="171">
        <f>ROUND(E142*F142,2)</f>
        <v>0</v>
      </c>
      <c r="H142" s="170"/>
      <c r="I142" s="171">
        <f>ROUND(E142*H142,2)</f>
        <v>0</v>
      </c>
      <c r="J142" s="170"/>
      <c r="K142" s="171">
        <f>ROUND(E142*J142,2)</f>
        <v>0</v>
      </c>
      <c r="L142" s="171">
        <v>21</v>
      </c>
      <c r="M142" s="171">
        <f>G142*(1+L142/100)</f>
        <v>0</v>
      </c>
      <c r="N142" s="169">
        <v>0</v>
      </c>
      <c r="O142" s="169">
        <f>ROUND(E142*N142,2)</f>
        <v>0</v>
      </c>
      <c r="P142" s="169">
        <v>0</v>
      </c>
      <c r="Q142" s="169">
        <f>ROUND(E142*P142,2)</f>
        <v>0</v>
      </c>
      <c r="R142" s="171" t="s">
        <v>329</v>
      </c>
      <c r="S142" s="171" t="s">
        <v>125</v>
      </c>
      <c r="T142" s="172" t="s">
        <v>125</v>
      </c>
      <c r="U142" s="157">
        <v>0.06</v>
      </c>
      <c r="V142" s="157">
        <f>ROUND(E142*U142,2)</f>
        <v>6.4</v>
      </c>
      <c r="W142" s="157"/>
      <c r="X142" s="157" t="s">
        <v>201</v>
      </c>
      <c r="Y142" s="157" t="s">
        <v>128</v>
      </c>
      <c r="Z142" s="147"/>
      <c r="AA142" s="147"/>
      <c r="AB142" s="147"/>
      <c r="AC142" s="147"/>
      <c r="AD142" s="147"/>
      <c r="AE142" s="147"/>
      <c r="AF142" s="147"/>
      <c r="AG142" s="147" t="s">
        <v>202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2" x14ac:dyDescent="0.2">
      <c r="A143" s="154"/>
      <c r="B143" s="155"/>
      <c r="C143" s="258" t="s">
        <v>330</v>
      </c>
      <c r="D143" s="259"/>
      <c r="E143" s="259"/>
      <c r="F143" s="259"/>
      <c r="G143" s="259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204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2" x14ac:dyDescent="0.2">
      <c r="A144" s="154"/>
      <c r="B144" s="155"/>
      <c r="C144" s="181" t="s">
        <v>331</v>
      </c>
      <c r="D144" s="179"/>
      <c r="E144" s="180">
        <v>106.7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214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2" x14ac:dyDescent="0.2">
      <c r="A145" s="154"/>
      <c r="B145" s="155"/>
      <c r="C145" s="243"/>
      <c r="D145" s="244"/>
      <c r="E145" s="244"/>
      <c r="F145" s="244"/>
      <c r="G145" s="244"/>
      <c r="H145" s="157"/>
      <c r="I145" s="157"/>
      <c r="J145" s="157"/>
      <c r="K145" s="157"/>
      <c r="L145" s="157"/>
      <c r="M145" s="157"/>
      <c r="N145" s="156"/>
      <c r="O145" s="156"/>
      <c r="P145" s="156"/>
      <c r="Q145" s="156"/>
      <c r="R145" s="157"/>
      <c r="S145" s="157"/>
      <c r="T145" s="157"/>
      <c r="U145" s="157"/>
      <c r="V145" s="157"/>
      <c r="W145" s="157"/>
      <c r="X145" s="157"/>
      <c r="Y145" s="157"/>
      <c r="Z145" s="147"/>
      <c r="AA145" s="147"/>
      <c r="AB145" s="147"/>
      <c r="AC145" s="147"/>
      <c r="AD145" s="147"/>
      <c r="AE145" s="147"/>
      <c r="AF145" s="147"/>
      <c r="AG145" s="147" t="s">
        <v>132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ht="21.75" outlineLevel="1" x14ac:dyDescent="0.2">
      <c r="A146" s="166">
        <v>26</v>
      </c>
      <c r="B146" s="167" t="s">
        <v>332</v>
      </c>
      <c r="C146" s="175" t="s">
        <v>333</v>
      </c>
      <c r="D146" s="168" t="s">
        <v>261</v>
      </c>
      <c r="E146" s="169">
        <v>106.7</v>
      </c>
      <c r="F146" s="170"/>
      <c r="G146" s="171">
        <f>ROUND(E146*F146,2)</f>
        <v>0</v>
      </c>
      <c r="H146" s="170"/>
      <c r="I146" s="171">
        <f>ROUND(E146*H146,2)</f>
        <v>0</v>
      </c>
      <c r="J146" s="170"/>
      <c r="K146" s="171">
        <f>ROUND(E146*J146,2)</f>
        <v>0</v>
      </c>
      <c r="L146" s="171">
        <v>21</v>
      </c>
      <c r="M146" s="171">
        <f>G146*(1+L146/100)</f>
        <v>0</v>
      </c>
      <c r="N146" s="169">
        <v>0</v>
      </c>
      <c r="O146" s="169">
        <f>ROUND(E146*N146,2)</f>
        <v>0</v>
      </c>
      <c r="P146" s="169">
        <v>0</v>
      </c>
      <c r="Q146" s="169">
        <f>ROUND(E146*P146,2)</f>
        <v>0</v>
      </c>
      <c r="R146" s="171" t="s">
        <v>200</v>
      </c>
      <c r="S146" s="171" t="s">
        <v>125</v>
      </c>
      <c r="T146" s="172" t="s">
        <v>125</v>
      </c>
      <c r="U146" s="157">
        <v>0.254</v>
      </c>
      <c r="V146" s="157">
        <f>ROUND(E146*U146,2)</f>
        <v>27.1</v>
      </c>
      <c r="W146" s="157"/>
      <c r="X146" s="157" t="s">
        <v>201</v>
      </c>
      <c r="Y146" s="157" t="s">
        <v>128</v>
      </c>
      <c r="Z146" s="147"/>
      <c r="AA146" s="147"/>
      <c r="AB146" s="147"/>
      <c r="AC146" s="147"/>
      <c r="AD146" s="147"/>
      <c r="AE146" s="147"/>
      <c r="AF146" s="147"/>
      <c r="AG146" s="147" t="s">
        <v>202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ht="21.75" outlineLevel="2" x14ac:dyDescent="0.2">
      <c r="A147" s="154"/>
      <c r="B147" s="155"/>
      <c r="C147" s="258" t="s">
        <v>334</v>
      </c>
      <c r="D147" s="259"/>
      <c r="E147" s="259"/>
      <c r="F147" s="259"/>
      <c r="G147" s="259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204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73" t="str">
        <f>C147</f>
        <v>s případným nutným přemístěním hromad nebo dočasných skládek na místo potřeby ze vzdálenosti do 30 m, v rovině nebo ve svahu do 1 : 5,</v>
      </c>
      <c r="BB147" s="147"/>
      <c r="BC147" s="147"/>
      <c r="BD147" s="147"/>
      <c r="BE147" s="147"/>
      <c r="BF147" s="147"/>
      <c r="BG147" s="147"/>
      <c r="BH147" s="147"/>
    </row>
    <row r="148" spans="1:60" outlineLevel="2" x14ac:dyDescent="0.2">
      <c r="A148" s="154"/>
      <c r="B148" s="155"/>
      <c r="C148" s="243"/>
      <c r="D148" s="244"/>
      <c r="E148" s="244"/>
      <c r="F148" s="244"/>
      <c r="G148" s="244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132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66">
        <v>27</v>
      </c>
      <c r="B149" s="167" t="s">
        <v>335</v>
      </c>
      <c r="C149" s="175" t="s">
        <v>336</v>
      </c>
      <c r="D149" s="168" t="s">
        <v>217</v>
      </c>
      <c r="E149" s="169">
        <v>185.14699999999999</v>
      </c>
      <c r="F149" s="170"/>
      <c r="G149" s="171">
        <f>ROUND(E149*F149,2)</f>
        <v>0</v>
      </c>
      <c r="H149" s="170"/>
      <c r="I149" s="171">
        <f>ROUND(E149*H149,2)</f>
        <v>0</v>
      </c>
      <c r="J149" s="170"/>
      <c r="K149" s="171">
        <f>ROUND(E149*J149,2)</f>
        <v>0</v>
      </c>
      <c r="L149" s="171">
        <v>21</v>
      </c>
      <c r="M149" s="171">
        <f>G149*(1+L149/100)</f>
        <v>0</v>
      </c>
      <c r="N149" s="169">
        <v>0</v>
      </c>
      <c r="O149" s="169">
        <f>ROUND(E149*N149,2)</f>
        <v>0</v>
      </c>
      <c r="P149" s="169">
        <v>0</v>
      </c>
      <c r="Q149" s="169">
        <f>ROUND(E149*P149,2)</f>
        <v>0</v>
      </c>
      <c r="R149" s="171" t="s">
        <v>200</v>
      </c>
      <c r="S149" s="171" t="s">
        <v>125</v>
      </c>
      <c r="T149" s="172" t="s">
        <v>126</v>
      </c>
      <c r="U149" s="157">
        <v>0</v>
      </c>
      <c r="V149" s="157">
        <f>ROUND(E149*U149,2)</f>
        <v>0</v>
      </c>
      <c r="W149" s="157"/>
      <c r="X149" s="157" t="s">
        <v>201</v>
      </c>
      <c r="Y149" s="157" t="s">
        <v>128</v>
      </c>
      <c r="Z149" s="147"/>
      <c r="AA149" s="147"/>
      <c r="AB149" s="147"/>
      <c r="AC149" s="147"/>
      <c r="AD149" s="147"/>
      <c r="AE149" s="147"/>
      <c r="AF149" s="147"/>
      <c r="AG149" s="147" t="s">
        <v>202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2" x14ac:dyDescent="0.2">
      <c r="A150" s="154"/>
      <c r="B150" s="155"/>
      <c r="C150" s="256"/>
      <c r="D150" s="257"/>
      <c r="E150" s="257"/>
      <c r="F150" s="257"/>
      <c r="G150" s="257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132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">
      <c r="A151" s="166">
        <v>28</v>
      </c>
      <c r="B151" s="167" t="s">
        <v>337</v>
      </c>
      <c r="C151" s="175" t="s">
        <v>338</v>
      </c>
      <c r="D151" s="168" t="s">
        <v>217</v>
      </c>
      <c r="E151" s="169">
        <v>109.45829999999999</v>
      </c>
      <c r="F151" s="170"/>
      <c r="G151" s="171">
        <f>ROUND(E151*F151,2)</f>
        <v>0</v>
      </c>
      <c r="H151" s="170"/>
      <c r="I151" s="171">
        <f>ROUND(E151*H151,2)</f>
        <v>0</v>
      </c>
      <c r="J151" s="170"/>
      <c r="K151" s="171">
        <f>ROUND(E151*J151,2)</f>
        <v>0</v>
      </c>
      <c r="L151" s="171">
        <v>21</v>
      </c>
      <c r="M151" s="171">
        <f>G151*(1+L151/100)</f>
        <v>0</v>
      </c>
      <c r="N151" s="169">
        <v>0</v>
      </c>
      <c r="O151" s="169">
        <f>ROUND(E151*N151,2)</f>
        <v>0</v>
      </c>
      <c r="P151" s="169">
        <v>0</v>
      </c>
      <c r="Q151" s="169">
        <f>ROUND(E151*P151,2)</f>
        <v>0</v>
      </c>
      <c r="R151" s="171"/>
      <c r="S151" s="171" t="s">
        <v>181</v>
      </c>
      <c r="T151" s="172" t="s">
        <v>126</v>
      </c>
      <c r="U151" s="157">
        <v>0.2</v>
      </c>
      <c r="V151" s="157">
        <f>ROUND(E151*U151,2)</f>
        <v>21.89</v>
      </c>
      <c r="W151" s="157"/>
      <c r="X151" s="157" t="s">
        <v>201</v>
      </c>
      <c r="Y151" s="157" t="s">
        <v>128</v>
      </c>
      <c r="Z151" s="147"/>
      <c r="AA151" s="147"/>
      <c r="AB151" s="147"/>
      <c r="AC151" s="147"/>
      <c r="AD151" s="147"/>
      <c r="AE151" s="147"/>
      <c r="AF151" s="147"/>
      <c r="AG151" s="147" t="s">
        <v>202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2" x14ac:dyDescent="0.2">
      <c r="A152" s="154"/>
      <c r="B152" s="155"/>
      <c r="C152" s="245" t="s">
        <v>312</v>
      </c>
      <c r="D152" s="246"/>
      <c r="E152" s="246"/>
      <c r="F152" s="246"/>
      <c r="G152" s="246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130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247" t="s">
        <v>339</v>
      </c>
      <c r="D153" s="248"/>
      <c r="E153" s="248"/>
      <c r="F153" s="248"/>
      <c r="G153" s="248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130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2" x14ac:dyDescent="0.2">
      <c r="A154" s="154"/>
      <c r="B154" s="155"/>
      <c r="C154" s="181" t="s">
        <v>340</v>
      </c>
      <c r="D154" s="179"/>
      <c r="E154" s="180">
        <v>30.42</v>
      </c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214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3" x14ac:dyDescent="0.2">
      <c r="A155" s="154"/>
      <c r="B155" s="155"/>
      <c r="C155" s="181" t="s">
        <v>341</v>
      </c>
      <c r="D155" s="179"/>
      <c r="E155" s="180">
        <v>24.2</v>
      </c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214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181" t="s">
        <v>229</v>
      </c>
      <c r="D156" s="179"/>
      <c r="E156" s="180"/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214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181" t="s">
        <v>230</v>
      </c>
      <c r="D157" s="179"/>
      <c r="E157" s="180">
        <v>-2.0249999999999999</v>
      </c>
      <c r="F157" s="157"/>
      <c r="G157" s="157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214</v>
      </c>
      <c r="AH157" s="147">
        <v>0</v>
      </c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181" t="s">
        <v>231</v>
      </c>
      <c r="D158" s="179"/>
      <c r="E158" s="180">
        <v>-0.9</v>
      </c>
      <c r="F158" s="157"/>
      <c r="G158" s="157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214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181" t="s">
        <v>232</v>
      </c>
      <c r="D159" s="179"/>
      <c r="E159" s="180">
        <v>-2.97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214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3" x14ac:dyDescent="0.2">
      <c r="A160" s="154"/>
      <c r="B160" s="155"/>
      <c r="C160" s="181" t="s">
        <v>233</v>
      </c>
      <c r="D160" s="179"/>
      <c r="E160" s="180">
        <v>-3.3</v>
      </c>
      <c r="F160" s="157"/>
      <c r="G160" s="157"/>
      <c r="H160" s="157"/>
      <c r="I160" s="157"/>
      <c r="J160" s="157"/>
      <c r="K160" s="157"/>
      <c r="L160" s="157"/>
      <c r="M160" s="157"/>
      <c r="N160" s="156"/>
      <c r="O160" s="156"/>
      <c r="P160" s="156"/>
      <c r="Q160" s="156"/>
      <c r="R160" s="157"/>
      <c r="S160" s="157"/>
      <c r="T160" s="157"/>
      <c r="U160" s="157"/>
      <c r="V160" s="157"/>
      <c r="W160" s="157"/>
      <c r="X160" s="157"/>
      <c r="Y160" s="157"/>
      <c r="Z160" s="147"/>
      <c r="AA160" s="147"/>
      <c r="AB160" s="147"/>
      <c r="AC160" s="147"/>
      <c r="AD160" s="147"/>
      <c r="AE160" s="147"/>
      <c r="AF160" s="147"/>
      <c r="AG160" s="147" t="s">
        <v>214</v>
      </c>
      <c r="AH160" s="147">
        <v>0</v>
      </c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3" x14ac:dyDescent="0.2">
      <c r="A161" s="154"/>
      <c r="B161" s="155"/>
      <c r="C161" s="181" t="s">
        <v>234</v>
      </c>
      <c r="D161" s="179"/>
      <c r="E161" s="180">
        <v>-0.87</v>
      </c>
      <c r="F161" s="157"/>
      <c r="G161" s="157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214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181" t="s">
        <v>342</v>
      </c>
      <c r="D162" s="179"/>
      <c r="E162" s="180"/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214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181" t="s">
        <v>343</v>
      </c>
      <c r="D163" s="179"/>
      <c r="E163" s="180">
        <v>9.1630000000000003</v>
      </c>
      <c r="F163" s="157"/>
      <c r="G163" s="157"/>
      <c r="H163" s="157"/>
      <c r="I163" s="157"/>
      <c r="J163" s="157"/>
      <c r="K163" s="157"/>
      <c r="L163" s="157"/>
      <c r="M163" s="157"/>
      <c r="N163" s="156"/>
      <c r="O163" s="156"/>
      <c r="P163" s="156"/>
      <c r="Q163" s="156"/>
      <c r="R163" s="157"/>
      <c r="S163" s="157"/>
      <c r="T163" s="157"/>
      <c r="U163" s="157"/>
      <c r="V163" s="157"/>
      <c r="W163" s="157"/>
      <c r="X163" s="157"/>
      <c r="Y163" s="157"/>
      <c r="Z163" s="147"/>
      <c r="AA163" s="147"/>
      <c r="AB163" s="147"/>
      <c r="AC163" s="147"/>
      <c r="AD163" s="147"/>
      <c r="AE163" s="147"/>
      <c r="AF163" s="147"/>
      <c r="AG163" s="147" t="s">
        <v>214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3" x14ac:dyDescent="0.2">
      <c r="A164" s="154"/>
      <c r="B164" s="155"/>
      <c r="C164" s="181" t="s">
        <v>344</v>
      </c>
      <c r="D164" s="179"/>
      <c r="E164" s="180">
        <v>48.890599999999999</v>
      </c>
      <c r="F164" s="157"/>
      <c r="G164" s="157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214</v>
      </c>
      <c r="AH164" s="147">
        <v>0</v>
      </c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181" t="s">
        <v>345</v>
      </c>
      <c r="D165" s="179"/>
      <c r="E165" s="180">
        <v>30.1158</v>
      </c>
      <c r="F165" s="157"/>
      <c r="G165" s="157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214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181" t="s">
        <v>229</v>
      </c>
      <c r="D166" s="179"/>
      <c r="E166" s="180"/>
      <c r="F166" s="157"/>
      <c r="G166" s="157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214</v>
      </c>
      <c r="AH166" s="147">
        <v>0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181" t="s">
        <v>246</v>
      </c>
      <c r="D167" s="179"/>
      <c r="E167" s="180">
        <v>-15.493499999999999</v>
      </c>
      <c r="F167" s="157"/>
      <c r="G167" s="157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214</v>
      </c>
      <c r="AH167" s="147">
        <v>0</v>
      </c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">
      <c r="A168" s="154"/>
      <c r="B168" s="155"/>
      <c r="C168" s="181" t="s">
        <v>247</v>
      </c>
      <c r="D168" s="179"/>
      <c r="E168" s="180">
        <v>-1.694</v>
      </c>
      <c r="F168" s="157"/>
      <c r="G168" s="157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214</v>
      </c>
      <c r="AH168" s="147">
        <v>0</v>
      </c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3" x14ac:dyDescent="0.2">
      <c r="A169" s="154"/>
      <c r="B169" s="155"/>
      <c r="C169" s="181" t="s">
        <v>248</v>
      </c>
      <c r="D169" s="179"/>
      <c r="E169" s="180">
        <v>-4.3559999999999999</v>
      </c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214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3" x14ac:dyDescent="0.2">
      <c r="A170" s="154"/>
      <c r="B170" s="155"/>
      <c r="C170" s="181" t="s">
        <v>249</v>
      </c>
      <c r="D170" s="179"/>
      <c r="E170" s="180">
        <v>-1.7225999999999999</v>
      </c>
      <c r="F170" s="157"/>
      <c r="G170" s="157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7"/>
      <c r="AA170" s="147"/>
      <c r="AB170" s="147"/>
      <c r="AC170" s="147"/>
      <c r="AD170" s="147"/>
      <c r="AE170" s="147"/>
      <c r="AF170" s="147"/>
      <c r="AG170" s="147" t="s">
        <v>214</v>
      </c>
      <c r="AH170" s="147">
        <v>0</v>
      </c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243"/>
      <c r="D171" s="244"/>
      <c r="E171" s="244"/>
      <c r="F171" s="244"/>
      <c r="G171" s="244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132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66">
        <v>29</v>
      </c>
      <c r="B172" s="167" t="s">
        <v>346</v>
      </c>
      <c r="C172" s="175" t="s">
        <v>347</v>
      </c>
      <c r="D172" s="168" t="s">
        <v>348</v>
      </c>
      <c r="E172" s="169">
        <v>4</v>
      </c>
      <c r="F172" s="170"/>
      <c r="G172" s="171">
        <f>ROUND(E172*F172,2)</f>
        <v>0</v>
      </c>
      <c r="H172" s="170"/>
      <c r="I172" s="171">
        <f>ROUND(E172*H172,2)</f>
        <v>0</v>
      </c>
      <c r="J172" s="170"/>
      <c r="K172" s="171">
        <f>ROUND(E172*J172,2)</f>
        <v>0</v>
      </c>
      <c r="L172" s="171">
        <v>21</v>
      </c>
      <c r="M172" s="171">
        <f>G172*(1+L172/100)</f>
        <v>0</v>
      </c>
      <c r="N172" s="169">
        <v>0</v>
      </c>
      <c r="O172" s="169">
        <f>ROUND(E172*N172,2)</f>
        <v>0</v>
      </c>
      <c r="P172" s="169">
        <v>0</v>
      </c>
      <c r="Q172" s="169">
        <f>ROUND(E172*P172,2)</f>
        <v>0</v>
      </c>
      <c r="R172" s="171"/>
      <c r="S172" s="171" t="s">
        <v>181</v>
      </c>
      <c r="T172" s="172" t="s">
        <v>126</v>
      </c>
      <c r="U172" s="157">
        <v>0</v>
      </c>
      <c r="V172" s="157">
        <f>ROUND(E172*U172,2)</f>
        <v>0</v>
      </c>
      <c r="W172" s="157"/>
      <c r="X172" s="157" t="s">
        <v>201</v>
      </c>
      <c r="Y172" s="157" t="s">
        <v>128</v>
      </c>
      <c r="Z172" s="147"/>
      <c r="AA172" s="147"/>
      <c r="AB172" s="147"/>
      <c r="AC172" s="147"/>
      <c r="AD172" s="147"/>
      <c r="AE172" s="147"/>
      <c r="AF172" s="147"/>
      <c r="AG172" s="147" t="s">
        <v>202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">
      <c r="A173" s="154"/>
      <c r="B173" s="155"/>
      <c r="C173" s="256"/>
      <c r="D173" s="257"/>
      <c r="E173" s="257"/>
      <c r="F173" s="257"/>
      <c r="G173" s="257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132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1" x14ac:dyDescent="0.2">
      <c r="A174" s="166">
        <v>30</v>
      </c>
      <c r="B174" s="167" t="s">
        <v>349</v>
      </c>
      <c r="C174" s="175" t="s">
        <v>350</v>
      </c>
      <c r="D174" s="168" t="s">
        <v>351</v>
      </c>
      <c r="E174" s="169">
        <v>4.2679999999999998</v>
      </c>
      <c r="F174" s="170"/>
      <c r="G174" s="171">
        <f>ROUND(E174*F174,2)</f>
        <v>0</v>
      </c>
      <c r="H174" s="170"/>
      <c r="I174" s="171">
        <f>ROUND(E174*H174,2)</f>
        <v>0</v>
      </c>
      <c r="J174" s="170"/>
      <c r="K174" s="171">
        <f>ROUND(E174*J174,2)</f>
        <v>0</v>
      </c>
      <c r="L174" s="171">
        <v>21</v>
      </c>
      <c r="M174" s="171">
        <f>G174*(1+L174/100)</f>
        <v>0</v>
      </c>
      <c r="N174" s="169">
        <v>1E-3</v>
      </c>
      <c r="O174" s="169">
        <f>ROUND(E174*N174,2)</f>
        <v>0</v>
      </c>
      <c r="P174" s="169">
        <v>0</v>
      </c>
      <c r="Q174" s="169">
        <f>ROUND(E174*P174,2)</f>
        <v>0</v>
      </c>
      <c r="R174" s="171" t="s">
        <v>352</v>
      </c>
      <c r="S174" s="171" t="s">
        <v>125</v>
      </c>
      <c r="T174" s="172" t="s">
        <v>125</v>
      </c>
      <c r="U174" s="157">
        <v>0</v>
      </c>
      <c r="V174" s="157">
        <f>ROUND(E174*U174,2)</f>
        <v>0</v>
      </c>
      <c r="W174" s="157"/>
      <c r="X174" s="157" t="s">
        <v>353</v>
      </c>
      <c r="Y174" s="157" t="s">
        <v>128</v>
      </c>
      <c r="Z174" s="147"/>
      <c r="AA174" s="147"/>
      <c r="AB174" s="147"/>
      <c r="AC174" s="147"/>
      <c r="AD174" s="147"/>
      <c r="AE174" s="147"/>
      <c r="AF174" s="147"/>
      <c r="AG174" s="147" t="s">
        <v>354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outlineLevel="2" x14ac:dyDescent="0.2">
      <c r="A175" s="154"/>
      <c r="B175" s="155"/>
      <c r="C175" s="181" t="s">
        <v>355</v>
      </c>
      <c r="D175" s="179"/>
      <c r="E175" s="180">
        <v>4.2679999999999998</v>
      </c>
      <c r="F175" s="157"/>
      <c r="G175" s="157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214</v>
      </c>
      <c r="AH175" s="147">
        <v>0</v>
      </c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outlineLevel="2" x14ac:dyDescent="0.2">
      <c r="A176" s="154"/>
      <c r="B176" s="155"/>
      <c r="C176" s="243"/>
      <c r="D176" s="244"/>
      <c r="E176" s="244"/>
      <c r="F176" s="244"/>
      <c r="G176" s="244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132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66">
        <v>31</v>
      </c>
      <c r="B177" s="167" t="s">
        <v>356</v>
      </c>
      <c r="C177" s="175" t="s">
        <v>357</v>
      </c>
      <c r="D177" s="168" t="s">
        <v>358</v>
      </c>
      <c r="E177" s="169">
        <v>4</v>
      </c>
      <c r="F177" s="170"/>
      <c r="G177" s="171">
        <f>ROUND(E177*F177,2)</f>
        <v>0</v>
      </c>
      <c r="H177" s="170"/>
      <c r="I177" s="171">
        <f>ROUND(E177*H177,2)</f>
        <v>0</v>
      </c>
      <c r="J177" s="170"/>
      <c r="K177" s="171">
        <f>ROUND(E177*J177,2)</f>
        <v>0</v>
      </c>
      <c r="L177" s="171">
        <v>21</v>
      </c>
      <c r="M177" s="171">
        <f>G177*(1+L177/100)</f>
        <v>0</v>
      </c>
      <c r="N177" s="169">
        <v>0.02</v>
      </c>
      <c r="O177" s="169">
        <f>ROUND(E177*N177,2)</f>
        <v>0.08</v>
      </c>
      <c r="P177" s="169">
        <v>0</v>
      </c>
      <c r="Q177" s="169">
        <f>ROUND(E177*P177,2)</f>
        <v>0</v>
      </c>
      <c r="R177" s="171"/>
      <c r="S177" s="171" t="s">
        <v>181</v>
      </c>
      <c r="T177" s="172" t="s">
        <v>126</v>
      </c>
      <c r="U177" s="157">
        <v>0</v>
      </c>
      <c r="V177" s="157">
        <f>ROUND(E177*U177,2)</f>
        <v>0</v>
      </c>
      <c r="W177" s="157"/>
      <c r="X177" s="157" t="s">
        <v>353</v>
      </c>
      <c r="Y177" s="157" t="s">
        <v>128</v>
      </c>
      <c r="Z177" s="147"/>
      <c r="AA177" s="147"/>
      <c r="AB177" s="147"/>
      <c r="AC177" s="147"/>
      <c r="AD177" s="147"/>
      <c r="AE177" s="147"/>
      <c r="AF177" s="147"/>
      <c r="AG177" s="147" t="s">
        <v>354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2" x14ac:dyDescent="0.2">
      <c r="A178" s="154"/>
      <c r="B178" s="155"/>
      <c r="C178" s="256"/>
      <c r="D178" s="257"/>
      <c r="E178" s="257"/>
      <c r="F178" s="257"/>
      <c r="G178" s="2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132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66">
        <v>32</v>
      </c>
      <c r="B179" s="167" t="s">
        <v>359</v>
      </c>
      <c r="C179" s="175" t="s">
        <v>360</v>
      </c>
      <c r="D179" s="168" t="s">
        <v>358</v>
      </c>
      <c r="E179" s="169">
        <v>8</v>
      </c>
      <c r="F179" s="170"/>
      <c r="G179" s="171">
        <f>ROUND(E179*F179,2)</f>
        <v>0</v>
      </c>
      <c r="H179" s="170"/>
      <c r="I179" s="171">
        <f>ROUND(E179*H179,2)</f>
        <v>0</v>
      </c>
      <c r="J179" s="170"/>
      <c r="K179" s="171">
        <f>ROUND(E179*J179,2)</f>
        <v>0</v>
      </c>
      <c r="L179" s="171">
        <v>21</v>
      </c>
      <c r="M179" s="171">
        <f>G179*(1+L179/100)</f>
        <v>0</v>
      </c>
      <c r="N179" s="169">
        <v>5.0000000000000001E-3</v>
      </c>
      <c r="O179" s="169">
        <f>ROUND(E179*N179,2)</f>
        <v>0.04</v>
      </c>
      <c r="P179" s="169">
        <v>0</v>
      </c>
      <c r="Q179" s="169">
        <f>ROUND(E179*P179,2)</f>
        <v>0</v>
      </c>
      <c r="R179" s="171"/>
      <c r="S179" s="171" t="s">
        <v>181</v>
      </c>
      <c r="T179" s="172" t="s">
        <v>126</v>
      </c>
      <c r="U179" s="157">
        <v>0</v>
      </c>
      <c r="V179" s="157">
        <f>ROUND(E179*U179,2)</f>
        <v>0</v>
      </c>
      <c r="W179" s="157"/>
      <c r="X179" s="157" t="s">
        <v>353</v>
      </c>
      <c r="Y179" s="157" t="s">
        <v>128</v>
      </c>
      <c r="Z179" s="147"/>
      <c r="AA179" s="147"/>
      <c r="AB179" s="147"/>
      <c r="AC179" s="147"/>
      <c r="AD179" s="147"/>
      <c r="AE179" s="147"/>
      <c r="AF179" s="147"/>
      <c r="AG179" s="147" t="s">
        <v>354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2" x14ac:dyDescent="0.2">
      <c r="A180" s="154"/>
      <c r="B180" s="155"/>
      <c r="C180" s="256"/>
      <c r="D180" s="257"/>
      <c r="E180" s="257"/>
      <c r="F180" s="257"/>
      <c r="G180" s="2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132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1" x14ac:dyDescent="0.2">
      <c r="A181" s="166">
        <v>33</v>
      </c>
      <c r="B181" s="167" t="s">
        <v>361</v>
      </c>
      <c r="C181" s="175" t="s">
        <v>362</v>
      </c>
      <c r="D181" s="168" t="s">
        <v>363</v>
      </c>
      <c r="E181" s="169">
        <v>123.57899999999999</v>
      </c>
      <c r="F181" s="170"/>
      <c r="G181" s="171">
        <f>ROUND(E181*F181,2)</f>
        <v>0</v>
      </c>
      <c r="H181" s="170"/>
      <c r="I181" s="171">
        <f>ROUND(E181*H181,2)</f>
        <v>0</v>
      </c>
      <c r="J181" s="170"/>
      <c r="K181" s="171">
        <f>ROUND(E181*J181,2)</f>
        <v>0</v>
      </c>
      <c r="L181" s="171">
        <v>21</v>
      </c>
      <c r="M181" s="171">
        <f>G181*(1+L181/100)</f>
        <v>0</v>
      </c>
      <c r="N181" s="169">
        <v>1</v>
      </c>
      <c r="O181" s="169">
        <f>ROUND(E181*N181,2)</f>
        <v>123.58</v>
      </c>
      <c r="P181" s="169">
        <v>0</v>
      </c>
      <c r="Q181" s="169">
        <f>ROUND(E181*P181,2)</f>
        <v>0</v>
      </c>
      <c r="R181" s="171" t="s">
        <v>352</v>
      </c>
      <c r="S181" s="171" t="s">
        <v>125</v>
      </c>
      <c r="T181" s="172" t="s">
        <v>125</v>
      </c>
      <c r="U181" s="157">
        <v>0</v>
      </c>
      <c r="V181" s="157">
        <f>ROUND(E181*U181,2)</f>
        <v>0</v>
      </c>
      <c r="W181" s="157"/>
      <c r="X181" s="157" t="s">
        <v>353</v>
      </c>
      <c r="Y181" s="157" t="s">
        <v>128</v>
      </c>
      <c r="Z181" s="147"/>
      <c r="AA181" s="147"/>
      <c r="AB181" s="147"/>
      <c r="AC181" s="147"/>
      <c r="AD181" s="147"/>
      <c r="AE181" s="147"/>
      <c r="AF181" s="147"/>
      <c r="AG181" s="147" t="s">
        <v>354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2" x14ac:dyDescent="0.2">
      <c r="A182" s="154"/>
      <c r="B182" s="155"/>
      <c r="C182" s="245" t="s">
        <v>364</v>
      </c>
      <c r="D182" s="246"/>
      <c r="E182" s="246"/>
      <c r="F182" s="246"/>
      <c r="G182" s="246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130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2" x14ac:dyDescent="0.2">
      <c r="A183" s="154"/>
      <c r="B183" s="155"/>
      <c r="C183" s="181" t="s">
        <v>365</v>
      </c>
      <c r="D183" s="179"/>
      <c r="E183" s="180">
        <v>123.57899999999999</v>
      </c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214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2" x14ac:dyDescent="0.2">
      <c r="A184" s="154"/>
      <c r="B184" s="155"/>
      <c r="C184" s="243"/>
      <c r="D184" s="244"/>
      <c r="E184" s="244"/>
      <c r="F184" s="244"/>
      <c r="G184" s="244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132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ht="13.6" x14ac:dyDescent="0.2">
      <c r="A185" s="159" t="s">
        <v>120</v>
      </c>
      <c r="B185" s="160" t="s">
        <v>68</v>
      </c>
      <c r="C185" s="174" t="s">
        <v>69</v>
      </c>
      <c r="D185" s="161"/>
      <c r="E185" s="162"/>
      <c r="F185" s="163"/>
      <c r="G185" s="163">
        <f>SUMIF(AG186:AG234,"&lt;&gt;NOR",G186:G234)</f>
        <v>0</v>
      </c>
      <c r="H185" s="163"/>
      <c r="I185" s="163">
        <f>SUM(I186:I234)</f>
        <v>0</v>
      </c>
      <c r="J185" s="163"/>
      <c r="K185" s="163">
        <f>SUM(K186:K234)</f>
        <v>0</v>
      </c>
      <c r="L185" s="163"/>
      <c r="M185" s="163">
        <f>SUM(M186:M234)</f>
        <v>0</v>
      </c>
      <c r="N185" s="162"/>
      <c r="O185" s="162">
        <f>SUM(O186:O234)</f>
        <v>0</v>
      </c>
      <c r="P185" s="162"/>
      <c r="Q185" s="162">
        <f>SUM(Q186:Q234)</f>
        <v>85.189999999999984</v>
      </c>
      <c r="R185" s="163"/>
      <c r="S185" s="163"/>
      <c r="T185" s="164"/>
      <c r="U185" s="158"/>
      <c r="V185" s="158">
        <f>SUM(V186:V234)</f>
        <v>108.32</v>
      </c>
      <c r="W185" s="158"/>
      <c r="X185" s="158"/>
      <c r="Y185" s="158"/>
      <c r="AG185" t="s">
        <v>121</v>
      </c>
    </row>
    <row r="186" spans="1:60" ht="21.75" outlineLevel="1" x14ac:dyDescent="0.2">
      <c r="A186" s="166">
        <v>34</v>
      </c>
      <c r="B186" s="167" t="s">
        <v>366</v>
      </c>
      <c r="C186" s="175" t="s">
        <v>367</v>
      </c>
      <c r="D186" s="168" t="s">
        <v>261</v>
      </c>
      <c r="E186" s="169">
        <v>51.6</v>
      </c>
      <c r="F186" s="170"/>
      <c r="G186" s="171">
        <f>ROUND(E186*F186,2)</f>
        <v>0</v>
      </c>
      <c r="H186" s="170"/>
      <c r="I186" s="171">
        <f>ROUND(E186*H186,2)</f>
        <v>0</v>
      </c>
      <c r="J186" s="170"/>
      <c r="K186" s="171">
        <f>ROUND(E186*J186,2)</f>
        <v>0</v>
      </c>
      <c r="L186" s="171">
        <v>21</v>
      </c>
      <c r="M186" s="171">
        <f>G186*(1+L186/100)</f>
        <v>0</v>
      </c>
      <c r="N186" s="169">
        <v>0</v>
      </c>
      <c r="O186" s="169">
        <f>ROUND(E186*N186,2)</f>
        <v>0</v>
      </c>
      <c r="P186" s="169">
        <v>0.13800000000000001</v>
      </c>
      <c r="Q186" s="169">
        <f>ROUND(E186*P186,2)</f>
        <v>7.12</v>
      </c>
      <c r="R186" s="171" t="s">
        <v>368</v>
      </c>
      <c r="S186" s="171" t="s">
        <v>125</v>
      </c>
      <c r="T186" s="172" t="s">
        <v>125</v>
      </c>
      <c r="U186" s="157">
        <v>0.16</v>
      </c>
      <c r="V186" s="157">
        <f>ROUND(E186*U186,2)</f>
        <v>8.26</v>
      </c>
      <c r="W186" s="157"/>
      <c r="X186" s="157" t="s">
        <v>201</v>
      </c>
      <c r="Y186" s="157" t="s">
        <v>128</v>
      </c>
      <c r="Z186" s="147"/>
      <c r="AA186" s="147"/>
      <c r="AB186" s="147"/>
      <c r="AC186" s="147"/>
      <c r="AD186" s="147"/>
      <c r="AE186" s="147"/>
      <c r="AF186" s="147"/>
      <c r="AG186" s="147" t="s">
        <v>202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2" x14ac:dyDescent="0.2">
      <c r="A187" s="154"/>
      <c r="B187" s="155"/>
      <c r="C187" s="258" t="s">
        <v>369</v>
      </c>
      <c r="D187" s="259"/>
      <c r="E187" s="259"/>
      <c r="F187" s="259"/>
      <c r="G187" s="259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204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2" x14ac:dyDescent="0.2">
      <c r="A188" s="154"/>
      <c r="B188" s="155"/>
      <c r="C188" s="181" t="s">
        <v>370</v>
      </c>
      <c r="D188" s="179"/>
      <c r="E188" s="180">
        <v>51.6</v>
      </c>
      <c r="F188" s="157"/>
      <c r="G188" s="157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214</v>
      </c>
      <c r="AH188" s="147">
        <v>0</v>
      </c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2" x14ac:dyDescent="0.2">
      <c r="A189" s="154"/>
      <c r="B189" s="155"/>
      <c r="C189" s="243"/>
      <c r="D189" s="244"/>
      <c r="E189" s="244"/>
      <c r="F189" s="244"/>
      <c r="G189" s="244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132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ht="21.75" outlineLevel="1" x14ac:dyDescent="0.2">
      <c r="A190" s="166">
        <v>35</v>
      </c>
      <c r="B190" s="167" t="s">
        <v>371</v>
      </c>
      <c r="C190" s="175" t="s">
        <v>372</v>
      </c>
      <c r="D190" s="168" t="s">
        <v>261</v>
      </c>
      <c r="E190" s="169">
        <v>40</v>
      </c>
      <c r="F190" s="170"/>
      <c r="G190" s="171">
        <f>ROUND(E190*F190,2)</f>
        <v>0</v>
      </c>
      <c r="H190" s="170"/>
      <c r="I190" s="171">
        <f>ROUND(E190*H190,2)</f>
        <v>0</v>
      </c>
      <c r="J190" s="170"/>
      <c r="K190" s="171">
        <f>ROUND(E190*J190,2)</f>
        <v>0</v>
      </c>
      <c r="L190" s="171">
        <v>21</v>
      </c>
      <c r="M190" s="171">
        <f>G190*(1+L190/100)</f>
        <v>0</v>
      </c>
      <c r="N190" s="169">
        <v>0</v>
      </c>
      <c r="O190" s="169">
        <f>ROUND(E190*N190,2)</f>
        <v>0</v>
      </c>
      <c r="P190" s="169">
        <v>0.77</v>
      </c>
      <c r="Q190" s="169">
        <f>ROUND(E190*P190,2)</f>
        <v>30.8</v>
      </c>
      <c r="R190" s="171" t="s">
        <v>368</v>
      </c>
      <c r="S190" s="171" t="s">
        <v>125</v>
      </c>
      <c r="T190" s="172" t="s">
        <v>125</v>
      </c>
      <c r="U190" s="157">
        <v>1.1505000000000001</v>
      </c>
      <c r="V190" s="157">
        <f>ROUND(E190*U190,2)</f>
        <v>46.02</v>
      </c>
      <c r="W190" s="157"/>
      <c r="X190" s="157" t="s">
        <v>201</v>
      </c>
      <c r="Y190" s="157" t="s">
        <v>128</v>
      </c>
      <c r="Z190" s="147"/>
      <c r="AA190" s="147"/>
      <c r="AB190" s="147"/>
      <c r="AC190" s="147"/>
      <c r="AD190" s="147"/>
      <c r="AE190" s="147"/>
      <c r="AF190" s="147"/>
      <c r="AG190" s="147" t="s">
        <v>202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2" x14ac:dyDescent="0.2">
      <c r="A191" s="154"/>
      <c r="B191" s="155"/>
      <c r="C191" s="181" t="s">
        <v>373</v>
      </c>
      <c r="D191" s="179"/>
      <c r="E191" s="180">
        <v>40</v>
      </c>
      <c r="F191" s="157"/>
      <c r="G191" s="15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214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2" x14ac:dyDescent="0.2">
      <c r="A192" s="154"/>
      <c r="B192" s="155"/>
      <c r="C192" s="243"/>
      <c r="D192" s="244"/>
      <c r="E192" s="244"/>
      <c r="F192" s="244"/>
      <c r="G192" s="244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132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ht="21.75" outlineLevel="1" x14ac:dyDescent="0.2">
      <c r="A193" s="166">
        <v>36</v>
      </c>
      <c r="B193" s="167" t="s">
        <v>374</v>
      </c>
      <c r="C193" s="175" t="s">
        <v>375</v>
      </c>
      <c r="D193" s="168" t="s">
        <v>261</v>
      </c>
      <c r="E193" s="169">
        <v>60.6</v>
      </c>
      <c r="F193" s="170"/>
      <c r="G193" s="171">
        <f>ROUND(E193*F193,2)</f>
        <v>0</v>
      </c>
      <c r="H193" s="170"/>
      <c r="I193" s="171">
        <f>ROUND(E193*H193,2)</f>
        <v>0</v>
      </c>
      <c r="J193" s="170"/>
      <c r="K193" s="171">
        <f>ROUND(E193*J193,2)</f>
        <v>0</v>
      </c>
      <c r="L193" s="171">
        <v>21</v>
      </c>
      <c r="M193" s="171">
        <f>G193*(1+L193/100)</f>
        <v>0</v>
      </c>
      <c r="N193" s="169">
        <v>0</v>
      </c>
      <c r="O193" s="169">
        <f>ROUND(E193*N193,2)</f>
        <v>0</v>
      </c>
      <c r="P193" s="169">
        <v>0.22</v>
      </c>
      <c r="Q193" s="169">
        <f>ROUND(E193*P193,2)</f>
        <v>13.33</v>
      </c>
      <c r="R193" s="171" t="s">
        <v>368</v>
      </c>
      <c r="S193" s="171" t="s">
        <v>125</v>
      </c>
      <c r="T193" s="172" t="s">
        <v>125</v>
      </c>
      <c r="U193" s="157">
        <v>4.9000000000000002E-2</v>
      </c>
      <c r="V193" s="157">
        <f>ROUND(E193*U193,2)</f>
        <v>2.97</v>
      </c>
      <c r="W193" s="157"/>
      <c r="X193" s="157" t="s">
        <v>201</v>
      </c>
      <c r="Y193" s="157" t="s">
        <v>128</v>
      </c>
      <c r="Z193" s="147"/>
      <c r="AA193" s="147"/>
      <c r="AB193" s="147"/>
      <c r="AC193" s="147"/>
      <c r="AD193" s="147"/>
      <c r="AE193" s="147"/>
      <c r="AF193" s="147"/>
      <c r="AG193" s="147" t="s">
        <v>202</v>
      </c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2" x14ac:dyDescent="0.2">
      <c r="A194" s="154"/>
      <c r="B194" s="155"/>
      <c r="C194" s="181" t="s">
        <v>376</v>
      </c>
      <c r="D194" s="179"/>
      <c r="E194" s="180">
        <v>60.6</v>
      </c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214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outlineLevel="2" x14ac:dyDescent="0.2">
      <c r="A195" s="154"/>
      <c r="B195" s="155"/>
      <c r="C195" s="243"/>
      <c r="D195" s="244"/>
      <c r="E195" s="244"/>
      <c r="F195" s="244"/>
      <c r="G195" s="244"/>
      <c r="H195" s="157"/>
      <c r="I195" s="157"/>
      <c r="J195" s="157"/>
      <c r="K195" s="157"/>
      <c r="L195" s="157"/>
      <c r="M195" s="157"/>
      <c r="N195" s="156"/>
      <c r="O195" s="156"/>
      <c r="P195" s="156"/>
      <c r="Q195" s="156"/>
      <c r="R195" s="157"/>
      <c r="S195" s="157"/>
      <c r="T195" s="157"/>
      <c r="U195" s="157"/>
      <c r="V195" s="157"/>
      <c r="W195" s="157"/>
      <c r="X195" s="157"/>
      <c r="Y195" s="157"/>
      <c r="Z195" s="147"/>
      <c r="AA195" s="147"/>
      <c r="AB195" s="147"/>
      <c r="AC195" s="147"/>
      <c r="AD195" s="147"/>
      <c r="AE195" s="147"/>
      <c r="AF195" s="147"/>
      <c r="AG195" s="147" t="s">
        <v>132</v>
      </c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  <c r="AV195" s="147"/>
      <c r="AW195" s="147"/>
      <c r="AX195" s="147"/>
      <c r="AY195" s="147"/>
      <c r="AZ195" s="147"/>
      <c r="BA195" s="147"/>
      <c r="BB195" s="147"/>
      <c r="BC195" s="147"/>
      <c r="BD195" s="147"/>
      <c r="BE195" s="147"/>
      <c r="BF195" s="147"/>
      <c r="BG195" s="147"/>
      <c r="BH195" s="147"/>
    </row>
    <row r="196" spans="1:60" ht="21.75" outlineLevel="1" x14ac:dyDescent="0.2">
      <c r="A196" s="166">
        <v>37</v>
      </c>
      <c r="B196" s="167" t="s">
        <v>377</v>
      </c>
      <c r="C196" s="175" t="s">
        <v>378</v>
      </c>
      <c r="D196" s="168" t="s">
        <v>261</v>
      </c>
      <c r="E196" s="169">
        <v>40</v>
      </c>
      <c r="F196" s="170"/>
      <c r="G196" s="171">
        <f>ROUND(E196*F196,2)</f>
        <v>0</v>
      </c>
      <c r="H196" s="170"/>
      <c r="I196" s="171">
        <f>ROUND(E196*H196,2)</f>
        <v>0</v>
      </c>
      <c r="J196" s="170"/>
      <c r="K196" s="171">
        <f>ROUND(E196*J196,2)</f>
        <v>0</v>
      </c>
      <c r="L196" s="171">
        <v>21</v>
      </c>
      <c r="M196" s="171">
        <f>G196*(1+L196/100)</f>
        <v>0</v>
      </c>
      <c r="N196" s="169">
        <v>0</v>
      </c>
      <c r="O196" s="169">
        <f>ROUND(E196*N196,2)</f>
        <v>0</v>
      </c>
      <c r="P196" s="169">
        <v>0.22</v>
      </c>
      <c r="Q196" s="169">
        <f>ROUND(E196*P196,2)</f>
        <v>8.8000000000000007</v>
      </c>
      <c r="R196" s="171" t="s">
        <v>368</v>
      </c>
      <c r="S196" s="171" t="s">
        <v>125</v>
      </c>
      <c r="T196" s="172" t="s">
        <v>125</v>
      </c>
      <c r="U196" s="157">
        <v>0.38</v>
      </c>
      <c r="V196" s="157">
        <f>ROUND(E196*U196,2)</f>
        <v>15.2</v>
      </c>
      <c r="W196" s="157"/>
      <c r="X196" s="157" t="s">
        <v>201</v>
      </c>
      <c r="Y196" s="157" t="s">
        <v>128</v>
      </c>
      <c r="Z196" s="147"/>
      <c r="AA196" s="147"/>
      <c r="AB196" s="147"/>
      <c r="AC196" s="147"/>
      <c r="AD196" s="147"/>
      <c r="AE196" s="147"/>
      <c r="AF196" s="147"/>
      <c r="AG196" s="147" t="s">
        <v>202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2" x14ac:dyDescent="0.2">
      <c r="A197" s="154"/>
      <c r="B197" s="155"/>
      <c r="C197" s="256"/>
      <c r="D197" s="257"/>
      <c r="E197" s="257"/>
      <c r="F197" s="257"/>
      <c r="G197" s="257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132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ht="21.75" outlineLevel="1" x14ac:dyDescent="0.2">
      <c r="A198" s="166">
        <v>38</v>
      </c>
      <c r="B198" s="167" t="s">
        <v>377</v>
      </c>
      <c r="C198" s="175" t="s">
        <v>378</v>
      </c>
      <c r="D198" s="168" t="s">
        <v>261</v>
      </c>
      <c r="E198" s="169">
        <v>40</v>
      </c>
      <c r="F198" s="170"/>
      <c r="G198" s="171">
        <f>ROUND(E198*F198,2)</f>
        <v>0</v>
      </c>
      <c r="H198" s="170"/>
      <c r="I198" s="171">
        <f>ROUND(E198*H198,2)</f>
        <v>0</v>
      </c>
      <c r="J198" s="170"/>
      <c r="K198" s="171">
        <f>ROUND(E198*J198,2)</f>
        <v>0</v>
      </c>
      <c r="L198" s="171">
        <v>21</v>
      </c>
      <c r="M198" s="171">
        <f>G198*(1+L198/100)</f>
        <v>0</v>
      </c>
      <c r="N198" s="169">
        <v>0</v>
      </c>
      <c r="O198" s="169">
        <f>ROUND(E198*N198,2)</f>
        <v>0</v>
      </c>
      <c r="P198" s="169">
        <v>0.22</v>
      </c>
      <c r="Q198" s="169">
        <f>ROUND(E198*P198,2)</f>
        <v>8.8000000000000007</v>
      </c>
      <c r="R198" s="171" t="s">
        <v>368</v>
      </c>
      <c r="S198" s="171" t="s">
        <v>125</v>
      </c>
      <c r="T198" s="172" t="s">
        <v>125</v>
      </c>
      <c r="U198" s="157">
        <v>0.38</v>
      </c>
      <c r="V198" s="157">
        <f>ROUND(E198*U198,2)</f>
        <v>15.2</v>
      </c>
      <c r="W198" s="157"/>
      <c r="X198" s="157" t="s">
        <v>201</v>
      </c>
      <c r="Y198" s="157" t="s">
        <v>128</v>
      </c>
      <c r="Z198" s="147"/>
      <c r="AA198" s="147"/>
      <c r="AB198" s="147"/>
      <c r="AC198" s="147"/>
      <c r="AD198" s="147"/>
      <c r="AE198" s="147"/>
      <c r="AF198" s="147"/>
      <c r="AG198" s="147" t="s">
        <v>202</v>
      </c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</row>
    <row r="199" spans="1:60" outlineLevel="2" x14ac:dyDescent="0.2">
      <c r="A199" s="154"/>
      <c r="B199" s="155"/>
      <c r="C199" s="245" t="s">
        <v>379</v>
      </c>
      <c r="D199" s="246"/>
      <c r="E199" s="246"/>
      <c r="F199" s="246"/>
      <c r="G199" s="246"/>
      <c r="H199" s="157"/>
      <c r="I199" s="157"/>
      <c r="J199" s="157"/>
      <c r="K199" s="157"/>
      <c r="L199" s="157"/>
      <c r="M199" s="157"/>
      <c r="N199" s="156"/>
      <c r="O199" s="156"/>
      <c r="P199" s="156"/>
      <c r="Q199" s="156"/>
      <c r="R199" s="157"/>
      <c r="S199" s="157"/>
      <c r="T199" s="157"/>
      <c r="U199" s="157"/>
      <c r="V199" s="157"/>
      <c r="W199" s="157"/>
      <c r="X199" s="157"/>
      <c r="Y199" s="157"/>
      <c r="Z199" s="147"/>
      <c r="AA199" s="147"/>
      <c r="AB199" s="147"/>
      <c r="AC199" s="147"/>
      <c r="AD199" s="147"/>
      <c r="AE199" s="147"/>
      <c r="AF199" s="147"/>
      <c r="AG199" s="147" t="s">
        <v>130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2" x14ac:dyDescent="0.2">
      <c r="A200" s="154"/>
      <c r="B200" s="155"/>
      <c r="C200" s="243"/>
      <c r="D200" s="244"/>
      <c r="E200" s="244"/>
      <c r="F200" s="244"/>
      <c r="G200" s="244"/>
      <c r="H200" s="157"/>
      <c r="I200" s="157"/>
      <c r="J200" s="157"/>
      <c r="K200" s="157"/>
      <c r="L200" s="157"/>
      <c r="M200" s="157"/>
      <c r="N200" s="156"/>
      <c r="O200" s="156"/>
      <c r="P200" s="156"/>
      <c r="Q200" s="156"/>
      <c r="R200" s="157"/>
      <c r="S200" s="157"/>
      <c r="T200" s="157"/>
      <c r="U200" s="157"/>
      <c r="V200" s="157"/>
      <c r="W200" s="157"/>
      <c r="X200" s="157"/>
      <c r="Y200" s="157"/>
      <c r="Z200" s="147"/>
      <c r="AA200" s="147"/>
      <c r="AB200" s="147"/>
      <c r="AC200" s="147"/>
      <c r="AD200" s="147"/>
      <c r="AE200" s="147"/>
      <c r="AF200" s="147"/>
      <c r="AG200" s="147" t="s">
        <v>132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ht="21.75" outlineLevel="1" x14ac:dyDescent="0.2">
      <c r="A201" s="166">
        <v>39</v>
      </c>
      <c r="B201" s="167" t="s">
        <v>380</v>
      </c>
      <c r="C201" s="175" t="s">
        <v>381</v>
      </c>
      <c r="D201" s="168" t="s">
        <v>261</v>
      </c>
      <c r="E201" s="169">
        <v>9</v>
      </c>
      <c r="F201" s="170"/>
      <c r="G201" s="171">
        <f>ROUND(E201*F201,2)</f>
        <v>0</v>
      </c>
      <c r="H201" s="170"/>
      <c r="I201" s="171">
        <f>ROUND(E201*H201,2)</f>
        <v>0</v>
      </c>
      <c r="J201" s="170"/>
      <c r="K201" s="171">
        <f>ROUND(E201*J201,2)</f>
        <v>0</v>
      </c>
      <c r="L201" s="171">
        <v>21</v>
      </c>
      <c r="M201" s="171">
        <f>G201*(1+L201/100)</f>
        <v>0</v>
      </c>
      <c r="N201" s="169">
        <v>0</v>
      </c>
      <c r="O201" s="169">
        <f>ROUND(E201*N201,2)</f>
        <v>0</v>
      </c>
      <c r="P201" s="169">
        <v>0.36</v>
      </c>
      <c r="Q201" s="169">
        <f>ROUND(E201*P201,2)</f>
        <v>3.24</v>
      </c>
      <c r="R201" s="171" t="s">
        <v>368</v>
      </c>
      <c r="S201" s="171" t="s">
        <v>125</v>
      </c>
      <c r="T201" s="172" t="s">
        <v>125</v>
      </c>
      <c r="U201" s="157">
        <v>1.2270000000000001</v>
      </c>
      <c r="V201" s="157">
        <f>ROUND(E201*U201,2)</f>
        <v>11.04</v>
      </c>
      <c r="W201" s="157"/>
      <c r="X201" s="157" t="s">
        <v>201</v>
      </c>
      <c r="Y201" s="157" t="s">
        <v>128</v>
      </c>
      <c r="Z201" s="147"/>
      <c r="AA201" s="147"/>
      <c r="AB201" s="147"/>
      <c r="AC201" s="147"/>
      <c r="AD201" s="147"/>
      <c r="AE201" s="147"/>
      <c r="AF201" s="147"/>
      <c r="AG201" s="147" t="s">
        <v>202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2" x14ac:dyDescent="0.2">
      <c r="A202" s="154"/>
      <c r="B202" s="155"/>
      <c r="C202" s="181" t="s">
        <v>382</v>
      </c>
      <c r="D202" s="179"/>
      <c r="E202" s="180">
        <v>9</v>
      </c>
      <c r="F202" s="157"/>
      <c r="G202" s="157"/>
      <c r="H202" s="157"/>
      <c r="I202" s="157"/>
      <c r="J202" s="157"/>
      <c r="K202" s="157"/>
      <c r="L202" s="157"/>
      <c r="M202" s="157"/>
      <c r="N202" s="156"/>
      <c r="O202" s="156"/>
      <c r="P202" s="156"/>
      <c r="Q202" s="156"/>
      <c r="R202" s="157"/>
      <c r="S202" s="157"/>
      <c r="T202" s="157"/>
      <c r="U202" s="157"/>
      <c r="V202" s="157"/>
      <c r="W202" s="157"/>
      <c r="X202" s="157"/>
      <c r="Y202" s="157"/>
      <c r="Z202" s="147"/>
      <c r="AA202" s="147"/>
      <c r="AB202" s="147"/>
      <c r="AC202" s="147"/>
      <c r="AD202" s="147"/>
      <c r="AE202" s="147"/>
      <c r="AF202" s="147"/>
      <c r="AG202" s="147" t="s">
        <v>214</v>
      </c>
      <c r="AH202" s="147">
        <v>0</v>
      </c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2" x14ac:dyDescent="0.2">
      <c r="A203" s="154"/>
      <c r="B203" s="155"/>
      <c r="C203" s="243"/>
      <c r="D203" s="244"/>
      <c r="E203" s="244"/>
      <c r="F203" s="244"/>
      <c r="G203" s="244"/>
      <c r="H203" s="157"/>
      <c r="I203" s="157"/>
      <c r="J203" s="157"/>
      <c r="K203" s="157"/>
      <c r="L203" s="157"/>
      <c r="M203" s="157"/>
      <c r="N203" s="156"/>
      <c r="O203" s="156"/>
      <c r="P203" s="156"/>
      <c r="Q203" s="156"/>
      <c r="R203" s="157"/>
      <c r="S203" s="157"/>
      <c r="T203" s="157"/>
      <c r="U203" s="157"/>
      <c r="V203" s="157"/>
      <c r="W203" s="157"/>
      <c r="X203" s="157"/>
      <c r="Y203" s="157"/>
      <c r="Z203" s="147"/>
      <c r="AA203" s="147"/>
      <c r="AB203" s="147"/>
      <c r="AC203" s="147"/>
      <c r="AD203" s="147"/>
      <c r="AE203" s="147"/>
      <c r="AF203" s="147"/>
      <c r="AG203" s="147" t="s">
        <v>132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1" x14ac:dyDescent="0.2">
      <c r="A204" s="166">
        <v>40</v>
      </c>
      <c r="B204" s="167" t="s">
        <v>383</v>
      </c>
      <c r="C204" s="175" t="s">
        <v>384</v>
      </c>
      <c r="D204" s="168" t="s">
        <v>211</v>
      </c>
      <c r="E204" s="169">
        <v>48.5</v>
      </c>
      <c r="F204" s="170"/>
      <c r="G204" s="171">
        <f>ROUND(E204*F204,2)</f>
        <v>0</v>
      </c>
      <c r="H204" s="170"/>
      <c r="I204" s="171">
        <f>ROUND(E204*H204,2)</f>
        <v>0</v>
      </c>
      <c r="J204" s="170"/>
      <c r="K204" s="171">
        <f>ROUND(E204*J204,2)</f>
        <v>0</v>
      </c>
      <c r="L204" s="171">
        <v>21</v>
      </c>
      <c r="M204" s="171">
        <f>G204*(1+L204/100)</f>
        <v>0</v>
      </c>
      <c r="N204" s="169">
        <v>0</v>
      </c>
      <c r="O204" s="169">
        <f>ROUND(E204*N204,2)</f>
        <v>0</v>
      </c>
      <c r="P204" s="169">
        <v>0.27</v>
      </c>
      <c r="Q204" s="169">
        <f>ROUND(E204*P204,2)</f>
        <v>13.1</v>
      </c>
      <c r="R204" s="171" t="s">
        <v>368</v>
      </c>
      <c r="S204" s="171" t="s">
        <v>125</v>
      </c>
      <c r="T204" s="172" t="s">
        <v>125</v>
      </c>
      <c r="U204" s="157">
        <v>0.123</v>
      </c>
      <c r="V204" s="157">
        <f>ROUND(E204*U204,2)</f>
        <v>5.97</v>
      </c>
      <c r="W204" s="157"/>
      <c r="X204" s="157" t="s">
        <v>201</v>
      </c>
      <c r="Y204" s="157" t="s">
        <v>128</v>
      </c>
      <c r="Z204" s="147"/>
      <c r="AA204" s="147"/>
      <c r="AB204" s="147"/>
      <c r="AC204" s="147"/>
      <c r="AD204" s="147"/>
      <c r="AE204" s="147"/>
      <c r="AF204" s="147"/>
      <c r="AG204" s="147" t="s">
        <v>202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outlineLevel="2" x14ac:dyDescent="0.2">
      <c r="A205" s="154"/>
      <c r="B205" s="155"/>
      <c r="C205" s="258" t="s">
        <v>385</v>
      </c>
      <c r="D205" s="259"/>
      <c r="E205" s="259"/>
      <c r="F205" s="259"/>
      <c r="G205" s="259"/>
      <c r="H205" s="157"/>
      <c r="I205" s="157"/>
      <c r="J205" s="157"/>
      <c r="K205" s="157"/>
      <c r="L205" s="157"/>
      <c r="M205" s="157"/>
      <c r="N205" s="156"/>
      <c r="O205" s="156"/>
      <c r="P205" s="156"/>
      <c r="Q205" s="156"/>
      <c r="R205" s="157"/>
      <c r="S205" s="157"/>
      <c r="T205" s="157"/>
      <c r="U205" s="157"/>
      <c r="V205" s="157"/>
      <c r="W205" s="157"/>
      <c r="X205" s="157"/>
      <c r="Y205" s="157"/>
      <c r="Z205" s="147"/>
      <c r="AA205" s="147"/>
      <c r="AB205" s="147"/>
      <c r="AC205" s="147"/>
      <c r="AD205" s="147"/>
      <c r="AE205" s="147"/>
      <c r="AF205" s="147"/>
      <c r="AG205" s="147" t="s">
        <v>204</v>
      </c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  <c r="AV205" s="147"/>
      <c r="AW205" s="147"/>
      <c r="AX205" s="147"/>
      <c r="AY205" s="147"/>
      <c r="AZ205" s="147"/>
      <c r="BA205" s="173" t="str">
        <f>C205</f>
        <v>s vybouráním lože, s přemístěním hmot na skládku na vzdálenost do 3 m nebo naložením na dopravní prostředek</v>
      </c>
      <c r="BB205" s="147"/>
      <c r="BC205" s="147"/>
      <c r="BD205" s="147"/>
      <c r="BE205" s="147"/>
      <c r="BF205" s="147"/>
      <c r="BG205" s="147"/>
      <c r="BH205" s="147"/>
    </row>
    <row r="206" spans="1:60" outlineLevel="2" x14ac:dyDescent="0.2">
      <c r="A206" s="154"/>
      <c r="B206" s="155"/>
      <c r="C206" s="181" t="s">
        <v>386</v>
      </c>
      <c r="D206" s="179"/>
      <c r="E206" s="180">
        <v>48.5</v>
      </c>
      <c r="F206" s="157"/>
      <c r="G206" s="157"/>
      <c r="H206" s="157"/>
      <c r="I206" s="157"/>
      <c r="J206" s="157"/>
      <c r="K206" s="157"/>
      <c r="L206" s="157"/>
      <c r="M206" s="157"/>
      <c r="N206" s="156"/>
      <c r="O206" s="156"/>
      <c r="P206" s="156"/>
      <c r="Q206" s="156"/>
      <c r="R206" s="157"/>
      <c r="S206" s="157"/>
      <c r="T206" s="157"/>
      <c r="U206" s="157"/>
      <c r="V206" s="157"/>
      <c r="W206" s="157"/>
      <c r="X206" s="157"/>
      <c r="Y206" s="157"/>
      <c r="Z206" s="147"/>
      <c r="AA206" s="147"/>
      <c r="AB206" s="147"/>
      <c r="AC206" s="147"/>
      <c r="AD206" s="147"/>
      <c r="AE206" s="147"/>
      <c r="AF206" s="147"/>
      <c r="AG206" s="147" t="s">
        <v>214</v>
      </c>
      <c r="AH206" s="147">
        <v>0</v>
      </c>
      <c r="AI206" s="147"/>
      <c r="AJ206" s="147"/>
      <c r="AK206" s="147"/>
      <c r="AL206" s="147"/>
      <c r="AM206" s="147"/>
      <c r="AN206" s="147"/>
      <c r="AO206" s="147"/>
      <c r="AP206" s="147"/>
      <c r="AQ206" s="147"/>
      <c r="AR206" s="147"/>
      <c r="AS206" s="147"/>
      <c r="AT206" s="147"/>
      <c r="AU206" s="147"/>
      <c r="AV206" s="147"/>
      <c r="AW206" s="147"/>
      <c r="AX206" s="147"/>
      <c r="AY206" s="147"/>
      <c r="AZ206" s="147"/>
      <c r="BA206" s="147"/>
      <c r="BB206" s="147"/>
      <c r="BC206" s="147"/>
      <c r="BD206" s="147"/>
      <c r="BE206" s="147"/>
      <c r="BF206" s="147"/>
      <c r="BG206" s="147"/>
      <c r="BH206" s="147"/>
    </row>
    <row r="207" spans="1:60" outlineLevel="2" x14ac:dyDescent="0.2">
      <c r="A207" s="154"/>
      <c r="B207" s="155"/>
      <c r="C207" s="243"/>
      <c r="D207" s="244"/>
      <c r="E207" s="244"/>
      <c r="F207" s="244"/>
      <c r="G207" s="244"/>
      <c r="H207" s="157"/>
      <c r="I207" s="157"/>
      <c r="J207" s="157"/>
      <c r="K207" s="157"/>
      <c r="L207" s="157"/>
      <c r="M207" s="157"/>
      <c r="N207" s="156"/>
      <c r="O207" s="156"/>
      <c r="P207" s="156"/>
      <c r="Q207" s="156"/>
      <c r="R207" s="157"/>
      <c r="S207" s="157"/>
      <c r="T207" s="157"/>
      <c r="U207" s="157"/>
      <c r="V207" s="157"/>
      <c r="W207" s="157"/>
      <c r="X207" s="157"/>
      <c r="Y207" s="157"/>
      <c r="Z207" s="147"/>
      <c r="AA207" s="147"/>
      <c r="AB207" s="147"/>
      <c r="AC207" s="147"/>
      <c r="AD207" s="147"/>
      <c r="AE207" s="147"/>
      <c r="AF207" s="147"/>
      <c r="AG207" s="147" t="s">
        <v>132</v>
      </c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47"/>
      <c r="BB207" s="147"/>
      <c r="BC207" s="147"/>
      <c r="BD207" s="147"/>
      <c r="BE207" s="147"/>
      <c r="BF207" s="147"/>
      <c r="BG207" s="147"/>
      <c r="BH207" s="147"/>
    </row>
    <row r="208" spans="1:60" outlineLevel="1" x14ac:dyDescent="0.2">
      <c r="A208" s="166">
        <v>41</v>
      </c>
      <c r="B208" s="167" t="s">
        <v>387</v>
      </c>
      <c r="C208" s="175" t="s">
        <v>388</v>
      </c>
      <c r="D208" s="168" t="s">
        <v>211</v>
      </c>
      <c r="E208" s="169">
        <v>76</v>
      </c>
      <c r="F208" s="170"/>
      <c r="G208" s="171">
        <f>ROUND(E208*F208,2)</f>
        <v>0</v>
      </c>
      <c r="H208" s="170"/>
      <c r="I208" s="171">
        <f>ROUND(E208*H208,2)</f>
        <v>0</v>
      </c>
      <c r="J208" s="170"/>
      <c r="K208" s="171">
        <f>ROUND(E208*J208,2)</f>
        <v>0</v>
      </c>
      <c r="L208" s="171">
        <v>21</v>
      </c>
      <c r="M208" s="171">
        <f>G208*(1+L208/100)</f>
        <v>0</v>
      </c>
      <c r="N208" s="169">
        <v>0</v>
      </c>
      <c r="O208" s="169">
        <f>ROUND(E208*N208,2)</f>
        <v>0</v>
      </c>
      <c r="P208" s="169">
        <v>0</v>
      </c>
      <c r="Q208" s="169">
        <f>ROUND(E208*P208,2)</f>
        <v>0</v>
      </c>
      <c r="R208" s="171" t="s">
        <v>368</v>
      </c>
      <c r="S208" s="171" t="s">
        <v>125</v>
      </c>
      <c r="T208" s="172" t="s">
        <v>125</v>
      </c>
      <c r="U208" s="157">
        <v>3.6999999999999998E-2</v>
      </c>
      <c r="V208" s="157">
        <f>ROUND(E208*U208,2)</f>
        <v>2.81</v>
      </c>
      <c r="W208" s="157"/>
      <c r="X208" s="157" t="s">
        <v>201</v>
      </c>
      <c r="Y208" s="157" t="s">
        <v>128</v>
      </c>
      <c r="Z208" s="147"/>
      <c r="AA208" s="147"/>
      <c r="AB208" s="147"/>
      <c r="AC208" s="147"/>
      <c r="AD208" s="147"/>
      <c r="AE208" s="147"/>
      <c r="AF208" s="147"/>
      <c r="AG208" s="147" t="s">
        <v>389</v>
      </c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</row>
    <row r="209" spans="1:60" outlineLevel="2" x14ac:dyDescent="0.2">
      <c r="A209" s="154"/>
      <c r="B209" s="155"/>
      <c r="C209" s="258" t="s">
        <v>390</v>
      </c>
      <c r="D209" s="259"/>
      <c r="E209" s="259"/>
      <c r="F209" s="259"/>
      <c r="G209" s="259"/>
      <c r="H209" s="157"/>
      <c r="I209" s="157"/>
      <c r="J209" s="157"/>
      <c r="K209" s="157"/>
      <c r="L209" s="157"/>
      <c r="M209" s="157"/>
      <c r="N209" s="156"/>
      <c r="O209" s="156"/>
      <c r="P209" s="156"/>
      <c r="Q209" s="156"/>
      <c r="R209" s="157"/>
      <c r="S209" s="157"/>
      <c r="T209" s="157"/>
      <c r="U209" s="157"/>
      <c r="V209" s="157"/>
      <c r="W209" s="157"/>
      <c r="X209" s="157"/>
      <c r="Y209" s="157"/>
      <c r="Z209" s="147"/>
      <c r="AA209" s="147"/>
      <c r="AB209" s="147"/>
      <c r="AC209" s="147"/>
      <c r="AD209" s="147"/>
      <c r="AE209" s="147"/>
      <c r="AF209" s="147"/>
      <c r="AG209" s="147" t="s">
        <v>204</v>
      </c>
      <c r="AH209" s="147"/>
      <c r="AI209" s="147"/>
      <c r="AJ209" s="147"/>
      <c r="AK209" s="147"/>
      <c r="AL209" s="147"/>
      <c r="AM209" s="147"/>
      <c r="AN209" s="147"/>
      <c r="AO209" s="147"/>
      <c r="AP209" s="147"/>
      <c r="AQ209" s="147"/>
      <c r="AR209" s="147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</row>
    <row r="210" spans="1:60" outlineLevel="2" x14ac:dyDescent="0.2">
      <c r="A210" s="154"/>
      <c r="B210" s="155"/>
      <c r="C210" s="181" t="s">
        <v>391</v>
      </c>
      <c r="D210" s="179"/>
      <c r="E210" s="180">
        <v>76</v>
      </c>
      <c r="F210" s="157"/>
      <c r="G210" s="157"/>
      <c r="H210" s="157"/>
      <c r="I210" s="157"/>
      <c r="J210" s="157"/>
      <c r="K210" s="157"/>
      <c r="L210" s="157"/>
      <c r="M210" s="157"/>
      <c r="N210" s="156"/>
      <c r="O210" s="156"/>
      <c r="P210" s="156"/>
      <c r="Q210" s="156"/>
      <c r="R210" s="157"/>
      <c r="S210" s="157"/>
      <c r="T210" s="157"/>
      <c r="U210" s="157"/>
      <c r="V210" s="157"/>
      <c r="W210" s="157"/>
      <c r="X210" s="157"/>
      <c r="Y210" s="157"/>
      <c r="Z210" s="147"/>
      <c r="AA210" s="147"/>
      <c r="AB210" s="147"/>
      <c r="AC210" s="147"/>
      <c r="AD210" s="147"/>
      <c r="AE210" s="147"/>
      <c r="AF210" s="147"/>
      <c r="AG210" s="147" t="s">
        <v>214</v>
      </c>
      <c r="AH210" s="147">
        <v>0</v>
      </c>
      <c r="AI210" s="147"/>
      <c r="AJ210" s="147"/>
      <c r="AK210" s="147"/>
      <c r="AL210" s="147"/>
      <c r="AM210" s="147"/>
      <c r="AN210" s="147"/>
      <c r="AO210" s="147"/>
      <c r="AP210" s="147"/>
      <c r="AQ210" s="147"/>
      <c r="AR210" s="147"/>
      <c r="AS210" s="147"/>
      <c r="AT210" s="147"/>
      <c r="AU210" s="147"/>
      <c r="AV210" s="147"/>
      <c r="AW210" s="147"/>
      <c r="AX210" s="147"/>
      <c r="AY210" s="147"/>
      <c r="AZ210" s="147"/>
      <c r="BA210" s="147"/>
      <c r="BB210" s="147"/>
      <c r="BC210" s="147"/>
      <c r="BD210" s="147"/>
      <c r="BE210" s="147"/>
      <c r="BF210" s="147"/>
      <c r="BG210" s="147"/>
      <c r="BH210" s="147"/>
    </row>
    <row r="211" spans="1:60" outlineLevel="2" x14ac:dyDescent="0.2">
      <c r="A211" s="154"/>
      <c r="B211" s="155"/>
      <c r="C211" s="243"/>
      <c r="D211" s="244"/>
      <c r="E211" s="244"/>
      <c r="F211" s="244"/>
      <c r="G211" s="244"/>
      <c r="H211" s="157"/>
      <c r="I211" s="157"/>
      <c r="J211" s="157"/>
      <c r="K211" s="157"/>
      <c r="L211" s="157"/>
      <c r="M211" s="157"/>
      <c r="N211" s="156"/>
      <c r="O211" s="156"/>
      <c r="P211" s="156"/>
      <c r="Q211" s="156"/>
      <c r="R211" s="157"/>
      <c r="S211" s="157"/>
      <c r="T211" s="157"/>
      <c r="U211" s="157"/>
      <c r="V211" s="157"/>
      <c r="W211" s="157"/>
      <c r="X211" s="157"/>
      <c r="Y211" s="157"/>
      <c r="Z211" s="147"/>
      <c r="AA211" s="147"/>
      <c r="AB211" s="147"/>
      <c r="AC211" s="147"/>
      <c r="AD211" s="147"/>
      <c r="AE211" s="147"/>
      <c r="AF211" s="147"/>
      <c r="AG211" s="147" t="s">
        <v>132</v>
      </c>
      <c r="AH211" s="147"/>
      <c r="AI211" s="147"/>
      <c r="AJ211" s="147"/>
      <c r="AK211" s="147"/>
      <c r="AL211" s="147"/>
      <c r="AM211" s="147"/>
      <c r="AN211" s="147"/>
      <c r="AO211" s="147"/>
      <c r="AP211" s="147"/>
      <c r="AQ211" s="147"/>
      <c r="AR211" s="147"/>
      <c r="AS211" s="147"/>
      <c r="AT211" s="147"/>
      <c r="AU211" s="147"/>
      <c r="AV211" s="147"/>
      <c r="AW211" s="147"/>
      <c r="AX211" s="147"/>
      <c r="AY211" s="147"/>
      <c r="AZ211" s="147"/>
      <c r="BA211" s="147"/>
      <c r="BB211" s="147"/>
      <c r="BC211" s="147"/>
      <c r="BD211" s="147"/>
      <c r="BE211" s="147"/>
      <c r="BF211" s="147"/>
      <c r="BG211" s="147"/>
      <c r="BH211" s="147"/>
    </row>
    <row r="212" spans="1:60" ht="21.75" outlineLevel="1" x14ac:dyDescent="0.2">
      <c r="A212" s="166">
        <v>42</v>
      </c>
      <c r="B212" s="167" t="s">
        <v>392</v>
      </c>
      <c r="C212" s="175" t="s">
        <v>393</v>
      </c>
      <c r="D212" s="168" t="s">
        <v>363</v>
      </c>
      <c r="E212" s="169">
        <v>2896.3919999999998</v>
      </c>
      <c r="F212" s="170"/>
      <c r="G212" s="171">
        <f>ROUND(E212*F212,2)</f>
        <v>0</v>
      </c>
      <c r="H212" s="170"/>
      <c r="I212" s="171">
        <f>ROUND(E212*H212,2)</f>
        <v>0</v>
      </c>
      <c r="J212" s="170"/>
      <c r="K212" s="171">
        <f>ROUND(E212*J212,2)</f>
        <v>0</v>
      </c>
      <c r="L212" s="171">
        <v>21</v>
      </c>
      <c r="M212" s="171">
        <f>G212*(1+L212/100)</f>
        <v>0</v>
      </c>
      <c r="N212" s="169">
        <v>0</v>
      </c>
      <c r="O212" s="169">
        <f>ROUND(E212*N212,2)</f>
        <v>0</v>
      </c>
      <c r="P212" s="169">
        <v>0</v>
      </c>
      <c r="Q212" s="169">
        <f>ROUND(E212*P212,2)</f>
        <v>0</v>
      </c>
      <c r="R212" s="171" t="s">
        <v>368</v>
      </c>
      <c r="S212" s="171" t="s">
        <v>125</v>
      </c>
      <c r="T212" s="172" t="s">
        <v>125</v>
      </c>
      <c r="U212" s="157">
        <v>0</v>
      </c>
      <c r="V212" s="157">
        <f>ROUND(E212*U212,2)</f>
        <v>0</v>
      </c>
      <c r="W212" s="157"/>
      <c r="X212" s="157" t="s">
        <v>201</v>
      </c>
      <c r="Y212" s="157" t="s">
        <v>128</v>
      </c>
      <c r="Z212" s="147"/>
      <c r="AA212" s="147"/>
      <c r="AB212" s="147"/>
      <c r="AC212" s="147"/>
      <c r="AD212" s="147"/>
      <c r="AE212" s="147"/>
      <c r="AF212" s="147"/>
      <c r="AG212" s="147" t="s">
        <v>202</v>
      </c>
      <c r="AH212" s="147"/>
      <c r="AI212" s="147"/>
      <c r="AJ212" s="147"/>
      <c r="AK212" s="147"/>
      <c r="AL212" s="147"/>
      <c r="AM212" s="147"/>
      <c r="AN212" s="147"/>
      <c r="AO212" s="147"/>
      <c r="AP212" s="147"/>
      <c r="AQ212" s="147"/>
      <c r="AR212" s="147"/>
      <c r="AS212" s="147"/>
      <c r="AT212" s="147"/>
      <c r="AU212" s="147"/>
      <c r="AV212" s="147"/>
      <c r="AW212" s="147"/>
      <c r="AX212" s="147"/>
      <c r="AY212" s="147"/>
      <c r="AZ212" s="147"/>
      <c r="BA212" s="147"/>
      <c r="BB212" s="147"/>
      <c r="BC212" s="147"/>
      <c r="BD212" s="147"/>
      <c r="BE212" s="147"/>
      <c r="BF212" s="147"/>
      <c r="BG212" s="147"/>
      <c r="BH212" s="147"/>
    </row>
    <row r="213" spans="1:60" outlineLevel="2" x14ac:dyDescent="0.2">
      <c r="A213" s="154"/>
      <c r="B213" s="155"/>
      <c r="C213" s="245" t="s">
        <v>394</v>
      </c>
      <c r="D213" s="246"/>
      <c r="E213" s="246"/>
      <c r="F213" s="246"/>
      <c r="G213" s="246"/>
      <c r="H213" s="157"/>
      <c r="I213" s="157"/>
      <c r="J213" s="157"/>
      <c r="K213" s="157"/>
      <c r="L213" s="157"/>
      <c r="M213" s="157"/>
      <c r="N213" s="156"/>
      <c r="O213" s="156"/>
      <c r="P213" s="156"/>
      <c r="Q213" s="156"/>
      <c r="R213" s="157"/>
      <c r="S213" s="157"/>
      <c r="T213" s="157"/>
      <c r="U213" s="157"/>
      <c r="V213" s="157"/>
      <c r="W213" s="157"/>
      <c r="X213" s="157"/>
      <c r="Y213" s="157"/>
      <c r="Z213" s="147"/>
      <c r="AA213" s="147"/>
      <c r="AB213" s="147"/>
      <c r="AC213" s="147"/>
      <c r="AD213" s="147"/>
      <c r="AE213" s="147"/>
      <c r="AF213" s="147"/>
      <c r="AG213" s="147" t="s">
        <v>130</v>
      </c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7"/>
    </row>
    <row r="214" spans="1:60" outlineLevel="2" x14ac:dyDescent="0.2">
      <c r="A214" s="154"/>
      <c r="B214" s="155"/>
      <c r="C214" s="181" t="s">
        <v>395</v>
      </c>
      <c r="D214" s="179"/>
      <c r="E214" s="180">
        <v>2896.3919999999998</v>
      </c>
      <c r="F214" s="157"/>
      <c r="G214" s="157"/>
      <c r="H214" s="157"/>
      <c r="I214" s="157"/>
      <c r="J214" s="157"/>
      <c r="K214" s="157"/>
      <c r="L214" s="157"/>
      <c r="M214" s="157"/>
      <c r="N214" s="156"/>
      <c r="O214" s="156"/>
      <c r="P214" s="156"/>
      <c r="Q214" s="156"/>
      <c r="R214" s="157"/>
      <c r="S214" s="157"/>
      <c r="T214" s="157"/>
      <c r="U214" s="157"/>
      <c r="V214" s="157"/>
      <c r="W214" s="157"/>
      <c r="X214" s="157"/>
      <c r="Y214" s="157"/>
      <c r="Z214" s="147"/>
      <c r="AA214" s="147"/>
      <c r="AB214" s="147"/>
      <c r="AC214" s="147"/>
      <c r="AD214" s="147"/>
      <c r="AE214" s="147"/>
      <c r="AF214" s="147"/>
      <c r="AG214" s="147" t="s">
        <v>214</v>
      </c>
      <c r="AH214" s="147">
        <v>0</v>
      </c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7"/>
    </row>
    <row r="215" spans="1:60" outlineLevel="2" x14ac:dyDescent="0.2">
      <c r="A215" s="154"/>
      <c r="B215" s="155"/>
      <c r="C215" s="243"/>
      <c r="D215" s="244"/>
      <c r="E215" s="244"/>
      <c r="F215" s="244"/>
      <c r="G215" s="244"/>
      <c r="H215" s="157"/>
      <c r="I215" s="157"/>
      <c r="J215" s="157"/>
      <c r="K215" s="157"/>
      <c r="L215" s="157"/>
      <c r="M215" s="157"/>
      <c r="N215" s="156"/>
      <c r="O215" s="156"/>
      <c r="P215" s="156"/>
      <c r="Q215" s="156"/>
      <c r="R215" s="157"/>
      <c r="S215" s="157"/>
      <c r="T215" s="157"/>
      <c r="U215" s="157"/>
      <c r="V215" s="157"/>
      <c r="W215" s="157"/>
      <c r="X215" s="157"/>
      <c r="Y215" s="157"/>
      <c r="Z215" s="147"/>
      <c r="AA215" s="147"/>
      <c r="AB215" s="147"/>
      <c r="AC215" s="147"/>
      <c r="AD215" s="147"/>
      <c r="AE215" s="147"/>
      <c r="AF215" s="147"/>
      <c r="AG215" s="147" t="s">
        <v>132</v>
      </c>
      <c r="AH215" s="147"/>
      <c r="AI215" s="147"/>
      <c r="AJ215" s="147"/>
      <c r="AK215" s="147"/>
      <c r="AL215" s="147"/>
      <c r="AM215" s="147"/>
      <c r="AN215" s="147"/>
      <c r="AO215" s="147"/>
      <c r="AP215" s="147"/>
      <c r="AQ215" s="147"/>
      <c r="AR215" s="147"/>
      <c r="AS215" s="147"/>
      <c r="AT215" s="147"/>
      <c r="AU215" s="147"/>
      <c r="AV215" s="147"/>
      <c r="AW215" s="147"/>
      <c r="AX215" s="147"/>
      <c r="AY215" s="147"/>
      <c r="AZ215" s="147"/>
      <c r="BA215" s="147"/>
      <c r="BB215" s="147"/>
      <c r="BC215" s="147"/>
      <c r="BD215" s="147"/>
      <c r="BE215" s="147"/>
      <c r="BF215" s="147"/>
      <c r="BG215" s="147"/>
      <c r="BH215" s="147"/>
    </row>
    <row r="216" spans="1:60" outlineLevel="1" x14ac:dyDescent="0.2">
      <c r="A216" s="166">
        <v>43</v>
      </c>
      <c r="B216" s="167" t="s">
        <v>396</v>
      </c>
      <c r="C216" s="175" t="s">
        <v>397</v>
      </c>
      <c r="D216" s="168" t="s">
        <v>363</v>
      </c>
      <c r="E216" s="169">
        <v>10.360799999999999</v>
      </c>
      <c r="F216" s="170"/>
      <c r="G216" s="171">
        <f>ROUND(E216*F216,2)</f>
        <v>0</v>
      </c>
      <c r="H216" s="170"/>
      <c r="I216" s="171">
        <f>ROUND(E216*H216,2)</f>
        <v>0</v>
      </c>
      <c r="J216" s="170"/>
      <c r="K216" s="171">
        <f>ROUND(E216*J216,2)</f>
        <v>0</v>
      </c>
      <c r="L216" s="171">
        <v>21</v>
      </c>
      <c r="M216" s="171">
        <f>G216*(1+L216/100)</f>
        <v>0</v>
      </c>
      <c r="N216" s="169">
        <v>0</v>
      </c>
      <c r="O216" s="169">
        <f>ROUND(E216*N216,2)</f>
        <v>0</v>
      </c>
      <c r="P216" s="169">
        <v>0</v>
      </c>
      <c r="Q216" s="169">
        <f>ROUND(E216*P216,2)</f>
        <v>0</v>
      </c>
      <c r="R216" s="171" t="s">
        <v>398</v>
      </c>
      <c r="S216" s="171" t="s">
        <v>125</v>
      </c>
      <c r="T216" s="172" t="s">
        <v>126</v>
      </c>
      <c r="U216" s="157">
        <v>0</v>
      </c>
      <c r="V216" s="157">
        <f>ROUND(E216*U216,2)</f>
        <v>0</v>
      </c>
      <c r="W216" s="157"/>
      <c r="X216" s="157" t="s">
        <v>201</v>
      </c>
      <c r="Y216" s="157" t="s">
        <v>128</v>
      </c>
      <c r="Z216" s="147"/>
      <c r="AA216" s="147"/>
      <c r="AB216" s="147"/>
      <c r="AC216" s="147"/>
      <c r="AD216" s="147"/>
      <c r="AE216" s="147"/>
      <c r="AF216" s="147"/>
      <c r="AG216" s="147" t="s">
        <v>202</v>
      </c>
      <c r="AH216" s="147"/>
      <c r="AI216" s="147"/>
      <c r="AJ216" s="147"/>
      <c r="AK216" s="147"/>
      <c r="AL216" s="147"/>
      <c r="AM216" s="147"/>
      <c r="AN216" s="147"/>
      <c r="AO216" s="147"/>
      <c r="AP216" s="147"/>
      <c r="AQ216" s="147"/>
      <c r="AR216" s="147"/>
      <c r="AS216" s="147"/>
      <c r="AT216" s="147"/>
      <c r="AU216" s="147"/>
      <c r="AV216" s="147"/>
      <c r="AW216" s="147"/>
      <c r="AX216" s="147"/>
      <c r="AY216" s="147"/>
      <c r="AZ216" s="147"/>
      <c r="BA216" s="147"/>
      <c r="BB216" s="147"/>
      <c r="BC216" s="147"/>
      <c r="BD216" s="147"/>
      <c r="BE216" s="147"/>
      <c r="BF216" s="147"/>
      <c r="BG216" s="147"/>
      <c r="BH216" s="147"/>
    </row>
    <row r="217" spans="1:60" outlineLevel="2" x14ac:dyDescent="0.2">
      <c r="A217" s="154"/>
      <c r="B217" s="155"/>
      <c r="C217" s="245" t="s">
        <v>399</v>
      </c>
      <c r="D217" s="246"/>
      <c r="E217" s="246"/>
      <c r="F217" s="246"/>
      <c r="G217" s="246"/>
      <c r="H217" s="157"/>
      <c r="I217" s="157"/>
      <c r="J217" s="157"/>
      <c r="K217" s="157"/>
      <c r="L217" s="157"/>
      <c r="M217" s="157"/>
      <c r="N217" s="156"/>
      <c r="O217" s="156"/>
      <c r="P217" s="156"/>
      <c r="Q217" s="156"/>
      <c r="R217" s="157"/>
      <c r="S217" s="157"/>
      <c r="T217" s="157"/>
      <c r="U217" s="157"/>
      <c r="V217" s="157"/>
      <c r="W217" s="157"/>
      <c r="X217" s="157"/>
      <c r="Y217" s="157"/>
      <c r="Z217" s="147"/>
      <c r="AA217" s="147"/>
      <c r="AB217" s="147"/>
      <c r="AC217" s="147"/>
      <c r="AD217" s="147"/>
      <c r="AE217" s="147"/>
      <c r="AF217" s="147"/>
      <c r="AG217" s="147" t="s">
        <v>130</v>
      </c>
      <c r="AH217" s="147"/>
      <c r="AI217" s="147"/>
      <c r="AJ217" s="147"/>
      <c r="AK217" s="147"/>
      <c r="AL217" s="147"/>
      <c r="AM217" s="147"/>
      <c r="AN217" s="147"/>
      <c r="AO217" s="147"/>
      <c r="AP217" s="147"/>
      <c r="AQ217" s="147"/>
      <c r="AR217" s="147"/>
      <c r="AS217" s="147"/>
      <c r="AT217" s="147"/>
      <c r="AU217" s="147"/>
      <c r="AV217" s="147"/>
      <c r="AW217" s="147"/>
      <c r="AX217" s="147"/>
      <c r="AY217" s="147"/>
      <c r="AZ217" s="147"/>
      <c r="BA217" s="147"/>
      <c r="BB217" s="147"/>
      <c r="BC217" s="147"/>
      <c r="BD217" s="147"/>
      <c r="BE217" s="147"/>
      <c r="BF217" s="147"/>
      <c r="BG217" s="147"/>
      <c r="BH217" s="147"/>
    </row>
    <row r="218" spans="1:60" outlineLevel="2" x14ac:dyDescent="0.2">
      <c r="A218" s="154"/>
      <c r="B218" s="155"/>
      <c r="C218" s="181" t="s">
        <v>400</v>
      </c>
      <c r="D218" s="179"/>
      <c r="E218" s="180">
        <v>3.24</v>
      </c>
      <c r="F218" s="157"/>
      <c r="G218" s="157"/>
      <c r="H218" s="157"/>
      <c r="I218" s="157"/>
      <c r="J218" s="157"/>
      <c r="K218" s="157"/>
      <c r="L218" s="157"/>
      <c r="M218" s="157"/>
      <c r="N218" s="156"/>
      <c r="O218" s="156"/>
      <c r="P218" s="156"/>
      <c r="Q218" s="156"/>
      <c r="R218" s="157"/>
      <c r="S218" s="157"/>
      <c r="T218" s="157"/>
      <c r="U218" s="157"/>
      <c r="V218" s="157"/>
      <c r="W218" s="157"/>
      <c r="X218" s="157"/>
      <c r="Y218" s="157"/>
      <c r="Z218" s="147"/>
      <c r="AA218" s="147"/>
      <c r="AB218" s="147"/>
      <c r="AC218" s="147"/>
      <c r="AD218" s="147"/>
      <c r="AE218" s="147"/>
      <c r="AF218" s="147"/>
      <c r="AG218" s="147" t="s">
        <v>214</v>
      </c>
      <c r="AH218" s="147">
        <v>7</v>
      </c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7"/>
      <c r="AS218" s="147"/>
      <c r="AT218" s="147"/>
      <c r="AU218" s="147"/>
      <c r="AV218" s="147"/>
      <c r="AW218" s="147"/>
      <c r="AX218" s="147"/>
      <c r="AY218" s="147"/>
      <c r="AZ218" s="147"/>
      <c r="BA218" s="147"/>
      <c r="BB218" s="147"/>
      <c r="BC218" s="147"/>
      <c r="BD218" s="147"/>
      <c r="BE218" s="147"/>
      <c r="BF218" s="147"/>
      <c r="BG218" s="147"/>
      <c r="BH218" s="147"/>
    </row>
    <row r="219" spans="1:60" outlineLevel="3" x14ac:dyDescent="0.2">
      <c r="A219" s="154"/>
      <c r="B219" s="155"/>
      <c r="C219" s="181" t="s">
        <v>401</v>
      </c>
      <c r="D219" s="179"/>
      <c r="E219" s="180">
        <v>7.1208</v>
      </c>
      <c r="F219" s="157"/>
      <c r="G219" s="157"/>
      <c r="H219" s="157"/>
      <c r="I219" s="157"/>
      <c r="J219" s="157"/>
      <c r="K219" s="157"/>
      <c r="L219" s="157"/>
      <c r="M219" s="157"/>
      <c r="N219" s="156"/>
      <c r="O219" s="156"/>
      <c r="P219" s="156"/>
      <c r="Q219" s="156"/>
      <c r="R219" s="157"/>
      <c r="S219" s="157"/>
      <c r="T219" s="157"/>
      <c r="U219" s="157"/>
      <c r="V219" s="157"/>
      <c r="W219" s="157"/>
      <c r="X219" s="157"/>
      <c r="Y219" s="157"/>
      <c r="Z219" s="147"/>
      <c r="AA219" s="147"/>
      <c r="AB219" s="147"/>
      <c r="AC219" s="147"/>
      <c r="AD219" s="147"/>
      <c r="AE219" s="147"/>
      <c r="AF219" s="147"/>
      <c r="AG219" s="147" t="s">
        <v>214</v>
      </c>
      <c r="AH219" s="147">
        <v>7</v>
      </c>
      <c r="AI219" s="147"/>
      <c r="AJ219" s="147"/>
      <c r="AK219" s="147"/>
      <c r="AL219" s="147"/>
      <c r="AM219" s="147"/>
      <c r="AN219" s="147"/>
      <c r="AO219" s="147"/>
      <c r="AP219" s="147"/>
      <c r="AQ219" s="147"/>
      <c r="AR219" s="147"/>
      <c r="AS219" s="147"/>
      <c r="AT219" s="147"/>
      <c r="AU219" s="147"/>
      <c r="AV219" s="147"/>
      <c r="AW219" s="147"/>
      <c r="AX219" s="147"/>
      <c r="AY219" s="147"/>
      <c r="AZ219" s="147"/>
      <c r="BA219" s="147"/>
      <c r="BB219" s="147"/>
      <c r="BC219" s="147"/>
      <c r="BD219" s="147"/>
      <c r="BE219" s="147"/>
      <c r="BF219" s="147"/>
      <c r="BG219" s="147"/>
      <c r="BH219" s="147"/>
    </row>
    <row r="220" spans="1:60" outlineLevel="2" x14ac:dyDescent="0.2">
      <c r="A220" s="154"/>
      <c r="B220" s="155"/>
      <c r="C220" s="243"/>
      <c r="D220" s="244"/>
      <c r="E220" s="244"/>
      <c r="F220" s="244"/>
      <c r="G220" s="244"/>
      <c r="H220" s="157"/>
      <c r="I220" s="157"/>
      <c r="J220" s="157"/>
      <c r="K220" s="157"/>
      <c r="L220" s="157"/>
      <c r="M220" s="157"/>
      <c r="N220" s="156"/>
      <c r="O220" s="156"/>
      <c r="P220" s="156"/>
      <c r="Q220" s="156"/>
      <c r="R220" s="157"/>
      <c r="S220" s="157"/>
      <c r="T220" s="157"/>
      <c r="U220" s="157"/>
      <c r="V220" s="157"/>
      <c r="W220" s="157"/>
      <c r="X220" s="157"/>
      <c r="Y220" s="157"/>
      <c r="Z220" s="147"/>
      <c r="AA220" s="147"/>
      <c r="AB220" s="147"/>
      <c r="AC220" s="147"/>
      <c r="AD220" s="147"/>
      <c r="AE220" s="147"/>
      <c r="AF220" s="147"/>
      <c r="AG220" s="147" t="s">
        <v>132</v>
      </c>
      <c r="AH220" s="147"/>
      <c r="AI220" s="147"/>
      <c r="AJ220" s="147"/>
      <c r="AK220" s="147"/>
      <c r="AL220" s="147"/>
      <c r="AM220" s="147"/>
      <c r="AN220" s="147"/>
      <c r="AO220" s="147"/>
      <c r="AP220" s="147"/>
      <c r="AQ220" s="147"/>
      <c r="AR220" s="147"/>
      <c r="AS220" s="147"/>
      <c r="AT220" s="147"/>
      <c r="AU220" s="147"/>
      <c r="AV220" s="147"/>
      <c r="AW220" s="147"/>
      <c r="AX220" s="147"/>
      <c r="AY220" s="147"/>
      <c r="AZ220" s="147"/>
      <c r="BA220" s="147"/>
      <c r="BB220" s="147"/>
      <c r="BC220" s="147"/>
      <c r="BD220" s="147"/>
      <c r="BE220" s="147"/>
      <c r="BF220" s="147"/>
      <c r="BG220" s="147"/>
      <c r="BH220" s="147"/>
    </row>
    <row r="221" spans="1:60" ht="21.75" outlineLevel="1" x14ac:dyDescent="0.2">
      <c r="A221" s="166">
        <v>44</v>
      </c>
      <c r="B221" s="167" t="s">
        <v>402</v>
      </c>
      <c r="C221" s="175" t="s">
        <v>403</v>
      </c>
      <c r="D221" s="168" t="s">
        <v>363</v>
      </c>
      <c r="E221" s="169">
        <v>44.131999999999998</v>
      </c>
      <c r="F221" s="170"/>
      <c r="G221" s="171">
        <f>ROUND(E221*F221,2)</f>
        <v>0</v>
      </c>
      <c r="H221" s="170"/>
      <c r="I221" s="171">
        <f>ROUND(E221*H221,2)</f>
        <v>0</v>
      </c>
      <c r="J221" s="170"/>
      <c r="K221" s="171">
        <f>ROUND(E221*J221,2)</f>
        <v>0</v>
      </c>
      <c r="L221" s="171">
        <v>21</v>
      </c>
      <c r="M221" s="171">
        <f>G221*(1+L221/100)</f>
        <v>0</v>
      </c>
      <c r="N221" s="169">
        <v>0</v>
      </c>
      <c r="O221" s="169">
        <f>ROUND(E221*N221,2)</f>
        <v>0</v>
      </c>
      <c r="P221" s="169">
        <v>0</v>
      </c>
      <c r="Q221" s="169">
        <f>ROUND(E221*P221,2)</f>
        <v>0</v>
      </c>
      <c r="R221" s="171" t="s">
        <v>398</v>
      </c>
      <c r="S221" s="171" t="s">
        <v>125</v>
      </c>
      <c r="T221" s="172" t="s">
        <v>126</v>
      </c>
      <c r="U221" s="157">
        <v>0</v>
      </c>
      <c r="V221" s="157">
        <f>ROUND(E221*U221,2)</f>
        <v>0</v>
      </c>
      <c r="W221" s="157"/>
      <c r="X221" s="157" t="s">
        <v>201</v>
      </c>
      <c r="Y221" s="157" t="s">
        <v>128</v>
      </c>
      <c r="Z221" s="147"/>
      <c r="AA221" s="147"/>
      <c r="AB221" s="147"/>
      <c r="AC221" s="147"/>
      <c r="AD221" s="147"/>
      <c r="AE221" s="147"/>
      <c r="AF221" s="147"/>
      <c r="AG221" s="147" t="s">
        <v>202</v>
      </c>
      <c r="AH221" s="147"/>
      <c r="AI221" s="147"/>
      <c r="AJ221" s="147"/>
      <c r="AK221" s="147"/>
      <c r="AL221" s="147"/>
      <c r="AM221" s="147"/>
      <c r="AN221" s="147"/>
      <c r="AO221" s="147"/>
      <c r="AP221" s="147"/>
      <c r="AQ221" s="147"/>
      <c r="AR221" s="147"/>
      <c r="AS221" s="147"/>
      <c r="AT221" s="147"/>
      <c r="AU221" s="147"/>
      <c r="AV221" s="147"/>
      <c r="AW221" s="147"/>
      <c r="AX221" s="147"/>
      <c r="AY221" s="147"/>
      <c r="AZ221" s="147"/>
      <c r="BA221" s="147"/>
      <c r="BB221" s="147"/>
      <c r="BC221" s="147"/>
      <c r="BD221" s="147"/>
      <c r="BE221" s="147"/>
      <c r="BF221" s="147"/>
      <c r="BG221" s="147"/>
      <c r="BH221" s="147"/>
    </row>
    <row r="222" spans="1:60" outlineLevel="2" x14ac:dyDescent="0.2">
      <c r="A222" s="154"/>
      <c r="B222" s="155"/>
      <c r="C222" s="181" t="s">
        <v>404</v>
      </c>
      <c r="D222" s="179"/>
      <c r="E222" s="180">
        <v>30.8</v>
      </c>
      <c r="F222" s="157"/>
      <c r="G222" s="157"/>
      <c r="H222" s="157"/>
      <c r="I222" s="157"/>
      <c r="J222" s="157"/>
      <c r="K222" s="157"/>
      <c r="L222" s="157"/>
      <c r="M222" s="157"/>
      <c r="N222" s="156"/>
      <c r="O222" s="156"/>
      <c r="P222" s="156"/>
      <c r="Q222" s="156"/>
      <c r="R222" s="157"/>
      <c r="S222" s="157"/>
      <c r="T222" s="157"/>
      <c r="U222" s="157"/>
      <c r="V222" s="157"/>
      <c r="W222" s="157"/>
      <c r="X222" s="157"/>
      <c r="Y222" s="157"/>
      <c r="Z222" s="147"/>
      <c r="AA222" s="147"/>
      <c r="AB222" s="147"/>
      <c r="AC222" s="147"/>
      <c r="AD222" s="147"/>
      <c r="AE222" s="147"/>
      <c r="AF222" s="147"/>
      <c r="AG222" s="147" t="s">
        <v>214</v>
      </c>
      <c r="AH222" s="147">
        <v>7</v>
      </c>
      <c r="AI222" s="147"/>
      <c r="AJ222" s="147"/>
      <c r="AK222" s="147"/>
      <c r="AL222" s="147"/>
      <c r="AM222" s="147"/>
      <c r="AN222" s="147"/>
      <c r="AO222" s="147"/>
      <c r="AP222" s="147"/>
      <c r="AQ222" s="147"/>
      <c r="AR222" s="147"/>
      <c r="AS222" s="147"/>
      <c r="AT222" s="147"/>
      <c r="AU222" s="147"/>
      <c r="AV222" s="147"/>
      <c r="AW222" s="147"/>
      <c r="AX222" s="147"/>
      <c r="AY222" s="147"/>
      <c r="AZ222" s="147"/>
      <c r="BA222" s="147"/>
      <c r="BB222" s="147"/>
      <c r="BC222" s="147"/>
      <c r="BD222" s="147"/>
      <c r="BE222" s="147"/>
      <c r="BF222" s="147"/>
      <c r="BG222" s="147"/>
      <c r="BH222" s="147"/>
    </row>
    <row r="223" spans="1:60" outlineLevel="3" x14ac:dyDescent="0.2">
      <c r="A223" s="154"/>
      <c r="B223" s="155"/>
      <c r="C223" s="181" t="s">
        <v>405</v>
      </c>
      <c r="D223" s="179"/>
      <c r="E223" s="180">
        <v>13.332000000000001</v>
      </c>
      <c r="F223" s="157"/>
      <c r="G223" s="157"/>
      <c r="H223" s="157"/>
      <c r="I223" s="157"/>
      <c r="J223" s="157"/>
      <c r="K223" s="157"/>
      <c r="L223" s="157"/>
      <c r="M223" s="157"/>
      <c r="N223" s="156"/>
      <c r="O223" s="156"/>
      <c r="P223" s="156"/>
      <c r="Q223" s="156"/>
      <c r="R223" s="157"/>
      <c r="S223" s="157"/>
      <c r="T223" s="157"/>
      <c r="U223" s="157"/>
      <c r="V223" s="157"/>
      <c r="W223" s="157"/>
      <c r="X223" s="157"/>
      <c r="Y223" s="157"/>
      <c r="Z223" s="147"/>
      <c r="AA223" s="147"/>
      <c r="AB223" s="147"/>
      <c r="AC223" s="147"/>
      <c r="AD223" s="147"/>
      <c r="AE223" s="147"/>
      <c r="AF223" s="147"/>
      <c r="AG223" s="147" t="s">
        <v>214</v>
      </c>
      <c r="AH223" s="147">
        <v>7</v>
      </c>
      <c r="AI223" s="147"/>
      <c r="AJ223" s="147"/>
      <c r="AK223" s="147"/>
      <c r="AL223" s="147"/>
      <c r="AM223" s="147"/>
      <c r="AN223" s="147"/>
      <c r="AO223" s="147"/>
      <c r="AP223" s="147"/>
      <c r="AQ223" s="147"/>
      <c r="AR223" s="147"/>
      <c r="AS223" s="147"/>
      <c r="AT223" s="147"/>
      <c r="AU223" s="147"/>
      <c r="AV223" s="147"/>
      <c r="AW223" s="147"/>
      <c r="AX223" s="147"/>
      <c r="AY223" s="147"/>
      <c r="AZ223" s="147"/>
      <c r="BA223" s="147"/>
      <c r="BB223" s="147"/>
      <c r="BC223" s="147"/>
      <c r="BD223" s="147"/>
      <c r="BE223" s="147"/>
      <c r="BF223" s="147"/>
      <c r="BG223" s="147"/>
      <c r="BH223" s="147"/>
    </row>
    <row r="224" spans="1:60" outlineLevel="2" x14ac:dyDescent="0.2">
      <c r="A224" s="154"/>
      <c r="B224" s="155"/>
      <c r="C224" s="243"/>
      <c r="D224" s="244"/>
      <c r="E224" s="244"/>
      <c r="F224" s="244"/>
      <c r="G224" s="244"/>
      <c r="H224" s="157"/>
      <c r="I224" s="157"/>
      <c r="J224" s="157"/>
      <c r="K224" s="157"/>
      <c r="L224" s="157"/>
      <c r="M224" s="157"/>
      <c r="N224" s="156"/>
      <c r="O224" s="156"/>
      <c r="P224" s="156"/>
      <c r="Q224" s="156"/>
      <c r="R224" s="157"/>
      <c r="S224" s="157"/>
      <c r="T224" s="157"/>
      <c r="U224" s="157"/>
      <c r="V224" s="157"/>
      <c r="W224" s="157"/>
      <c r="X224" s="157"/>
      <c r="Y224" s="157"/>
      <c r="Z224" s="147"/>
      <c r="AA224" s="147"/>
      <c r="AB224" s="147"/>
      <c r="AC224" s="147"/>
      <c r="AD224" s="147"/>
      <c r="AE224" s="147"/>
      <c r="AF224" s="147"/>
      <c r="AG224" s="147" t="s">
        <v>132</v>
      </c>
      <c r="AH224" s="147"/>
      <c r="AI224" s="147"/>
      <c r="AJ224" s="147"/>
      <c r="AK224" s="147"/>
      <c r="AL224" s="147"/>
      <c r="AM224" s="147"/>
      <c r="AN224" s="147"/>
      <c r="AO224" s="147"/>
      <c r="AP224" s="147"/>
      <c r="AQ224" s="147"/>
      <c r="AR224" s="147"/>
      <c r="AS224" s="147"/>
      <c r="AT224" s="147"/>
      <c r="AU224" s="147"/>
      <c r="AV224" s="147"/>
      <c r="AW224" s="147"/>
      <c r="AX224" s="147"/>
      <c r="AY224" s="147"/>
      <c r="AZ224" s="147"/>
      <c r="BA224" s="147"/>
      <c r="BB224" s="147"/>
      <c r="BC224" s="147"/>
      <c r="BD224" s="147"/>
      <c r="BE224" s="147"/>
      <c r="BF224" s="147"/>
      <c r="BG224" s="147"/>
      <c r="BH224" s="147"/>
    </row>
    <row r="225" spans="1:60" ht="21.75" outlineLevel="1" x14ac:dyDescent="0.2">
      <c r="A225" s="166">
        <v>45</v>
      </c>
      <c r="B225" s="167" t="s">
        <v>406</v>
      </c>
      <c r="C225" s="175" t="s">
        <v>407</v>
      </c>
      <c r="D225" s="168" t="s">
        <v>363</v>
      </c>
      <c r="E225" s="169">
        <v>17.600000000000001</v>
      </c>
      <c r="F225" s="170"/>
      <c r="G225" s="171">
        <f>ROUND(E225*F225,2)</f>
        <v>0</v>
      </c>
      <c r="H225" s="170"/>
      <c r="I225" s="171">
        <f>ROUND(E225*H225,2)</f>
        <v>0</v>
      </c>
      <c r="J225" s="170"/>
      <c r="K225" s="171">
        <f>ROUND(E225*J225,2)</f>
        <v>0</v>
      </c>
      <c r="L225" s="171">
        <v>21</v>
      </c>
      <c r="M225" s="171">
        <f>G225*(1+L225/100)</f>
        <v>0</v>
      </c>
      <c r="N225" s="169">
        <v>0</v>
      </c>
      <c r="O225" s="169">
        <f>ROUND(E225*N225,2)</f>
        <v>0</v>
      </c>
      <c r="P225" s="169">
        <v>0</v>
      </c>
      <c r="Q225" s="169">
        <f>ROUND(E225*P225,2)</f>
        <v>0</v>
      </c>
      <c r="R225" s="171" t="s">
        <v>398</v>
      </c>
      <c r="S225" s="171" t="s">
        <v>125</v>
      </c>
      <c r="T225" s="172" t="s">
        <v>125</v>
      </c>
      <c r="U225" s="157">
        <v>0</v>
      </c>
      <c r="V225" s="157">
        <f>ROUND(E225*U225,2)</f>
        <v>0</v>
      </c>
      <c r="W225" s="157"/>
      <c r="X225" s="157" t="s">
        <v>201</v>
      </c>
      <c r="Y225" s="157" t="s">
        <v>128</v>
      </c>
      <c r="Z225" s="147"/>
      <c r="AA225" s="147"/>
      <c r="AB225" s="147"/>
      <c r="AC225" s="147"/>
      <c r="AD225" s="147"/>
      <c r="AE225" s="147"/>
      <c r="AF225" s="147"/>
      <c r="AG225" s="147" t="s">
        <v>202</v>
      </c>
      <c r="AH225" s="147"/>
      <c r="AI225" s="147"/>
      <c r="AJ225" s="147"/>
      <c r="AK225" s="147"/>
      <c r="AL225" s="147"/>
      <c r="AM225" s="147"/>
      <c r="AN225" s="147"/>
      <c r="AO225" s="147"/>
      <c r="AP225" s="147"/>
      <c r="AQ225" s="147"/>
      <c r="AR225" s="147"/>
      <c r="AS225" s="147"/>
      <c r="AT225" s="147"/>
      <c r="AU225" s="147"/>
      <c r="AV225" s="147"/>
      <c r="AW225" s="147"/>
      <c r="AX225" s="147"/>
      <c r="AY225" s="147"/>
      <c r="AZ225" s="147"/>
      <c r="BA225" s="147"/>
      <c r="BB225" s="147"/>
      <c r="BC225" s="147"/>
      <c r="BD225" s="147"/>
      <c r="BE225" s="147"/>
      <c r="BF225" s="147"/>
      <c r="BG225" s="147"/>
      <c r="BH225" s="147"/>
    </row>
    <row r="226" spans="1:60" outlineLevel="2" x14ac:dyDescent="0.2">
      <c r="A226" s="154"/>
      <c r="B226" s="155"/>
      <c r="C226" s="245" t="s">
        <v>408</v>
      </c>
      <c r="D226" s="246"/>
      <c r="E226" s="246"/>
      <c r="F226" s="246"/>
      <c r="G226" s="246"/>
      <c r="H226" s="157"/>
      <c r="I226" s="157"/>
      <c r="J226" s="157"/>
      <c r="K226" s="157"/>
      <c r="L226" s="157"/>
      <c r="M226" s="157"/>
      <c r="N226" s="156"/>
      <c r="O226" s="156"/>
      <c r="P226" s="156"/>
      <c r="Q226" s="156"/>
      <c r="R226" s="157"/>
      <c r="S226" s="157"/>
      <c r="T226" s="157"/>
      <c r="U226" s="157"/>
      <c r="V226" s="157"/>
      <c r="W226" s="157"/>
      <c r="X226" s="157"/>
      <c r="Y226" s="157"/>
      <c r="Z226" s="147"/>
      <c r="AA226" s="147"/>
      <c r="AB226" s="147"/>
      <c r="AC226" s="147"/>
      <c r="AD226" s="147"/>
      <c r="AE226" s="147"/>
      <c r="AF226" s="147"/>
      <c r="AG226" s="147" t="s">
        <v>130</v>
      </c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7"/>
      <c r="AS226" s="147"/>
      <c r="AT226" s="147"/>
      <c r="AU226" s="147"/>
      <c r="AV226" s="147"/>
      <c r="AW226" s="147"/>
      <c r="AX226" s="147"/>
      <c r="AY226" s="147"/>
      <c r="AZ226" s="147"/>
      <c r="BA226" s="147"/>
      <c r="BB226" s="147"/>
      <c r="BC226" s="147"/>
      <c r="BD226" s="147"/>
      <c r="BE226" s="147"/>
      <c r="BF226" s="147"/>
      <c r="BG226" s="147"/>
      <c r="BH226" s="147"/>
    </row>
    <row r="227" spans="1:60" outlineLevel="2" x14ac:dyDescent="0.2">
      <c r="A227" s="154"/>
      <c r="B227" s="155"/>
      <c r="C227" s="181" t="s">
        <v>409</v>
      </c>
      <c r="D227" s="179"/>
      <c r="E227" s="180">
        <v>8.8000000000000007</v>
      </c>
      <c r="F227" s="157"/>
      <c r="G227" s="157"/>
      <c r="H227" s="157"/>
      <c r="I227" s="157"/>
      <c r="J227" s="157"/>
      <c r="K227" s="157"/>
      <c r="L227" s="157"/>
      <c r="M227" s="157"/>
      <c r="N227" s="156"/>
      <c r="O227" s="156"/>
      <c r="P227" s="156"/>
      <c r="Q227" s="156"/>
      <c r="R227" s="157"/>
      <c r="S227" s="157"/>
      <c r="T227" s="157"/>
      <c r="U227" s="157"/>
      <c r="V227" s="157"/>
      <c r="W227" s="157"/>
      <c r="X227" s="157"/>
      <c r="Y227" s="157"/>
      <c r="Z227" s="147"/>
      <c r="AA227" s="147"/>
      <c r="AB227" s="147"/>
      <c r="AC227" s="147"/>
      <c r="AD227" s="147"/>
      <c r="AE227" s="147"/>
      <c r="AF227" s="147"/>
      <c r="AG227" s="147" t="s">
        <v>214</v>
      </c>
      <c r="AH227" s="147">
        <v>7</v>
      </c>
      <c r="AI227" s="147"/>
      <c r="AJ227" s="147"/>
      <c r="AK227" s="147"/>
      <c r="AL227" s="147"/>
      <c r="AM227" s="147"/>
      <c r="AN227" s="147"/>
      <c r="AO227" s="147"/>
      <c r="AP227" s="147"/>
      <c r="AQ227" s="147"/>
      <c r="AR227" s="147"/>
      <c r="AS227" s="147"/>
      <c r="AT227" s="147"/>
      <c r="AU227" s="147"/>
      <c r="AV227" s="147"/>
      <c r="AW227" s="147"/>
      <c r="AX227" s="147"/>
      <c r="AY227" s="147"/>
      <c r="AZ227" s="147"/>
      <c r="BA227" s="147"/>
      <c r="BB227" s="147"/>
      <c r="BC227" s="147"/>
      <c r="BD227" s="147"/>
      <c r="BE227" s="147"/>
      <c r="BF227" s="147"/>
      <c r="BG227" s="147"/>
      <c r="BH227" s="147"/>
    </row>
    <row r="228" spans="1:60" outlineLevel="3" x14ac:dyDescent="0.2">
      <c r="A228" s="154"/>
      <c r="B228" s="155"/>
      <c r="C228" s="181" t="s">
        <v>410</v>
      </c>
      <c r="D228" s="179"/>
      <c r="E228" s="180">
        <v>8.8000000000000007</v>
      </c>
      <c r="F228" s="157"/>
      <c r="G228" s="157"/>
      <c r="H228" s="157"/>
      <c r="I228" s="157"/>
      <c r="J228" s="157"/>
      <c r="K228" s="157"/>
      <c r="L228" s="157"/>
      <c r="M228" s="157"/>
      <c r="N228" s="156"/>
      <c r="O228" s="156"/>
      <c r="P228" s="156"/>
      <c r="Q228" s="156"/>
      <c r="R228" s="157"/>
      <c r="S228" s="157"/>
      <c r="T228" s="157"/>
      <c r="U228" s="157"/>
      <c r="V228" s="157"/>
      <c r="W228" s="157"/>
      <c r="X228" s="157"/>
      <c r="Y228" s="157"/>
      <c r="Z228" s="147"/>
      <c r="AA228" s="147"/>
      <c r="AB228" s="147"/>
      <c r="AC228" s="147"/>
      <c r="AD228" s="147"/>
      <c r="AE228" s="147"/>
      <c r="AF228" s="147"/>
      <c r="AG228" s="147" t="s">
        <v>214</v>
      </c>
      <c r="AH228" s="147">
        <v>7</v>
      </c>
      <c r="AI228" s="147"/>
      <c r="AJ228" s="147"/>
      <c r="AK228" s="147"/>
      <c r="AL228" s="147"/>
      <c r="AM228" s="147"/>
      <c r="AN228" s="147"/>
      <c r="AO228" s="147"/>
      <c r="AP228" s="147"/>
      <c r="AQ228" s="147"/>
      <c r="AR228" s="147"/>
      <c r="AS228" s="147"/>
      <c r="AT228" s="147"/>
      <c r="AU228" s="147"/>
      <c r="AV228" s="147"/>
      <c r="AW228" s="147"/>
      <c r="AX228" s="147"/>
      <c r="AY228" s="147"/>
      <c r="AZ228" s="147"/>
      <c r="BA228" s="147"/>
      <c r="BB228" s="147"/>
      <c r="BC228" s="147"/>
      <c r="BD228" s="147"/>
      <c r="BE228" s="147"/>
      <c r="BF228" s="147"/>
      <c r="BG228" s="147"/>
      <c r="BH228" s="147"/>
    </row>
    <row r="229" spans="1:60" outlineLevel="2" x14ac:dyDescent="0.2">
      <c r="A229" s="154"/>
      <c r="B229" s="155"/>
      <c r="C229" s="243"/>
      <c r="D229" s="244"/>
      <c r="E229" s="244"/>
      <c r="F229" s="244"/>
      <c r="G229" s="244"/>
      <c r="H229" s="157"/>
      <c r="I229" s="157"/>
      <c r="J229" s="157"/>
      <c r="K229" s="157"/>
      <c r="L229" s="157"/>
      <c r="M229" s="157"/>
      <c r="N229" s="156"/>
      <c r="O229" s="156"/>
      <c r="P229" s="156"/>
      <c r="Q229" s="156"/>
      <c r="R229" s="157"/>
      <c r="S229" s="157"/>
      <c r="T229" s="157"/>
      <c r="U229" s="157"/>
      <c r="V229" s="157"/>
      <c r="W229" s="157"/>
      <c r="X229" s="157"/>
      <c r="Y229" s="157"/>
      <c r="Z229" s="147"/>
      <c r="AA229" s="147"/>
      <c r="AB229" s="147"/>
      <c r="AC229" s="147"/>
      <c r="AD229" s="147"/>
      <c r="AE229" s="147"/>
      <c r="AF229" s="147"/>
      <c r="AG229" s="147" t="s">
        <v>132</v>
      </c>
      <c r="AH229" s="147"/>
      <c r="AI229" s="147"/>
      <c r="AJ229" s="147"/>
      <c r="AK229" s="147"/>
      <c r="AL229" s="147"/>
      <c r="AM229" s="147"/>
      <c r="AN229" s="147"/>
      <c r="AO229" s="147"/>
      <c r="AP229" s="147"/>
      <c r="AQ229" s="147"/>
      <c r="AR229" s="147"/>
      <c r="AS229" s="147"/>
      <c r="AT229" s="147"/>
      <c r="AU229" s="147"/>
      <c r="AV229" s="147"/>
      <c r="AW229" s="147"/>
      <c r="AX229" s="147"/>
      <c r="AY229" s="147"/>
      <c r="AZ229" s="147"/>
      <c r="BA229" s="147"/>
      <c r="BB229" s="147"/>
      <c r="BC229" s="147"/>
      <c r="BD229" s="147"/>
      <c r="BE229" s="147"/>
      <c r="BF229" s="147"/>
      <c r="BG229" s="147"/>
      <c r="BH229" s="147"/>
    </row>
    <row r="230" spans="1:60" ht="21.75" outlineLevel="1" x14ac:dyDescent="0.2">
      <c r="A230" s="166">
        <v>46</v>
      </c>
      <c r="B230" s="167" t="s">
        <v>411</v>
      </c>
      <c r="C230" s="175" t="s">
        <v>412</v>
      </c>
      <c r="D230" s="168" t="s">
        <v>363</v>
      </c>
      <c r="E230" s="169">
        <v>85.187799999999996</v>
      </c>
      <c r="F230" s="170"/>
      <c r="G230" s="171">
        <f>ROUND(E230*F230,2)</f>
        <v>0</v>
      </c>
      <c r="H230" s="170"/>
      <c r="I230" s="171">
        <f>ROUND(E230*H230,2)</f>
        <v>0</v>
      </c>
      <c r="J230" s="170"/>
      <c r="K230" s="171">
        <f>ROUND(E230*J230,2)</f>
        <v>0</v>
      </c>
      <c r="L230" s="171">
        <v>21</v>
      </c>
      <c r="M230" s="171">
        <f>G230*(1+L230/100)</f>
        <v>0</v>
      </c>
      <c r="N230" s="169">
        <v>0</v>
      </c>
      <c r="O230" s="169">
        <f>ROUND(E230*N230,2)</f>
        <v>0</v>
      </c>
      <c r="P230" s="169">
        <v>0</v>
      </c>
      <c r="Q230" s="169">
        <f>ROUND(E230*P230,2)</f>
        <v>0</v>
      </c>
      <c r="R230" s="171" t="s">
        <v>368</v>
      </c>
      <c r="S230" s="171" t="s">
        <v>125</v>
      </c>
      <c r="T230" s="172" t="s">
        <v>125</v>
      </c>
      <c r="U230" s="157">
        <v>0.01</v>
      </c>
      <c r="V230" s="157">
        <f>ROUND(E230*U230,2)</f>
        <v>0.85</v>
      </c>
      <c r="W230" s="157"/>
      <c r="X230" s="157" t="s">
        <v>413</v>
      </c>
      <c r="Y230" s="157" t="s">
        <v>128</v>
      </c>
      <c r="Z230" s="147"/>
      <c r="AA230" s="147"/>
      <c r="AB230" s="147"/>
      <c r="AC230" s="147"/>
      <c r="AD230" s="147"/>
      <c r="AE230" s="147"/>
      <c r="AF230" s="147"/>
      <c r="AG230" s="147" t="s">
        <v>414</v>
      </c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</row>
    <row r="231" spans="1:60" outlineLevel="2" x14ac:dyDescent="0.2">
      <c r="A231" s="154"/>
      <c r="B231" s="155"/>
      <c r="C231" s="181" t="s">
        <v>415</v>
      </c>
      <c r="D231" s="179"/>
      <c r="E231" s="180"/>
      <c r="F231" s="157"/>
      <c r="G231" s="157"/>
      <c r="H231" s="157"/>
      <c r="I231" s="157"/>
      <c r="J231" s="157"/>
      <c r="K231" s="157"/>
      <c r="L231" s="157"/>
      <c r="M231" s="157"/>
      <c r="N231" s="156"/>
      <c r="O231" s="156"/>
      <c r="P231" s="156"/>
      <c r="Q231" s="156"/>
      <c r="R231" s="157"/>
      <c r="S231" s="157"/>
      <c r="T231" s="157"/>
      <c r="U231" s="157"/>
      <c r="V231" s="157"/>
      <c r="W231" s="157"/>
      <c r="X231" s="157"/>
      <c r="Y231" s="157"/>
      <c r="Z231" s="147"/>
      <c r="AA231" s="147"/>
      <c r="AB231" s="147"/>
      <c r="AC231" s="147"/>
      <c r="AD231" s="147"/>
      <c r="AE231" s="147"/>
      <c r="AF231" s="147"/>
      <c r="AG231" s="147" t="s">
        <v>214</v>
      </c>
      <c r="AH231" s="147">
        <v>0</v>
      </c>
      <c r="AI231" s="147"/>
      <c r="AJ231" s="147"/>
      <c r="AK231" s="147"/>
      <c r="AL231" s="147"/>
      <c r="AM231" s="147"/>
      <c r="AN231" s="147"/>
      <c r="AO231" s="147"/>
      <c r="AP231" s="147"/>
      <c r="AQ231" s="147"/>
      <c r="AR231" s="147"/>
      <c r="AS231" s="147"/>
      <c r="AT231" s="147"/>
      <c r="AU231" s="147"/>
      <c r="AV231" s="147"/>
      <c r="AW231" s="147"/>
      <c r="AX231" s="147"/>
      <c r="AY231" s="147"/>
      <c r="AZ231" s="147"/>
      <c r="BA231" s="147"/>
      <c r="BB231" s="147"/>
      <c r="BC231" s="147"/>
      <c r="BD231" s="147"/>
      <c r="BE231" s="147"/>
      <c r="BF231" s="147"/>
      <c r="BG231" s="147"/>
      <c r="BH231" s="147"/>
    </row>
    <row r="232" spans="1:60" outlineLevel="3" x14ac:dyDescent="0.2">
      <c r="A232" s="154"/>
      <c r="B232" s="155"/>
      <c r="C232" s="181" t="s">
        <v>416</v>
      </c>
      <c r="D232" s="179"/>
      <c r="E232" s="180"/>
      <c r="F232" s="157"/>
      <c r="G232" s="157"/>
      <c r="H232" s="157"/>
      <c r="I232" s="157"/>
      <c r="J232" s="157"/>
      <c r="K232" s="157"/>
      <c r="L232" s="157"/>
      <c r="M232" s="157"/>
      <c r="N232" s="156"/>
      <c r="O232" s="156"/>
      <c r="P232" s="156"/>
      <c r="Q232" s="156"/>
      <c r="R232" s="157"/>
      <c r="S232" s="157"/>
      <c r="T232" s="157"/>
      <c r="U232" s="157"/>
      <c r="V232" s="157"/>
      <c r="W232" s="157"/>
      <c r="X232" s="157"/>
      <c r="Y232" s="157"/>
      <c r="Z232" s="147"/>
      <c r="AA232" s="147"/>
      <c r="AB232" s="147"/>
      <c r="AC232" s="147"/>
      <c r="AD232" s="147"/>
      <c r="AE232" s="147"/>
      <c r="AF232" s="147"/>
      <c r="AG232" s="147" t="s">
        <v>214</v>
      </c>
      <c r="AH232" s="147">
        <v>0</v>
      </c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</row>
    <row r="233" spans="1:60" outlineLevel="3" x14ac:dyDescent="0.2">
      <c r="A233" s="154"/>
      <c r="B233" s="155"/>
      <c r="C233" s="181" t="s">
        <v>417</v>
      </c>
      <c r="D233" s="179"/>
      <c r="E233" s="180">
        <v>85.187799999999996</v>
      </c>
      <c r="F233" s="157"/>
      <c r="G233" s="157"/>
      <c r="H233" s="157"/>
      <c r="I233" s="157"/>
      <c r="J233" s="157"/>
      <c r="K233" s="157"/>
      <c r="L233" s="157"/>
      <c r="M233" s="157"/>
      <c r="N233" s="156"/>
      <c r="O233" s="156"/>
      <c r="P233" s="156"/>
      <c r="Q233" s="156"/>
      <c r="R233" s="157"/>
      <c r="S233" s="157"/>
      <c r="T233" s="157"/>
      <c r="U233" s="157"/>
      <c r="V233" s="157"/>
      <c r="W233" s="157"/>
      <c r="X233" s="157"/>
      <c r="Y233" s="157"/>
      <c r="Z233" s="147"/>
      <c r="AA233" s="147"/>
      <c r="AB233" s="147"/>
      <c r="AC233" s="147"/>
      <c r="AD233" s="147"/>
      <c r="AE233" s="147"/>
      <c r="AF233" s="147"/>
      <c r="AG233" s="147" t="s">
        <v>214</v>
      </c>
      <c r="AH233" s="147">
        <v>0</v>
      </c>
      <c r="AI233" s="147"/>
      <c r="AJ233" s="147"/>
      <c r="AK233" s="147"/>
      <c r="AL233" s="147"/>
      <c r="AM233" s="147"/>
      <c r="AN233" s="147"/>
      <c r="AO233" s="147"/>
      <c r="AP233" s="147"/>
      <c r="AQ233" s="147"/>
      <c r="AR233" s="147"/>
      <c r="AS233" s="147"/>
      <c r="AT233" s="147"/>
      <c r="AU233" s="147"/>
      <c r="AV233" s="147"/>
      <c r="AW233" s="147"/>
      <c r="AX233" s="147"/>
      <c r="AY233" s="147"/>
      <c r="AZ233" s="147"/>
      <c r="BA233" s="147"/>
      <c r="BB233" s="147"/>
      <c r="BC233" s="147"/>
      <c r="BD233" s="147"/>
      <c r="BE233" s="147"/>
      <c r="BF233" s="147"/>
      <c r="BG233" s="147"/>
      <c r="BH233" s="147"/>
    </row>
    <row r="234" spans="1:60" outlineLevel="2" x14ac:dyDescent="0.2">
      <c r="A234" s="154"/>
      <c r="B234" s="155"/>
      <c r="C234" s="243"/>
      <c r="D234" s="244"/>
      <c r="E234" s="244"/>
      <c r="F234" s="244"/>
      <c r="G234" s="244"/>
      <c r="H234" s="157"/>
      <c r="I234" s="157"/>
      <c r="J234" s="157"/>
      <c r="K234" s="157"/>
      <c r="L234" s="157"/>
      <c r="M234" s="157"/>
      <c r="N234" s="156"/>
      <c r="O234" s="156"/>
      <c r="P234" s="156"/>
      <c r="Q234" s="156"/>
      <c r="R234" s="157"/>
      <c r="S234" s="157"/>
      <c r="T234" s="157"/>
      <c r="U234" s="157"/>
      <c r="V234" s="157"/>
      <c r="W234" s="157"/>
      <c r="X234" s="157"/>
      <c r="Y234" s="157"/>
      <c r="Z234" s="147"/>
      <c r="AA234" s="147"/>
      <c r="AB234" s="147"/>
      <c r="AC234" s="147"/>
      <c r="AD234" s="147"/>
      <c r="AE234" s="147"/>
      <c r="AF234" s="147"/>
      <c r="AG234" s="147" t="s">
        <v>132</v>
      </c>
      <c r="AH234" s="147"/>
      <c r="AI234" s="147"/>
      <c r="AJ234" s="147"/>
      <c r="AK234" s="147"/>
      <c r="AL234" s="147"/>
      <c r="AM234" s="147"/>
      <c r="AN234" s="147"/>
      <c r="AO234" s="147"/>
      <c r="AP234" s="147"/>
      <c r="AQ234" s="147"/>
      <c r="AR234" s="147"/>
      <c r="AS234" s="147"/>
      <c r="AT234" s="147"/>
      <c r="AU234" s="147"/>
      <c r="AV234" s="147"/>
      <c r="AW234" s="147"/>
      <c r="AX234" s="147"/>
      <c r="AY234" s="147"/>
      <c r="AZ234" s="147"/>
      <c r="BA234" s="147"/>
      <c r="BB234" s="147"/>
      <c r="BC234" s="147"/>
      <c r="BD234" s="147"/>
      <c r="BE234" s="147"/>
      <c r="BF234" s="147"/>
      <c r="BG234" s="147"/>
      <c r="BH234" s="147"/>
    </row>
    <row r="235" spans="1:60" ht="13.6" x14ac:dyDescent="0.2">
      <c r="A235" s="159" t="s">
        <v>120</v>
      </c>
      <c r="B235" s="160" t="s">
        <v>70</v>
      </c>
      <c r="C235" s="174" t="s">
        <v>71</v>
      </c>
      <c r="D235" s="161"/>
      <c r="E235" s="162"/>
      <c r="F235" s="163"/>
      <c r="G235" s="163">
        <f>SUMIF(AG236:AG264,"&lt;&gt;NOR",G236:G264)</f>
        <v>0</v>
      </c>
      <c r="H235" s="163"/>
      <c r="I235" s="163">
        <f>SUM(I236:I264)</f>
        <v>0</v>
      </c>
      <c r="J235" s="163"/>
      <c r="K235" s="163">
        <f>SUM(K236:K264)</f>
        <v>0</v>
      </c>
      <c r="L235" s="163"/>
      <c r="M235" s="163">
        <f>SUM(M236:M264)</f>
        <v>0</v>
      </c>
      <c r="N235" s="162"/>
      <c r="O235" s="162">
        <f>SUM(O236:O264)</f>
        <v>47.789999999999992</v>
      </c>
      <c r="P235" s="162"/>
      <c r="Q235" s="162">
        <f>SUM(Q236:Q264)</f>
        <v>0</v>
      </c>
      <c r="R235" s="163"/>
      <c r="S235" s="163"/>
      <c r="T235" s="164"/>
      <c r="U235" s="158"/>
      <c r="V235" s="158">
        <f>SUM(V236:V264)</f>
        <v>44.52</v>
      </c>
      <c r="W235" s="158"/>
      <c r="X235" s="158"/>
      <c r="Y235" s="158"/>
      <c r="AG235" t="s">
        <v>121</v>
      </c>
    </row>
    <row r="236" spans="1:60" outlineLevel="1" x14ac:dyDescent="0.2">
      <c r="A236" s="166">
        <v>47</v>
      </c>
      <c r="B236" s="167" t="s">
        <v>418</v>
      </c>
      <c r="C236" s="175" t="s">
        <v>419</v>
      </c>
      <c r="D236" s="168" t="s">
        <v>217</v>
      </c>
      <c r="E236" s="169">
        <v>18.068000000000001</v>
      </c>
      <c r="F236" s="170"/>
      <c r="G236" s="171">
        <f>ROUND(E236*F236,2)</f>
        <v>0</v>
      </c>
      <c r="H236" s="170"/>
      <c r="I236" s="171">
        <f>ROUND(E236*H236,2)</f>
        <v>0</v>
      </c>
      <c r="J236" s="170"/>
      <c r="K236" s="171">
        <f>ROUND(E236*J236,2)</f>
        <v>0</v>
      </c>
      <c r="L236" s="171">
        <v>21</v>
      </c>
      <c r="M236" s="171">
        <f>G236*(1+L236/100)</f>
        <v>0</v>
      </c>
      <c r="N236" s="169">
        <v>1.8907700000000001</v>
      </c>
      <c r="O236" s="169">
        <f>ROUND(E236*N236,2)</f>
        <v>34.159999999999997</v>
      </c>
      <c r="P236" s="169">
        <v>0</v>
      </c>
      <c r="Q236" s="169">
        <f>ROUND(E236*P236,2)</f>
        <v>0</v>
      </c>
      <c r="R236" s="171" t="s">
        <v>420</v>
      </c>
      <c r="S236" s="171" t="s">
        <v>125</v>
      </c>
      <c r="T236" s="172" t="s">
        <v>125</v>
      </c>
      <c r="U236" s="157">
        <v>1.6950000000000001</v>
      </c>
      <c r="V236" s="157">
        <f>ROUND(E236*U236,2)</f>
        <v>30.63</v>
      </c>
      <c r="W236" s="157"/>
      <c r="X236" s="157" t="s">
        <v>201</v>
      </c>
      <c r="Y236" s="157" t="s">
        <v>128</v>
      </c>
      <c r="Z236" s="147"/>
      <c r="AA236" s="147"/>
      <c r="AB236" s="147"/>
      <c r="AC236" s="147"/>
      <c r="AD236" s="147"/>
      <c r="AE236" s="147"/>
      <c r="AF236" s="147"/>
      <c r="AG236" s="147" t="s">
        <v>202</v>
      </c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7"/>
      <c r="AS236" s="147"/>
      <c r="AT236" s="147"/>
      <c r="AU236" s="147"/>
      <c r="AV236" s="147"/>
      <c r="AW236" s="147"/>
      <c r="AX236" s="147"/>
      <c r="AY236" s="147"/>
      <c r="AZ236" s="147"/>
      <c r="BA236" s="147"/>
      <c r="BB236" s="147"/>
      <c r="BC236" s="147"/>
      <c r="BD236" s="147"/>
      <c r="BE236" s="147"/>
      <c r="BF236" s="147"/>
      <c r="BG236" s="147"/>
      <c r="BH236" s="147"/>
    </row>
    <row r="237" spans="1:60" outlineLevel="2" x14ac:dyDescent="0.2">
      <c r="A237" s="154"/>
      <c r="B237" s="155"/>
      <c r="C237" s="258" t="s">
        <v>421</v>
      </c>
      <c r="D237" s="259"/>
      <c r="E237" s="259"/>
      <c r="F237" s="259"/>
      <c r="G237" s="259"/>
      <c r="H237" s="157"/>
      <c r="I237" s="157"/>
      <c r="J237" s="157"/>
      <c r="K237" s="157"/>
      <c r="L237" s="157"/>
      <c r="M237" s="157"/>
      <c r="N237" s="156"/>
      <c r="O237" s="156"/>
      <c r="P237" s="156"/>
      <c r="Q237" s="156"/>
      <c r="R237" s="157"/>
      <c r="S237" s="157"/>
      <c r="T237" s="157"/>
      <c r="U237" s="157"/>
      <c r="V237" s="157"/>
      <c r="W237" s="157"/>
      <c r="X237" s="157"/>
      <c r="Y237" s="157"/>
      <c r="Z237" s="147"/>
      <c r="AA237" s="147"/>
      <c r="AB237" s="147"/>
      <c r="AC237" s="147"/>
      <c r="AD237" s="147"/>
      <c r="AE237" s="147"/>
      <c r="AF237" s="147"/>
      <c r="AG237" s="147" t="s">
        <v>204</v>
      </c>
      <c r="AH237" s="147"/>
      <c r="AI237" s="147"/>
      <c r="AJ237" s="147"/>
      <c r="AK237" s="147"/>
      <c r="AL237" s="147"/>
      <c r="AM237" s="147"/>
      <c r="AN237" s="147"/>
      <c r="AO237" s="147"/>
      <c r="AP237" s="147"/>
      <c r="AQ237" s="147"/>
      <c r="AR237" s="147"/>
      <c r="AS237" s="147"/>
      <c r="AT237" s="147"/>
      <c r="AU237" s="147"/>
      <c r="AV237" s="147"/>
      <c r="AW237" s="147"/>
      <c r="AX237" s="147"/>
      <c r="AY237" s="147"/>
      <c r="AZ237" s="147"/>
      <c r="BA237" s="147"/>
      <c r="BB237" s="147"/>
      <c r="BC237" s="147"/>
      <c r="BD237" s="147"/>
      <c r="BE237" s="147"/>
      <c r="BF237" s="147"/>
      <c r="BG237" s="147"/>
      <c r="BH237" s="147"/>
    </row>
    <row r="238" spans="1:60" outlineLevel="2" x14ac:dyDescent="0.2">
      <c r="A238" s="154"/>
      <c r="B238" s="155"/>
      <c r="C238" s="181" t="s">
        <v>422</v>
      </c>
      <c r="D238" s="179"/>
      <c r="E238" s="180">
        <v>3.6</v>
      </c>
      <c r="F238" s="157"/>
      <c r="G238" s="157"/>
      <c r="H238" s="157"/>
      <c r="I238" s="157"/>
      <c r="J238" s="157"/>
      <c r="K238" s="157"/>
      <c r="L238" s="157"/>
      <c r="M238" s="157"/>
      <c r="N238" s="156"/>
      <c r="O238" s="156"/>
      <c r="P238" s="156"/>
      <c r="Q238" s="156"/>
      <c r="R238" s="157"/>
      <c r="S238" s="157"/>
      <c r="T238" s="157"/>
      <c r="U238" s="157"/>
      <c r="V238" s="157"/>
      <c r="W238" s="157"/>
      <c r="X238" s="157"/>
      <c r="Y238" s="157"/>
      <c r="Z238" s="147"/>
      <c r="AA238" s="147"/>
      <c r="AB238" s="147"/>
      <c r="AC238" s="147"/>
      <c r="AD238" s="147"/>
      <c r="AE238" s="147"/>
      <c r="AF238" s="147"/>
      <c r="AG238" s="147" t="s">
        <v>214</v>
      </c>
      <c r="AH238" s="147">
        <v>0</v>
      </c>
      <c r="AI238" s="147"/>
      <c r="AJ238" s="147"/>
      <c r="AK238" s="147"/>
      <c r="AL238" s="147"/>
      <c r="AM238" s="147"/>
      <c r="AN238" s="147"/>
      <c r="AO238" s="147"/>
      <c r="AP238" s="147"/>
      <c r="AQ238" s="147"/>
      <c r="AR238" s="147"/>
      <c r="AS238" s="147"/>
      <c r="AT238" s="147"/>
      <c r="AU238" s="147"/>
      <c r="AV238" s="147"/>
      <c r="AW238" s="147"/>
      <c r="AX238" s="147"/>
      <c r="AY238" s="147"/>
      <c r="AZ238" s="147"/>
      <c r="BA238" s="147"/>
      <c r="BB238" s="147"/>
      <c r="BC238" s="147"/>
      <c r="BD238" s="147"/>
      <c r="BE238" s="147"/>
      <c r="BF238" s="147"/>
      <c r="BG238" s="147"/>
      <c r="BH238" s="147"/>
    </row>
    <row r="239" spans="1:60" outlineLevel="3" x14ac:dyDescent="0.2">
      <c r="A239" s="154"/>
      <c r="B239" s="155"/>
      <c r="C239" s="181" t="s">
        <v>423</v>
      </c>
      <c r="D239" s="179"/>
      <c r="E239" s="180">
        <v>3.6</v>
      </c>
      <c r="F239" s="157"/>
      <c r="G239" s="157"/>
      <c r="H239" s="157"/>
      <c r="I239" s="157"/>
      <c r="J239" s="157"/>
      <c r="K239" s="157"/>
      <c r="L239" s="157"/>
      <c r="M239" s="157"/>
      <c r="N239" s="156"/>
      <c r="O239" s="156"/>
      <c r="P239" s="156"/>
      <c r="Q239" s="156"/>
      <c r="R239" s="157"/>
      <c r="S239" s="157"/>
      <c r="T239" s="157"/>
      <c r="U239" s="157"/>
      <c r="V239" s="157"/>
      <c r="W239" s="157"/>
      <c r="X239" s="157"/>
      <c r="Y239" s="157"/>
      <c r="Z239" s="147"/>
      <c r="AA239" s="147"/>
      <c r="AB239" s="147"/>
      <c r="AC239" s="147"/>
      <c r="AD239" s="147"/>
      <c r="AE239" s="147"/>
      <c r="AF239" s="147"/>
      <c r="AG239" s="147" t="s">
        <v>214</v>
      </c>
      <c r="AH239" s="147">
        <v>0</v>
      </c>
      <c r="AI239" s="147"/>
      <c r="AJ239" s="147"/>
      <c r="AK239" s="147"/>
      <c r="AL239" s="147"/>
      <c r="AM239" s="147"/>
      <c r="AN239" s="147"/>
      <c r="AO239" s="147"/>
      <c r="AP239" s="147"/>
      <c r="AQ239" s="147"/>
      <c r="AR239" s="147"/>
      <c r="AS239" s="147"/>
      <c r="AT239" s="147"/>
      <c r="AU239" s="147"/>
      <c r="AV239" s="147"/>
      <c r="AW239" s="147"/>
      <c r="AX239" s="147"/>
      <c r="AY239" s="147"/>
      <c r="AZ239" s="147"/>
      <c r="BA239" s="147"/>
      <c r="BB239" s="147"/>
      <c r="BC239" s="147"/>
      <c r="BD239" s="147"/>
      <c r="BE239" s="147"/>
      <c r="BF239" s="147"/>
      <c r="BG239" s="147"/>
      <c r="BH239" s="147"/>
    </row>
    <row r="240" spans="1:60" outlineLevel="3" x14ac:dyDescent="0.2">
      <c r="A240" s="154"/>
      <c r="B240" s="155"/>
      <c r="C240" s="181" t="s">
        <v>424</v>
      </c>
      <c r="D240" s="179"/>
      <c r="E240" s="180">
        <v>2.431</v>
      </c>
      <c r="F240" s="157"/>
      <c r="G240" s="157"/>
      <c r="H240" s="157"/>
      <c r="I240" s="157"/>
      <c r="J240" s="157"/>
      <c r="K240" s="157"/>
      <c r="L240" s="157"/>
      <c r="M240" s="157"/>
      <c r="N240" s="156"/>
      <c r="O240" s="156"/>
      <c r="P240" s="156"/>
      <c r="Q240" s="156"/>
      <c r="R240" s="157"/>
      <c r="S240" s="157"/>
      <c r="T240" s="157"/>
      <c r="U240" s="157"/>
      <c r="V240" s="157"/>
      <c r="W240" s="157"/>
      <c r="X240" s="157"/>
      <c r="Y240" s="157"/>
      <c r="Z240" s="147"/>
      <c r="AA240" s="147"/>
      <c r="AB240" s="147"/>
      <c r="AC240" s="147"/>
      <c r="AD240" s="147"/>
      <c r="AE240" s="147"/>
      <c r="AF240" s="147"/>
      <c r="AG240" s="147" t="s">
        <v>214</v>
      </c>
      <c r="AH240" s="147">
        <v>0</v>
      </c>
      <c r="AI240" s="147"/>
      <c r="AJ240" s="147"/>
      <c r="AK240" s="147"/>
      <c r="AL240" s="147"/>
      <c r="AM240" s="147"/>
      <c r="AN240" s="147"/>
      <c r="AO240" s="147"/>
      <c r="AP240" s="147"/>
      <c r="AQ240" s="147"/>
      <c r="AR240" s="147"/>
      <c r="AS240" s="147"/>
      <c r="AT240" s="147"/>
      <c r="AU240" s="147"/>
      <c r="AV240" s="147"/>
      <c r="AW240" s="147"/>
      <c r="AX240" s="147"/>
      <c r="AY240" s="147"/>
      <c r="AZ240" s="147"/>
      <c r="BA240" s="147"/>
      <c r="BB240" s="147"/>
      <c r="BC240" s="147"/>
      <c r="BD240" s="147"/>
      <c r="BE240" s="147"/>
      <c r="BF240" s="147"/>
      <c r="BG240" s="147"/>
      <c r="BH240" s="147"/>
    </row>
    <row r="241" spans="1:60" outlineLevel="3" x14ac:dyDescent="0.2">
      <c r="A241" s="154"/>
      <c r="B241" s="155"/>
      <c r="C241" s="181" t="s">
        <v>425</v>
      </c>
      <c r="D241" s="179"/>
      <c r="E241" s="180">
        <v>3.4430000000000001</v>
      </c>
      <c r="F241" s="157"/>
      <c r="G241" s="157"/>
      <c r="H241" s="157"/>
      <c r="I241" s="157"/>
      <c r="J241" s="157"/>
      <c r="K241" s="157"/>
      <c r="L241" s="157"/>
      <c r="M241" s="157"/>
      <c r="N241" s="156"/>
      <c r="O241" s="156"/>
      <c r="P241" s="156"/>
      <c r="Q241" s="156"/>
      <c r="R241" s="157"/>
      <c r="S241" s="157"/>
      <c r="T241" s="157"/>
      <c r="U241" s="157"/>
      <c r="V241" s="157"/>
      <c r="W241" s="157"/>
      <c r="X241" s="157"/>
      <c r="Y241" s="157"/>
      <c r="Z241" s="147"/>
      <c r="AA241" s="147"/>
      <c r="AB241" s="147"/>
      <c r="AC241" s="147"/>
      <c r="AD241" s="147"/>
      <c r="AE241" s="147"/>
      <c r="AF241" s="147"/>
      <c r="AG241" s="147" t="s">
        <v>214</v>
      </c>
      <c r="AH241" s="147">
        <v>0</v>
      </c>
      <c r="AI241" s="147"/>
      <c r="AJ241" s="147"/>
      <c r="AK241" s="147"/>
      <c r="AL241" s="147"/>
      <c r="AM241" s="147"/>
      <c r="AN241" s="147"/>
      <c r="AO241" s="147"/>
      <c r="AP241" s="147"/>
      <c r="AQ241" s="147"/>
      <c r="AR241" s="147"/>
      <c r="AS241" s="147"/>
      <c r="AT241" s="147"/>
      <c r="AU241" s="147"/>
      <c r="AV241" s="147"/>
      <c r="AW241" s="147"/>
      <c r="AX241" s="147"/>
      <c r="AY241" s="147"/>
      <c r="AZ241" s="147"/>
      <c r="BA241" s="147"/>
      <c r="BB241" s="147"/>
      <c r="BC241" s="147"/>
      <c r="BD241" s="147"/>
      <c r="BE241" s="147"/>
      <c r="BF241" s="147"/>
      <c r="BG241" s="147"/>
      <c r="BH241" s="147"/>
    </row>
    <row r="242" spans="1:60" outlineLevel="3" x14ac:dyDescent="0.2">
      <c r="A242" s="154"/>
      <c r="B242" s="155"/>
      <c r="C242" s="181" t="s">
        <v>426</v>
      </c>
      <c r="D242" s="179"/>
      <c r="E242" s="180">
        <v>4.9939999999999998</v>
      </c>
      <c r="F242" s="157"/>
      <c r="G242" s="157"/>
      <c r="H242" s="157"/>
      <c r="I242" s="157"/>
      <c r="J242" s="157"/>
      <c r="K242" s="157"/>
      <c r="L242" s="157"/>
      <c r="M242" s="157"/>
      <c r="N242" s="156"/>
      <c r="O242" s="156"/>
      <c r="P242" s="156"/>
      <c r="Q242" s="156"/>
      <c r="R242" s="157"/>
      <c r="S242" s="157"/>
      <c r="T242" s="157"/>
      <c r="U242" s="157"/>
      <c r="V242" s="157"/>
      <c r="W242" s="157"/>
      <c r="X242" s="157"/>
      <c r="Y242" s="157"/>
      <c r="Z242" s="147"/>
      <c r="AA242" s="147"/>
      <c r="AB242" s="147"/>
      <c r="AC242" s="147"/>
      <c r="AD242" s="147"/>
      <c r="AE242" s="147"/>
      <c r="AF242" s="147"/>
      <c r="AG242" s="147" t="s">
        <v>214</v>
      </c>
      <c r="AH242" s="147">
        <v>0</v>
      </c>
      <c r="AI242" s="147"/>
      <c r="AJ242" s="147"/>
      <c r="AK242" s="147"/>
      <c r="AL242" s="147"/>
      <c r="AM242" s="147"/>
      <c r="AN242" s="147"/>
      <c r="AO242" s="147"/>
      <c r="AP242" s="147"/>
      <c r="AQ242" s="147"/>
      <c r="AR242" s="147"/>
      <c r="AS242" s="147"/>
      <c r="AT242" s="147"/>
      <c r="AU242" s="147"/>
      <c r="AV242" s="147"/>
      <c r="AW242" s="147"/>
      <c r="AX242" s="147"/>
      <c r="AY242" s="147"/>
      <c r="AZ242" s="147"/>
      <c r="BA242" s="147"/>
      <c r="BB242" s="147"/>
      <c r="BC242" s="147"/>
      <c r="BD242" s="147"/>
      <c r="BE242" s="147"/>
      <c r="BF242" s="147"/>
      <c r="BG242" s="147"/>
      <c r="BH242" s="147"/>
    </row>
    <row r="243" spans="1:60" outlineLevel="2" x14ac:dyDescent="0.2">
      <c r="A243" s="154"/>
      <c r="B243" s="155"/>
      <c r="C243" s="243"/>
      <c r="D243" s="244"/>
      <c r="E243" s="244"/>
      <c r="F243" s="244"/>
      <c r="G243" s="244"/>
      <c r="H243" s="157"/>
      <c r="I243" s="157"/>
      <c r="J243" s="157"/>
      <c r="K243" s="157"/>
      <c r="L243" s="157"/>
      <c r="M243" s="157"/>
      <c r="N243" s="156"/>
      <c r="O243" s="156"/>
      <c r="P243" s="156"/>
      <c r="Q243" s="156"/>
      <c r="R243" s="157"/>
      <c r="S243" s="157"/>
      <c r="T243" s="157"/>
      <c r="U243" s="157"/>
      <c r="V243" s="157"/>
      <c r="W243" s="157"/>
      <c r="X243" s="157"/>
      <c r="Y243" s="157"/>
      <c r="Z243" s="147"/>
      <c r="AA243" s="147"/>
      <c r="AB243" s="147"/>
      <c r="AC243" s="147"/>
      <c r="AD243" s="147"/>
      <c r="AE243" s="147"/>
      <c r="AF243" s="147"/>
      <c r="AG243" s="147" t="s">
        <v>132</v>
      </c>
      <c r="AH243" s="147"/>
      <c r="AI243" s="147"/>
      <c r="AJ243" s="147"/>
      <c r="AK243" s="147"/>
      <c r="AL243" s="147"/>
      <c r="AM243" s="147"/>
      <c r="AN243" s="147"/>
      <c r="AO243" s="147"/>
      <c r="AP243" s="147"/>
      <c r="AQ243" s="147"/>
      <c r="AR243" s="147"/>
      <c r="AS243" s="147"/>
      <c r="AT243" s="147"/>
      <c r="AU243" s="147"/>
      <c r="AV243" s="147"/>
      <c r="AW243" s="147"/>
      <c r="AX243" s="147"/>
      <c r="AY243" s="147"/>
      <c r="AZ243" s="147"/>
      <c r="BA243" s="147"/>
      <c r="BB243" s="147"/>
      <c r="BC243" s="147"/>
      <c r="BD243" s="147"/>
      <c r="BE243" s="147"/>
      <c r="BF243" s="147"/>
      <c r="BG243" s="147"/>
      <c r="BH243" s="147"/>
    </row>
    <row r="244" spans="1:60" ht="21.75" outlineLevel="1" x14ac:dyDescent="0.2">
      <c r="A244" s="166">
        <v>48</v>
      </c>
      <c r="B244" s="167" t="s">
        <v>427</v>
      </c>
      <c r="C244" s="175" t="s">
        <v>428</v>
      </c>
      <c r="D244" s="168" t="s">
        <v>217</v>
      </c>
      <c r="E244" s="169">
        <v>2.6</v>
      </c>
      <c r="F244" s="170"/>
      <c r="G244" s="171">
        <f>ROUND(E244*F244,2)</f>
        <v>0</v>
      </c>
      <c r="H244" s="170"/>
      <c r="I244" s="171">
        <f>ROUND(E244*H244,2)</f>
        <v>0</v>
      </c>
      <c r="J244" s="170"/>
      <c r="K244" s="171">
        <f>ROUND(E244*J244,2)</f>
        <v>0</v>
      </c>
      <c r="L244" s="171">
        <v>21</v>
      </c>
      <c r="M244" s="171">
        <f>G244*(1+L244/100)</f>
        <v>0</v>
      </c>
      <c r="N244" s="169">
        <v>2.5</v>
      </c>
      <c r="O244" s="169">
        <f>ROUND(E244*N244,2)</f>
        <v>6.5</v>
      </c>
      <c r="P244" s="169">
        <v>0</v>
      </c>
      <c r="Q244" s="169">
        <f>ROUND(E244*P244,2)</f>
        <v>0</v>
      </c>
      <c r="R244" s="171" t="s">
        <v>420</v>
      </c>
      <c r="S244" s="171" t="s">
        <v>125</v>
      </c>
      <c r="T244" s="172" t="s">
        <v>125</v>
      </c>
      <c r="U244" s="157">
        <v>1.19</v>
      </c>
      <c r="V244" s="157">
        <f>ROUND(E244*U244,2)</f>
        <v>3.09</v>
      </c>
      <c r="W244" s="157"/>
      <c r="X244" s="157" t="s">
        <v>201</v>
      </c>
      <c r="Y244" s="157" t="s">
        <v>128</v>
      </c>
      <c r="Z244" s="147"/>
      <c r="AA244" s="147"/>
      <c r="AB244" s="147"/>
      <c r="AC244" s="147"/>
      <c r="AD244" s="147"/>
      <c r="AE244" s="147"/>
      <c r="AF244" s="147"/>
      <c r="AG244" s="147" t="s">
        <v>202</v>
      </c>
      <c r="AH244" s="147"/>
      <c r="AI244" s="147"/>
      <c r="AJ244" s="147"/>
      <c r="AK244" s="147"/>
      <c r="AL244" s="147"/>
      <c r="AM244" s="147"/>
      <c r="AN244" s="147"/>
      <c r="AO244" s="147"/>
      <c r="AP244" s="147"/>
      <c r="AQ244" s="147"/>
      <c r="AR244" s="147"/>
      <c r="AS244" s="147"/>
      <c r="AT244" s="147"/>
      <c r="AU244" s="147"/>
      <c r="AV244" s="147"/>
      <c r="AW244" s="147"/>
      <c r="AX244" s="147"/>
      <c r="AY244" s="147"/>
      <c r="AZ244" s="147"/>
      <c r="BA244" s="147"/>
      <c r="BB244" s="147"/>
      <c r="BC244" s="147"/>
      <c r="BD244" s="147"/>
      <c r="BE244" s="147"/>
      <c r="BF244" s="147"/>
      <c r="BG244" s="147"/>
      <c r="BH244" s="147"/>
    </row>
    <row r="245" spans="1:60" outlineLevel="2" x14ac:dyDescent="0.2">
      <c r="A245" s="154"/>
      <c r="B245" s="155"/>
      <c r="C245" s="258" t="s">
        <v>429</v>
      </c>
      <c r="D245" s="259"/>
      <c r="E245" s="259"/>
      <c r="F245" s="259"/>
      <c r="G245" s="259"/>
      <c r="H245" s="157"/>
      <c r="I245" s="157"/>
      <c r="J245" s="157"/>
      <c r="K245" s="157"/>
      <c r="L245" s="157"/>
      <c r="M245" s="157"/>
      <c r="N245" s="156"/>
      <c r="O245" s="156"/>
      <c r="P245" s="156"/>
      <c r="Q245" s="156"/>
      <c r="R245" s="157"/>
      <c r="S245" s="157"/>
      <c r="T245" s="157"/>
      <c r="U245" s="157"/>
      <c r="V245" s="157"/>
      <c r="W245" s="157"/>
      <c r="X245" s="157"/>
      <c r="Y245" s="157"/>
      <c r="Z245" s="147"/>
      <c r="AA245" s="147"/>
      <c r="AB245" s="147"/>
      <c r="AC245" s="147"/>
      <c r="AD245" s="147"/>
      <c r="AE245" s="147"/>
      <c r="AF245" s="147"/>
      <c r="AG245" s="147" t="s">
        <v>204</v>
      </c>
      <c r="AH245" s="147"/>
      <c r="AI245" s="147"/>
      <c r="AJ245" s="147"/>
      <c r="AK245" s="147"/>
      <c r="AL245" s="147"/>
      <c r="AM245" s="147"/>
      <c r="AN245" s="147"/>
      <c r="AO245" s="147"/>
      <c r="AP245" s="147"/>
      <c r="AQ245" s="147"/>
      <c r="AR245" s="147"/>
      <c r="AS245" s="147"/>
      <c r="AT245" s="147"/>
      <c r="AU245" s="147"/>
      <c r="AV245" s="147"/>
      <c r="AW245" s="147"/>
      <c r="AX245" s="147"/>
      <c r="AY245" s="147"/>
      <c r="AZ245" s="147"/>
      <c r="BA245" s="147"/>
      <c r="BB245" s="147"/>
      <c r="BC245" s="147"/>
      <c r="BD245" s="147"/>
      <c r="BE245" s="147"/>
      <c r="BF245" s="147"/>
      <c r="BG245" s="147"/>
      <c r="BH245" s="147"/>
    </row>
    <row r="246" spans="1:60" outlineLevel="2" x14ac:dyDescent="0.2">
      <c r="A246" s="154"/>
      <c r="B246" s="155"/>
      <c r="C246" s="181" t="s">
        <v>430</v>
      </c>
      <c r="D246" s="179"/>
      <c r="E246" s="180">
        <v>2.6</v>
      </c>
      <c r="F246" s="157"/>
      <c r="G246" s="157"/>
      <c r="H246" s="157"/>
      <c r="I246" s="157"/>
      <c r="J246" s="157"/>
      <c r="K246" s="157"/>
      <c r="L246" s="157"/>
      <c r="M246" s="157"/>
      <c r="N246" s="156"/>
      <c r="O246" s="156"/>
      <c r="P246" s="156"/>
      <c r="Q246" s="156"/>
      <c r="R246" s="157"/>
      <c r="S246" s="157"/>
      <c r="T246" s="157"/>
      <c r="U246" s="157"/>
      <c r="V246" s="157"/>
      <c r="W246" s="157"/>
      <c r="X246" s="157"/>
      <c r="Y246" s="157"/>
      <c r="Z246" s="147"/>
      <c r="AA246" s="147"/>
      <c r="AB246" s="147"/>
      <c r="AC246" s="147"/>
      <c r="AD246" s="147"/>
      <c r="AE246" s="147"/>
      <c r="AF246" s="147"/>
      <c r="AG246" s="147" t="s">
        <v>214</v>
      </c>
      <c r="AH246" s="147">
        <v>0</v>
      </c>
      <c r="AI246" s="147"/>
      <c r="AJ246" s="147"/>
      <c r="AK246" s="147"/>
      <c r="AL246" s="147"/>
      <c r="AM246" s="147"/>
      <c r="AN246" s="147"/>
      <c r="AO246" s="147"/>
      <c r="AP246" s="147"/>
      <c r="AQ246" s="147"/>
      <c r="AR246" s="147"/>
      <c r="AS246" s="147"/>
      <c r="AT246" s="147"/>
      <c r="AU246" s="147"/>
      <c r="AV246" s="147"/>
      <c r="AW246" s="147"/>
      <c r="AX246" s="147"/>
      <c r="AY246" s="147"/>
      <c r="AZ246" s="147"/>
      <c r="BA246" s="147"/>
      <c r="BB246" s="147"/>
      <c r="BC246" s="147"/>
      <c r="BD246" s="147"/>
      <c r="BE246" s="147"/>
      <c r="BF246" s="147"/>
      <c r="BG246" s="147"/>
      <c r="BH246" s="147"/>
    </row>
    <row r="247" spans="1:60" outlineLevel="2" x14ac:dyDescent="0.2">
      <c r="A247" s="154"/>
      <c r="B247" s="155"/>
      <c r="C247" s="243"/>
      <c r="D247" s="244"/>
      <c r="E247" s="244"/>
      <c r="F247" s="244"/>
      <c r="G247" s="244"/>
      <c r="H247" s="157"/>
      <c r="I247" s="157"/>
      <c r="J247" s="157"/>
      <c r="K247" s="157"/>
      <c r="L247" s="157"/>
      <c r="M247" s="157"/>
      <c r="N247" s="156"/>
      <c r="O247" s="156"/>
      <c r="P247" s="156"/>
      <c r="Q247" s="156"/>
      <c r="R247" s="157"/>
      <c r="S247" s="157"/>
      <c r="T247" s="157"/>
      <c r="U247" s="157"/>
      <c r="V247" s="157"/>
      <c r="W247" s="157"/>
      <c r="X247" s="157"/>
      <c r="Y247" s="157"/>
      <c r="Z247" s="147"/>
      <c r="AA247" s="147"/>
      <c r="AB247" s="147"/>
      <c r="AC247" s="147"/>
      <c r="AD247" s="147"/>
      <c r="AE247" s="147"/>
      <c r="AF247" s="147"/>
      <c r="AG247" s="147" t="s">
        <v>132</v>
      </c>
      <c r="AH247" s="147"/>
      <c r="AI247" s="147"/>
      <c r="AJ247" s="147"/>
      <c r="AK247" s="147"/>
      <c r="AL247" s="147"/>
      <c r="AM247" s="147"/>
      <c r="AN247" s="147"/>
      <c r="AO247" s="147"/>
      <c r="AP247" s="147"/>
      <c r="AQ247" s="147"/>
      <c r="AR247" s="147"/>
      <c r="AS247" s="147"/>
      <c r="AT247" s="147"/>
      <c r="AU247" s="147"/>
      <c r="AV247" s="147"/>
      <c r="AW247" s="147"/>
      <c r="AX247" s="147"/>
      <c r="AY247" s="147"/>
      <c r="AZ247" s="147"/>
      <c r="BA247" s="147"/>
      <c r="BB247" s="147"/>
      <c r="BC247" s="147"/>
      <c r="BD247" s="147"/>
      <c r="BE247" s="147"/>
      <c r="BF247" s="147"/>
      <c r="BG247" s="147"/>
      <c r="BH247" s="147"/>
    </row>
    <row r="248" spans="1:60" ht="21.75" outlineLevel="1" x14ac:dyDescent="0.2">
      <c r="A248" s="166">
        <v>49</v>
      </c>
      <c r="B248" s="167" t="s">
        <v>431</v>
      </c>
      <c r="C248" s="175" t="s">
        <v>432</v>
      </c>
      <c r="D248" s="168" t="s">
        <v>217</v>
      </c>
      <c r="E248" s="169">
        <v>7.5179999999999997E-2</v>
      </c>
      <c r="F248" s="170"/>
      <c r="G248" s="171">
        <f>ROUND(E248*F248,2)</f>
        <v>0</v>
      </c>
      <c r="H248" s="170"/>
      <c r="I248" s="171">
        <f>ROUND(E248*H248,2)</f>
        <v>0</v>
      </c>
      <c r="J248" s="170"/>
      <c r="K248" s="171">
        <f>ROUND(E248*J248,2)</f>
        <v>0</v>
      </c>
      <c r="L248" s="171">
        <v>21</v>
      </c>
      <c r="M248" s="171">
        <f>G248*(1+L248/100)</f>
        <v>0</v>
      </c>
      <c r="N248" s="169">
        <v>2.5</v>
      </c>
      <c r="O248" s="169">
        <f>ROUND(E248*N248,2)</f>
        <v>0.19</v>
      </c>
      <c r="P248" s="169">
        <v>0</v>
      </c>
      <c r="Q248" s="169">
        <f>ROUND(E248*P248,2)</f>
        <v>0</v>
      </c>
      <c r="R248" s="171" t="s">
        <v>420</v>
      </c>
      <c r="S248" s="171" t="s">
        <v>125</v>
      </c>
      <c r="T248" s="172" t="s">
        <v>125</v>
      </c>
      <c r="U248" s="157">
        <v>1.1919999999999999</v>
      </c>
      <c r="V248" s="157">
        <f>ROUND(E248*U248,2)</f>
        <v>0.09</v>
      </c>
      <c r="W248" s="157"/>
      <c r="X248" s="157" t="s">
        <v>201</v>
      </c>
      <c r="Y248" s="157" t="s">
        <v>128</v>
      </c>
      <c r="Z248" s="147"/>
      <c r="AA248" s="147"/>
      <c r="AB248" s="147"/>
      <c r="AC248" s="147"/>
      <c r="AD248" s="147"/>
      <c r="AE248" s="147"/>
      <c r="AF248" s="147"/>
      <c r="AG248" s="147" t="s">
        <v>202</v>
      </c>
      <c r="AH248" s="147"/>
      <c r="AI248" s="147"/>
      <c r="AJ248" s="147"/>
      <c r="AK248" s="147"/>
      <c r="AL248" s="147"/>
      <c r="AM248" s="147"/>
      <c r="AN248" s="147"/>
      <c r="AO248" s="147"/>
      <c r="AP248" s="147"/>
      <c r="AQ248" s="147"/>
      <c r="AR248" s="147"/>
      <c r="AS248" s="147"/>
      <c r="AT248" s="147"/>
      <c r="AU248" s="147"/>
      <c r="AV248" s="147"/>
      <c r="AW248" s="147"/>
      <c r="AX248" s="147"/>
      <c r="AY248" s="147"/>
      <c r="AZ248" s="147"/>
      <c r="BA248" s="147"/>
      <c r="BB248" s="147"/>
      <c r="BC248" s="147"/>
      <c r="BD248" s="147"/>
      <c r="BE248" s="147"/>
      <c r="BF248" s="147"/>
      <c r="BG248" s="147"/>
      <c r="BH248" s="147"/>
    </row>
    <row r="249" spans="1:60" outlineLevel="2" x14ac:dyDescent="0.2">
      <c r="A249" s="154"/>
      <c r="B249" s="155"/>
      <c r="C249" s="258" t="s">
        <v>429</v>
      </c>
      <c r="D249" s="259"/>
      <c r="E249" s="259"/>
      <c r="F249" s="259"/>
      <c r="G249" s="259"/>
      <c r="H249" s="157"/>
      <c r="I249" s="157"/>
      <c r="J249" s="157"/>
      <c r="K249" s="157"/>
      <c r="L249" s="157"/>
      <c r="M249" s="157"/>
      <c r="N249" s="156"/>
      <c r="O249" s="156"/>
      <c r="P249" s="156"/>
      <c r="Q249" s="156"/>
      <c r="R249" s="157"/>
      <c r="S249" s="157"/>
      <c r="T249" s="157"/>
      <c r="U249" s="157"/>
      <c r="V249" s="157"/>
      <c r="W249" s="157"/>
      <c r="X249" s="157"/>
      <c r="Y249" s="157"/>
      <c r="Z249" s="147"/>
      <c r="AA249" s="147"/>
      <c r="AB249" s="147"/>
      <c r="AC249" s="147"/>
      <c r="AD249" s="147"/>
      <c r="AE249" s="147"/>
      <c r="AF249" s="147"/>
      <c r="AG249" s="147" t="s">
        <v>204</v>
      </c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47"/>
      <c r="BB249" s="147"/>
      <c r="BC249" s="147"/>
      <c r="BD249" s="147"/>
      <c r="BE249" s="147"/>
      <c r="BF249" s="147"/>
      <c r="BG249" s="147"/>
      <c r="BH249" s="147"/>
    </row>
    <row r="250" spans="1:60" outlineLevel="2" x14ac:dyDescent="0.2">
      <c r="A250" s="154"/>
      <c r="B250" s="155"/>
      <c r="C250" s="181" t="s">
        <v>433</v>
      </c>
      <c r="D250" s="179"/>
      <c r="E250" s="180">
        <v>2.1780000000000001E-2</v>
      </c>
      <c r="F250" s="157"/>
      <c r="G250" s="157"/>
      <c r="H250" s="157"/>
      <c r="I250" s="157"/>
      <c r="J250" s="157"/>
      <c r="K250" s="157"/>
      <c r="L250" s="157"/>
      <c r="M250" s="157"/>
      <c r="N250" s="156"/>
      <c r="O250" s="156"/>
      <c r="P250" s="156"/>
      <c r="Q250" s="156"/>
      <c r="R250" s="157"/>
      <c r="S250" s="157"/>
      <c r="T250" s="157"/>
      <c r="U250" s="157"/>
      <c r="V250" s="157"/>
      <c r="W250" s="157"/>
      <c r="X250" s="157"/>
      <c r="Y250" s="157"/>
      <c r="Z250" s="147"/>
      <c r="AA250" s="147"/>
      <c r="AB250" s="147"/>
      <c r="AC250" s="147"/>
      <c r="AD250" s="147"/>
      <c r="AE250" s="147"/>
      <c r="AF250" s="147"/>
      <c r="AG250" s="147" t="s">
        <v>214</v>
      </c>
      <c r="AH250" s="147">
        <v>0</v>
      </c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47"/>
      <c r="BB250" s="147"/>
      <c r="BC250" s="147"/>
      <c r="BD250" s="147"/>
      <c r="BE250" s="147"/>
      <c r="BF250" s="147"/>
      <c r="BG250" s="147"/>
      <c r="BH250" s="147"/>
    </row>
    <row r="251" spans="1:60" outlineLevel="3" x14ac:dyDescent="0.2">
      <c r="A251" s="154"/>
      <c r="B251" s="155"/>
      <c r="C251" s="181" t="s">
        <v>434</v>
      </c>
      <c r="D251" s="179"/>
      <c r="E251" s="180">
        <v>2.52E-2</v>
      </c>
      <c r="F251" s="157"/>
      <c r="G251" s="157"/>
      <c r="H251" s="157"/>
      <c r="I251" s="157"/>
      <c r="J251" s="157"/>
      <c r="K251" s="157"/>
      <c r="L251" s="157"/>
      <c r="M251" s="157"/>
      <c r="N251" s="156"/>
      <c r="O251" s="156"/>
      <c r="P251" s="156"/>
      <c r="Q251" s="156"/>
      <c r="R251" s="157"/>
      <c r="S251" s="157"/>
      <c r="T251" s="157"/>
      <c r="U251" s="157"/>
      <c r="V251" s="157"/>
      <c r="W251" s="157"/>
      <c r="X251" s="157"/>
      <c r="Y251" s="157"/>
      <c r="Z251" s="147"/>
      <c r="AA251" s="147"/>
      <c r="AB251" s="147"/>
      <c r="AC251" s="147"/>
      <c r="AD251" s="147"/>
      <c r="AE251" s="147"/>
      <c r="AF251" s="147"/>
      <c r="AG251" s="147" t="s">
        <v>214</v>
      </c>
      <c r="AH251" s="147">
        <v>0</v>
      </c>
      <c r="AI251" s="147"/>
      <c r="AJ251" s="147"/>
      <c r="AK251" s="147"/>
      <c r="AL251" s="147"/>
      <c r="AM251" s="147"/>
      <c r="AN251" s="147"/>
      <c r="AO251" s="147"/>
      <c r="AP251" s="147"/>
      <c r="AQ251" s="147"/>
      <c r="AR251" s="147"/>
      <c r="AS251" s="147"/>
      <c r="AT251" s="147"/>
      <c r="AU251" s="147"/>
      <c r="AV251" s="147"/>
      <c r="AW251" s="147"/>
      <c r="AX251" s="147"/>
      <c r="AY251" s="147"/>
      <c r="AZ251" s="147"/>
      <c r="BA251" s="147"/>
      <c r="BB251" s="147"/>
      <c r="BC251" s="147"/>
      <c r="BD251" s="147"/>
      <c r="BE251" s="147"/>
      <c r="BF251" s="147"/>
      <c r="BG251" s="147"/>
      <c r="BH251" s="147"/>
    </row>
    <row r="252" spans="1:60" outlineLevel="3" x14ac:dyDescent="0.2">
      <c r="A252" s="154"/>
      <c r="B252" s="155"/>
      <c r="C252" s="181" t="s">
        <v>435</v>
      </c>
      <c r="D252" s="179"/>
      <c r="E252" s="180">
        <v>2.8199999999999999E-2</v>
      </c>
      <c r="F252" s="157"/>
      <c r="G252" s="157"/>
      <c r="H252" s="157"/>
      <c r="I252" s="157"/>
      <c r="J252" s="157"/>
      <c r="K252" s="157"/>
      <c r="L252" s="157"/>
      <c r="M252" s="157"/>
      <c r="N252" s="156"/>
      <c r="O252" s="156"/>
      <c r="P252" s="156"/>
      <c r="Q252" s="156"/>
      <c r="R252" s="157"/>
      <c r="S252" s="157"/>
      <c r="T252" s="157"/>
      <c r="U252" s="157"/>
      <c r="V252" s="157"/>
      <c r="W252" s="157"/>
      <c r="X252" s="157"/>
      <c r="Y252" s="157"/>
      <c r="Z252" s="147"/>
      <c r="AA252" s="147"/>
      <c r="AB252" s="147"/>
      <c r="AC252" s="147"/>
      <c r="AD252" s="147"/>
      <c r="AE252" s="147"/>
      <c r="AF252" s="147"/>
      <c r="AG252" s="147" t="s">
        <v>214</v>
      </c>
      <c r="AH252" s="147">
        <v>0</v>
      </c>
      <c r="AI252" s="147"/>
      <c r="AJ252" s="147"/>
      <c r="AK252" s="147"/>
      <c r="AL252" s="147"/>
      <c r="AM252" s="147"/>
      <c r="AN252" s="147"/>
      <c r="AO252" s="147"/>
      <c r="AP252" s="147"/>
      <c r="AQ252" s="147"/>
      <c r="AR252" s="147"/>
      <c r="AS252" s="147"/>
      <c r="AT252" s="147"/>
      <c r="AU252" s="147"/>
      <c r="AV252" s="147"/>
      <c r="AW252" s="147"/>
      <c r="AX252" s="147"/>
      <c r="AY252" s="147"/>
      <c r="AZ252" s="147"/>
      <c r="BA252" s="147"/>
      <c r="BB252" s="147"/>
      <c r="BC252" s="147"/>
      <c r="BD252" s="147"/>
      <c r="BE252" s="147"/>
      <c r="BF252" s="147"/>
      <c r="BG252" s="147"/>
      <c r="BH252" s="147"/>
    </row>
    <row r="253" spans="1:60" outlineLevel="2" x14ac:dyDescent="0.2">
      <c r="A253" s="154"/>
      <c r="B253" s="155"/>
      <c r="C253" s="243"/>
      <c r="D253" s="244"/>
      <c r="E253" s="244"/>
      <c r="F253" s="244"/>
      <c r="G253" s="244"/>
      <c r="H253" s="157"/>
      <c r="I253" s="157"/>
      <c r="J253" s="157"/>
      <c r="K253" s="157"/>
      <c r="L253" s="157"/>
      <c r="M253" s="157"/>
      <c r="N253" s="156"/>
      <c r="O253" s="156"/>
      <c r="P253" s="156"/>
      <c r="Q253" s="156"/>
      <c r="R253" s="157"/>
      <c r="S253" s="157"/>
      <c r="T253" s="157"/>
      <c r="U253" s="157"/>
      <c r="V253" s="157"/>
      <c r="W253" s="157"/>
      <c r="X253" s="157"/>
      <c r="Y253" s="157"/>
      <c r="Z253" s="147"/>
      <c r="AA253" s="147"/>
      <c r="AB253" s="147"/>
      <c r="AC253" s="147"/>
      <c r="AD253" s="147"/>
      <c r="AE253" s="147"/>
      <c r="AF253" s="147"/>
      <c r="AG253" s="147" t="s">
        <v>132</v>
      </c>
      <c r="AH253" s="147"/>
      <c r="AI253" s="147"/>
      <c r="AJ253" s="147"/>
      <c r="AK253" s="147"/>
      <c r="AL253" s="147"/>
      <c r="AM253" s="147"/>
      <c r="AN253" s="147"/>
      <c r="AO253" s="147"/>
      <c r="AP253" s="147"/>
      <c r="AQ253" s="147"/>
      <c r="AR253" s="147"/>
      <c r="AS253" s="147"/>
      <c r="AT253" s="147"/>
      <c r="AU253" s="147"/>
      <c r="AV253" s="147"/>
      <c r="AW253" s="147"/>
      <c r="AX253" s="147"/>
      <c r="AY253" s="147"/>
      <c r="AZ253" s="147"/>
      <c r="BA253" s="147"/>
      <c r="BB253" s="147"/>
      <c r="BC253" s="147"/>
      <c r="BD253" s="147"/>
      <c r="BE253" s="147"/>
      <c r="BF253" s="147"/>
      <c r="BG253" s="147"/>
      <c r="BH253" s="147"/>
    </row>
    <row r="254" spans="1:60" outlineLevel="1" x14ac:dyDescent="0.2">
      <c r="A254" s="166">
        <v>50</v>
      </c>
      <c r="B254" s="167" t="s">
        <v>436</v>
      </c>
      <c r="C254" s="175" t="s">
        <v>437</v>
      </c>
      <c r="D254" s="168" t="s">
        <v>261</v>
      </c>
      <c r="E254" s="169">
        <v>1.4312</v>
      </c>
      <c r="F254" s="170"/>
      <c r="G254" s="171">
        <f>ROUND(E254*F254,2)</f>
        <v>0</v>
      </c>
      <c r="H254" s="170"/>
      <c r="I254" s="171">
        <f>ROUND(E254*H254,2)</f>
        <v>0</v>
      </c>
      <c r="J254" s="170"/>
      <c r="K254" s="171">
        <f>ROUND(E254*J254,2)</f>
        <v>0</v>
      </c>
      <c r="L254" s="171">
        <v>21</v>
      </c>
      <c r="M254" s="171">
        <f>G254*(1+L254/100)</f>
        <v>0</v>
      </c>
      <c r="N254" s="169">
        <v>4.4900000000000001E-3</v>
      </c>
      <c r="O254" s="169">
        <f>ROUND(E254*N254,2)</f>
        <v>0.01</v>
      </c>
      <c r="P254" s="169">
        <v>0</v>
      </c>
      <c r="Q254" s="169">
        <f>ROUND(E254*P254,2)</f>
        <v>0</v>
      </c>
      <c r="R254" s="171" t="s">
        <v>420</v>
      </c>
      <c r="S254" s="171" t="s">
        <v>125</v>
      </c>
      <c r="T254" s="172" t="s">
        <v>125</v>
      </c>
      <c r="U254" s="157">
        <v>0.82499999999999996</v>
      </c>
      <c r="V254" s="157">
        <f>ROUND(E254*U254,2)</f>
        <v>1.18</v>
      </c>
      <c r="W254" s="157"/>
      <c r="X254" s="157" t="s">
        <v>201</v>
      </c>
      <c r="Y254" s="157" t="s">
        <v>128</v>
      </c>
      <c r="Z254" s="147"/>
      <c r="AA254" s="147"/>
      <c r="AB254" s="147"/>
      <c r="AC254" s="147"/>
      <c r="AD254" s="147"/>
      <c r="AE254" s="147"/>
      <c r="AF254" s="147"/>
      <c r="AG254" s="147" t="s">
        <v>202</v>
      </c>
      <c r="AH254" s="147"/>
      <c r="AI254" s="147"/>
      <c r="AJ254" s="147"/>
      <c r="AK254" s="147"/>
      <c r="AL254" s="147"/>
      <c r="AM254" s="147"/>
      <c r="AN254" s="147"/>
      <c r="AO254" s="147"/>
      <c r="AP254" s="147"/>
      <c r="AQ254" s="147"/>
      <c r="AR254" s="147"/>
      <c r="AS254" s="147"/>
      <c r="AT254" s="147"/>
      <c r="AU254" s="147"/>
      <c r="AV254" s="147"/>
      <c r="AW254" s="147"/>
      <c r="AX254" s="147"/>
      <c r="AY254" s="147"/>
      <c r="AZ254" s="147"/>
      <c r="BA254" s="147"/>
      <c r="BB254" s="147"/>
      <c r="BC254" s="147"/>
      <c r="BD254" s="147"/>
      <c r="BE254" s="147"/>
      <c r="BF254" s="147"/>
      <c r="BG254" s="147"/>
      <c r="BH254" s="147"/>
    </row>
    <row r="255" spans="1:60" outlineLevel="2" x14ac:dyDescent="0.2">
      <c r="A255" s="154"/>
      <c r="B255" s="155"/>
      <c r="C255" s="258" t="s">
        <v>421</v>
      </c>
      <c r="D255" s="259"/>
      <c r="E255" s="259"/>
      <c r="F255" s="259"/>
      <c r="G255" s="259"/>
      <c r="H255" s="157"/>
      <c r="I255" s="157"/>
      <c r="J255" s="157"/>
      <c r="K255" s="157"/>
      <c r="L255" s="157"/>
      <c r="M255" s="157"/>
      <c r="N255" s="156"/>
      <c r="O255" s="156"/>
      <c r="P255" s="156"/>
      <c r="Q255" s="156"/>
      <c r="R255" s="157"/>
      <c r="S255" s="157"/>
      <c r="T255" s="157"/>
      <c r="U255" s="157"/>
      <c r="V255" s="157"/>
      <c r="W255" s="157"/>
      <c r="X255" s="157"/>
      <c r="Y255" s="157"/>
      <c r="Z255" s="147"/>
      <c r="AA255" s="147"/>
      <c r="AB255" s="147"/>
      <c r="AC255" s="147"/>
      <c r="AD255" s="147"/>
      <c r="AE255" s="147"/>
      <c r="AF255" s="147"/>
      <c r="AG255" s="147" t="s">
        <v>204</v>
      </c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7"/>
      <c r="AS255" s="147"/>
      <c r="AT255" s="147"/>
      <c r="AU255" s="147"/>
      <c r="AV255" s="147"/>
      <c r="AW255" s="147"/>
      <c r="AX255" s="147"/>
      <c r="AY255" s="147"/>
      <c r="AZ255" s="147"/>
      <c r="BA255" s="147"/>
      <c r="BB255" s="147"/>
      <c r="BC255" s="147"/>
      <c r="BD255" s="147"/>
      <c r="BE255" s="147"/>
      <c r="BF255" s="147"/>
      <c r="BG255" s="147"/>
      <c r="BH255" s="147"/>
    </row>
    <row r="256" spans="1:60" outlineLevel="2" x14ac:dyDescent="0.2">
      <c r="A256" s="154"/>
      <c r="B256" s="155"/>
      <c r="C256" s="181" t="s">
        <v>438</v>
      </c>
      <c r="D256" s="179"/>
      <c r="E256" s="180">
        <v>0.54120000000000001</v>
      </c>
      <c r="F256" s="157"/>
      <c r="G256" s="157"/>
      <c r="H256" s="157"/>
      <c r="I256" s="157"/>
      <c r="J256" s="157"/>
      <c r="K256" s="157"/>
      <c r="L256" s="157"/>
      <c r="M256" s="157"/>
      <c r="N256" s="156"/>
      <c r="O256" s="156"/>
      <c r="P256" s="156"/>
      <c r="Q256" s="156"/>
      <c r="R256" s="157"/>
      <c r="S256" s="157"/>
      <c r="T256" s="157"/>
      <c r="U256" s="157"/>
      <c r="V256" s="157"/>
      <c r="W256" s="157"/>
      <c r="X256" s="157"/>
      <c r="Y256" s="157"/>
      <c r="Z256" s="147"/>
      <c r="AA256" s="147"/>
      <c r="AB256" s="147"/>
      <c r="AC256" s="147"/>
      <c r="AD256" s="147"/>
      <c r="AE256" s="147"/>
      <c r="AF256" s="147"/>
      <c r="AG256" s="147" t="s">
        <v>214</v>
      </c>
      <c r="AH256" s="147">
        <v>0</v>
      </c>
      <c r="AI256" s="147"/>
      <c r="AJ256" s="147"/>
      <c r="AK256" s="147"/>
      <c r="AL256" s="147"/>
      <c r="AM256" s="147"/>
      <c r="AN256" s="147"/>
      <c r="AO256" s="147"/>
      <c r="AP256" s="147"/>
      <c r="AQ256" s="147"/>
      <c r="AR256" s="147"/>
      <c r="AS256" s="147"/>
      <c r="AT256" s="147"/>
      <c r="AU256" s="147"/>
      <c r="AV256" s="147"/>
      <c r="AW256" s="147"/>
      <c r="AX256" s="147"/>
      <c r="AY256" s="147"/>
      <c r="AZ256" s="147"/>
      <c r="BA256" s="147"/>
      <c r="BB256" s="147"/>
      <c r="BC256" s="147"/>
      <c r="BD256" s="147"/>
      <c r="BE256" s="147"/>
      <c r="BF256" s="147"/>
      <c r="BG256" s="147"/>
      <c r="BH256" s="147"/>
    </row>
    <row r="257" spans="1:60" outlineLevel="3" x14ac:dyDescent="0.2">
      <c r="A257" s="154"/>
      <c r="B257" s="155"/>
      <c r="C257" s="181" t="s">
        <v>439</v>
      </c>
      <c r="D257" s="179"/>
      <c r="E257" s="180">
        <v>0.42</v>
      </c>
      <c r="F257" s="157"/>
      <c r="G257" s="157"/>
      <c r="H257" s="157"/>
      <c r="I257" s="157"/>
      <c r="J257" s="157"/>
      <c r="K257" s="157"/>
      <c r="L257" s="157"/>
      <c r="M257" s="157"/>
      <c r="N257" s="156"/>
      <c r="O257" s="156"/>
      <c r="P257" s="156"/>
      <c r="Q257" s="156"/>
      <c r="R257" s="157"/>
      <c r="S257" s="157"/>
      <c r="T257" s="157"/>
      <c r="U257" s="157"/>
      <c r="V257" s="157"/>
      <c r="W257" s="157"/>
      <c r="X257" s="157"/>
      <c r="Y257" s="157"/>
      <c r="Z257" s="147"/>
      <c r="AA257" s="147"/>
      <c r="AB257" s="147"/>
      <c r="AC257" s="147"/>
      <c r="AD257" s="147"/>
      <c r="AE257" s="147"/>
      <c r="AF257" s="147"/>
      <c r="AG257" s="147" t="s">
        <v>214</v>
      </c>
      <c r="AH257" s="147">
        <v>0</v>
      </c>
      <c r="AI257" s="147"/>
      <c r="AJ257" s="147"/>
      <c r="AK257" s="147"/>
      <c r="AL257" s="147"/>
      <c r="AM257" s="147"/>
      <c r="AN257" s="147"/>
      <c r="AO257" s="147"/>
      <c r="AP257" s="147"/>
      <c r="AQ257" s="147"/>
      <c r="AR257" s="147"/>
      <c r="AS257" s="147"/>
      <c r="AT257" s="147"/>
      <c r="AU257" s="147"/>
      <c r="AV257" s="147"/>
      <c r="AW257" s="147"/>
      <c r="AX257" s="147"/>
      <c r="AY257" s="147"/>
      <c r="AZ257" s="147"/>
      <c r="BA257" s="147"/>
      <c r="BB257" s="147"/>
      <c r="BC257" s="147"/>
      <c r="BD257" s="147"/>
      <c r="BE257" s="147"/>
      <c r="BF257" s="147"/>
      <c r="BG257" s="147"/>
      <c r="BH257" s="147"/>
    </row>
    <row r="258" spans="1:60" outlineLevel="3" x14ac:dyDescent="0.2">
      <c r="A258" s="154"/>
      <c r="B258" s="155"/>
      <c r="C258" s="181" t="s">
        <v>440</v>
      </c>
      <c r="D258" s="179"/>
      <c r="E258" s="180">
        <v>0.47</v>
      </c>
      <c r="F258" s="157"/>
      <c r="G258" s="157"/>
      <c r="H258" s="157"/>
      <c r="I258" s="157"/>
      <c r="J258" s="157"/>
      <c r="K258" s="157"/>
      <c r="L258" s="157"/>
      <c r="M258" s="157"/>
      <c r="N258" s="156"/>
      <c r="O258" s="156"/>
      <c r="P258" s="156"/>
      <c r="Q258" s="156"/>
      <c r="R258" s="157"/>
      <c r="S258" s="157"/>
      <c r="T258" s="157"/>
      <c r="U258" s="157"/>
      <c r="V258" s="157"/>
      <c r="W258" s="157"/>
      <c r="X258" s="157"/>
      <c r="Y258" s="157"/>
      <c r="Z258" s="147"/>
      <c r="AA258" s="147"/>
      <c r="AB258" s="147"/>
      <c r="AC258" s="147"/>
      <c r="AD258" s="147"/>
      <c r="AE258" s="147"/>
      <c r="AF258" s="147"/>
      <c r="AG258" s="147" t="s">
        <v>214</v>
      </c>
      <c r="AH258" s="147">
        <v>0</v>
      </c>
      <c r="AI258" s="147"/>
      <c r="AJ258" s="147"/>
      <c r="AK258" s="147"/>
      <c r="AL258" s="147"/>
      <c r="AM258" s="147"/>
      <c r="AN258" s="147"/>
      <c r="AO258" s="147"/>
      <c r="AP258" s="147"/>
      <c r="AQ258" s="147"/>
      <c r="AR258" s="147"/>
      <c r="AS258" s="147"/>
      <c r="AT258" s="147"/>
      <c r="AU258" s="147"/>
      <c r="AV258" s="147"/>
      <c r="AW258" s="147"/>
      <c r="AX258" s="147"/>
      <c r="AY258" s="147"/>
      <c r="AZ258" s="147"/>
      <c r="BA258" s="147"/>
      <c r="BB258" s="147"/>
      <c r="BC258" s="147"/>
      <c r="BD258" s="147"/>
      <c r="BE258" s="147"/>
      <c r="BF258" s="147"/>
      <c r="BG258" s="147"/>
      <c r="BH258" s="147"/>
    </row>
    <row r="259" spans="1:60" outlineLevel="2" x14ac:dyDescent="0.2">
      <c r="A259" s="154"/>
      <c r="B259" s="155"/>
      <c r="C259" s="243"/>
      <c r="D259" s="244"/>
      <c r="E259" s="244"/>
      <c r="F259" s="244"/>
      <c r="G259" s="244"/>
      <c r="H259" s="157"/>
      <c r="I259" s="157"/>
      <c r="J259" s="157"/>
      <c r="K259" s="157"/>
      <c r="L259" s="157"/>
      <c r="M259" s="157"/>
      <c r="N259" s="156"/>
      <c r="O259" s="156"/>
      <c r="P259" s="156"/>
      <c r="Q259" s="156"/>
      <c r="R259" s="157"/>
      <c r="S259" s="157"/>
      <c r="T259" s="157"/>
      <c r="U259" s="157"/>
      <c r="V259" s="157"/>
      <c r="W259" s="157"/>
      <c r="X259" s="157"/>
      <c r="Y259" s="157"/>
      <c r="Z259" s="147"/>
      <c r="AA259" s="147"/>
      <c r="AB259" s="147"/>
      <c r="AC259" s="147"/>
      <c r="AD259" s="147"/>
      <c r="AE259" s="147"/>
      <c r="AF259" s="147"/>
      <c r="AG259" s="147" t="s">
        <v>132</v>
      </c>
      <c r="AH259" s="147"/>
      <c r="AI259" s="147"/>
      <c r="AJ259" s="147"/>
      <c r="AK259" s="147"/>
      <c r="AL259" s="147"/>
      <c r="AM259" s="147"/>
      <c r="AN259" s="147"/>
      <c r="AO259" s="147"/>
      <c r="AP259" s="147"/>
      <c r="AQ259" s="147"/>
      <c r="AR259" s="147"/>
      <c r="AS259" s="147"/>
      <c r="AT259" s="147"/>
      <c r="AU259" s="147"/>
      <c r="AV259" s="147"/>
      <c r="AW259" s="147"/>
      <c r="AX259" s="147"/>
      <c r="AY259" s="147"/>
      <c r="AZ259" s="147"/>
      <c r="BA259" s="147"/>
      <c r="BB259" s="147"/>
      <c r="BC259" s="147"/>
      <c r="BD259" s="147"/>
      <c r="BE259" s="147"/>
      <c r="BF259" s="147"/>
      <c r="BG259" s="147"/>
      <c r="BH259" s="147"/>
    </row>
    <row r="260" spans="1:60" outlineLevel="1" x14ac:dyDescent="0.2">
      <c r="A260" s="166">
        <v>51</v>
      </c>
      <c r="B260" s="167" t="s">
        <v>441</v>
      </c>
      <c r="C260" s="175" t="s">
        <v>442</v>
      </c>
      <c r="D260" s="168" t="s">
        <v>261</v>
      </c>
      <c r="E260" s="169">
        <v>8</v>
      </c>
      <c r="F260" s="170"/>
      <c r="G260" s="171">
        <f>ROUND(E260*F260,2)</f>
        <v>0</v>
      </c>
      <c r="H260" s="170"/>
      <c r="I260" s="171">
        <f>ROUND(E260*H260,2)</f>
        <v>0</v>
      </c>
      <c r="J260" s="170"/>
      <c r="K260" s="171">
        <f>ROUND(E260*J260,2)</f>
        <v>0</v>
      </c>
      <c r="L260" s="171">
        <v>21</v>
      </c>
      <c r="M260" s="171">
        <f>G260*(1+L260/100)</f>
        <v>0</v>
      </c>
      <c r="N260" s="169">
        <v>0.72618000000000005</v>
      </c>
      <c r="O260" s="169">
        <f>ROUND(E260*N260,2)</f>
        <v>5.81</v>
      </c>
      <c r="P260" s="169">
        <v>0</v>
      </c>
      <c r="Q260" s="169">
        <f>ROUND(E260*P260,2)</f>
        <v>0</v>
      </c>
      <c r="R260" s="171"/>
      <c r="S260" s="171" t="s">
        <v>181</v>
      </c>
      <c r="T260" s="172" t="s">
        <v>125</v>
      </c>
      <c r="U260" s="157">
        <v>1.1910000000000001</v>
      </c>
      <c r="V260" s="157">
        <f>ROUND(E260*U260,2)</f>
        <v>9.5299999999999994</v>
      </c>
      <c r="W260" s="157"/>
      <c r="X260" s="157" t="s">
        <v>201</v>
      </c>
      <c r="Y260" s="157" t="s">
        <v>128</v>
      </c>
      <c r="Z260" s="147"/>
      <c r="AA260" s="147"/>
      <c r="AB260" s="147"/>
      <c r="AC260" s="147"/>
      <c r="AD260" s="147"/>
      <c r="AE260" s="147"/>
      <c r="AF260" s="147"/>
      <c r="AG260" s="147" t="s">
        <v>202</v>
      </c>
      <c r="AH260" s="147"/>
      <c r="AI260" s="147"/>
      <c r="AJ260" s="147"/>
      <c r="AK260" s="147"/>
      <c r="AL260" s="147"/>
      <c r="AM260" s="147"/>
      <c r="AN260" s="147"/>
      <c r="AO260" s="147"/>
      <c r="AP260" s="147"/>
      <c r="AQ260" s="147"/>
      <c r="AR260" s="147"/>
      <c r="AS260" s="147"/>
      <c r="AT260" s="147"/>
      <c r="AU260" s="147"/>
      <c r="AV260" s="147"/>
      <c r="AW260" s="147"/>
      <c r="AX260" s="147"/>
      <c r="AY260" s="147"/>
      <c r="AZ260" s="147"/>
      <c r="BA260" s="147"/>
      <c r="BB260" s="147"/>
      <c r="BC260" s="147"/>
      <c r="BD260" s="147"/>
      <c r="BE260" s="147"/>
      <c r="BF260" s="147"/>
      <c r="BG260" s="147"/>
      <c r="BH260" s="147"/>
    </row>
    <row r="261" spans="1:60" outlineLevel="2" x14ac:dyDescent="0.2">
      <c r="A261" s="154"/>
      <c r="B261" s="155"/>
      <c r="C261" s="256"/>
      <c r="D261" s="257"/>
      <c r="E261" s="257"/>
      <c r="F261" s="257"/>
      <c r="G261" s="257"/>
      <c r="H261" s="157"/>
      <c r="I261" s="157"/>
      <c r="J261" s="157"/>
      <c r="K261" s="157"/>
      <c r="L261" s="157"/>
      <c r="M261" s="157"/>
      <c r="N261" s="156"/>
      <c r="O261" s="156"/>
      <c r="P261" s="156"/>
      <c r="Q261" s="156"/>
      <c r="R261" s="157"/>
      <c r="S261" s="157"/>
      <c r="T261" s="157"/>
      <c r="U261" s="157"/>
      <c r="V261" s="157"/>
      <c r="W261" s="157"/>
      <c r="X261" s="157"/>
      <c r="Y261" s="157"/>
      <c r="Z261" s="147"/>
      <c r="AA261" s="147"/>
      <c r="AB261" s="147"/>
      <c r="AC261" s="147"/>
      <c r="AD261" s="147"/>
      <c r="AE261" s="147"/>
      <c r="AF261" s="147"/>
      <c r="AG261" s="147" t="s">
        <v>132</v>
      </c>
      <c r="AH261" s="147"/>
      <c r="AI261" s="147"/>
      <c r="AJ261" s="147"/>
      <c r="AK261" s="147"/>
      <c r="AL261" s="147"/>
      <c r="AM261" s="147"/>
      <c r="AN261" s="147"/>
      <c r="AO261" s="147"/>
      <c r="AP261" s="147"/>
      <c r="AQ261" s="147"/>
      <c r="AR261" s="147"/>
      <c r="AS261" s="147"/>
      <c r="AT261" s="147"/>
      <c r="AU261" s="147"/>
      <c r="AV261" s="147"/>
      <c r="AW261" s="147"/>
      <c r="AX261" s="147"/>
      <c r="AY261" s="147"/>
      <c r="AZ261" s="147"/>
      <c r="BA261" s="147"/>
      <c r="BB261" s="147"/>
      <c r="BC261" s="147"/>
      <c r="BD261" s="147"/>
      <c r="BE261" s="147"/>
      <c r="BF261" s="147"/>
      <c r="BG261" s="147"/>
      <c r="BH261" s="147"/>
    </row>
    <row r="262" spans="1:60" outlineLevel="1" x14ac:dyDescent="0.2">
      <c r="A262" s="166">
        <v>52</v>
      </c>
      <c r="B262" s="167" t="s">
        <v>443</v>
      </c>
      <c r="C262" s="175" t="s">
        <v>444</v>
      </c>
      <c r="D262" s="168" t="s">
        <v>261</v>
      </c>
      <c r="E262" s="169">
        <v>6.5</v>
      </c>
      <c r="F262" s="170"/>
      <c r="G262" s="171">
        <f>ROUND(E262*F262,2)</f>
        <v>0</v>
      </c>
      <c r="H262" s="170"/>
      <c r="I262" s="171">
        <f>ROUND(E262*H262,2)</f>
        <v>0</v>
      </c>
      <c r="J262" s="170"/>
      <c r="K262" s="171">
        <f>ROUND(E262*J262,2)</f>
        <v>0</v>
      </c>
      <c r="L262" s="171">
        <v>21</v>
      </c>
      <c r="M262" s="171">
        <f>G262*(1+L262/100)</f>
        <v>0</v>
      </c>
      <c r="N262" s="169">
        <v>0.17244999999999999</v>
      </c>
      <c r="O262" s="169">
        <f>ROUND(E262*N262,2)</f>
        <v>1.1200000000000001</v>
      </c>
      <c r="P262" s="169">
        <v>0</v>
      </c>
      <c r="Q262" s="169">
        <f>ROUND(E262*P262,2)</f>
        <v>0</v>
      </c>
      <c r="R262" s="171" t="s">
        <v>352</v>
      </c>
      <c r="S262" s="171" t="s">
        <v>125</v>
      </c>
      <c r="T262" s="172" t="s">
        <v>125</v>
      </c>
      <c r="U262" s="157">
        <v>0</v>
      </c>
      <c r="V262" s="157">
        <f>ROUND(E262*U262,2)</f>
        <v>0</v>
      </c>
      <c r="W262" s="157"/>
      <c r="X262" s="157" t="s">
        <v>353</v>
      </c>
      <c r="Y262" s="157" t="s">
        <v>128</v>
      </c>
      <c r="Z262" s="147"/>
      <c r="AA262" s="147"/>
      <c r="AB262" s="147"/>
      <c r="AC262" s="147"/>
      <c r="AD262" s="147"/>
      <c r="AE262" s="147"/>
      <c r="AF262" s="147"/>
      <c r="AG262" s="147" t="s">
        <v>354</v>
      </c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</row>
    <row r="263" spans="1:60" outlineLevel="2" x14ac:dyDescent="0.2">
      <c r="A263" s="154"/>
      <c r="B263" s="155"/>
      <c r="C263" s="245" t="s">
        <v>445</v>
      </c>
      <c r="D263" s="246"/>
      <c r="E263" s="246"/>
      <c r="F263" s="246"/>
      <c r="G263" s="246"/>
      <c r="H263" s="157"/>
      <c r="I263" s="157"/>
      <c r="J263" s="157"/>
      <c r="K263" s="157"/>
      <c r="L263" s="157"/>
      <c r="M263" s="157"/>
      <c r="N263" s="156"/>
      <c r="O263" s="156"/>
      <c r="P263" s="156"/>
      <c r="Q263" s="156"/>
      <c r="R263" s="157"/>
      <c r="S263" s="157"/>
      <c r="T263" s="157"/>
      <c r="U263" s="157"/>
      <c r="V263" s="157"/>
      <c r="W263" s="157"/>
      <c r="X263" s="157"/>
      <c r="Y263" s="157"/>
      <c r="Z263" s="147"/>
      <c r="AA263" s="147"/>
      <c r="AB263" s="147"/>
      <c r="AC263" s="147"/>
      <c r="AD263" s="147"/>
      <c r="AE263" s="147"/>
      <c r="AF263" s="147"/>
      <c r="AG263" s="147" t="s">
        <v>130</v>
      </c>
      <c r="AH263" s="147"/>
      <c r="AI263" s="147"/>
      <c r="AJ263" s="147"/>
      <c r="AK263" s="147"/>
      <c r="AL263" s="147"/>
      <c r="AM263" s="147"/>
      <c r="AN263" s="147"/>
      <c r="AO263" s="147"/>
      <c r="AP263" s="147"/>
      <c r="AQ263" s="147"/>
      <c r="AR263" s="147"/>
      <c r="AS263" s="147"/>
      <c r="AT263" s="147"/>
      <c r="AU263" s="147"/>
      <c r="AV263" s="147"/>
      <c r="AW263" s="147"/>
      <c r="AX263" s="147"/>
      <c r="AY263" s="147"/>
      <c r="AZ263" s="147"/>
      <c r="BA263" s="147"/>
      <c r="BB263" s="147"/>
      <c r="BC263" s="147"/>
      <c r="BD263" s="147"/>
      <c r="BE263" s="147"/>
      <c r="BF263" s="147"/>
      <c r="BG263" s="147"/>
      <c r="BH263" s="147"/>
    </row>
    <row r="264" spans="1:60" outlineLevel="2" x14ac:dyDescent="0.2">
      <c r="A264" s="154"/>
      <c r="B264" s="155"/>
      <c r="C264" s="243"/>
      <c r="D264" s="244"/>
      <c r="E264" s="244"/>
      <c r="F264" s="244"/>
      <c r="G264" s="244"/>
      <c r="H264" s="157"/>
      <c r="I264" s="157"/>
      <c r="J264" s="157"/>
      <c r="K264" s="157"/>
      <c r="L264" s="157"/>
      <c r="M264" s="157"/>
      <c r="N264" s="156"/>
      <c r="O264" s="156"/>
      <c r="P264" s="156"/>
      <c r="Q264" s="156"/>
      <c r="R264" s="157"/>
      <c r="S264" s="157"/>
      <c r="T264" s="157"/>
      <c r="U264" s="157"/>
      <c r="V264" s="157"/>
      <c r="W264" s="157"/>
      <c r="X264" s="157"/>
      <c r="Y264" s="157"/>
      <c r="Z264" s="147"/>
      <c r="AA264" s="147"/>
      <c r="AB264" s="147"/>
      <c r="AC264" s="147"/>
      <c r="AD264" s="147"/>
      <c r="AE264" s="147"/>
      <c r="AF264" s="147"/>
      <c r="AG264" s="147" t="s">
        <v>132</v>
      </c>
      <c r="AH264" s="147"/>
      <c r="AI264" s="147"/>
      <c r="AJ264" s="147"/>
      <c r="AK264" s="147"/>
      <c r="AL264" s="147"/>
      <c r="AM264" s="147"/>
      <c r="AN264" s="147"/>
      <c r="AO264" s="147"/>
      <c r="AP264" s="147"/>
      <c r="AQ264" s="147"/>
      <c r="AR264" s="147"/>
      <c r="AS264" s="147"/>
      <c r="AT264" s="147"/>
      <c r="AU264" s="147"/>
      <c r="AV264" s="147"/>
      <c r="AW264" s="147"/>
      <c r="AX264" s="147"/>
      <c r="AY264" s="147"/>
      <c r="AZ264" s="147"/>
      <c r="BA264" s="147"/>
      <c r="BB264" s="147"/>
      <c r="BC264" s="147"/>
      <c r="BD264" s="147"/>
      <c r="BE264" s="147"/>
      <c r="BF264" s="147"/>
      <c r="BG264" s="147"/>
      <c r="BH264" s="147"/>
    </row>
    <row r="265" spans="1:60" ht="13.6" x14ac:dyDescent="0.2">
      <c r="A265" s="159" t="s">
        <v>120</v>
      </c>
      <c r="B265" s="160" t="s">
        <v>72</v>
      </c>
      <c r="C265" s="174" t="s">
        <v>73</v>
      </c>
      <c r="D265" s="161"/>
      <c r="E265" s="162"/>
      <c r="F265" s="163"/>
      <c r="G265" s="163">
        <f>SUMIF(AG266:AG297,"&lt;&gt;NOR",G266:G297)</f>
        <v>0</v>
      </c>
      <c r="H265" s="163"/>
      <c r="I265" s="163">
        <f>SUM(I266:I297)</f>
        <v>0</v>
      </c>
      <c r="J265" s="163"/>
      <c r="K265" s="163">
        <f>SUM(K266:K297)</f>
        <v>0</v>
      </c>
      <c r="L265" s="163"/>
      <c r="M265" s="163">
        <f>SUM(M266:M297)</f>
        <v>0</v>
      </c>
      <c r="N265" s="162"/>
      <c r="O265" s="162">
        <f>SUM(O266:O297)</f>
        <v>78.22</v>
      </c>
      <c r="P265" s="162"/>
      <c r="Q265" s="162">
        <f>SUM(Q266:Q297)</f>
        <v>0</v>
      </c>
      <c r="R265" s="163"/>
      <c r="S265" s="163"/>
      <c r="T265" s="164"/>
      <c r="U265" s="158"/>
      <c r="V265" s="158">
        <f>SUM(V266:V297)</f>
        <v>37.71</v>
      </c>
      <c r="W265" s="158"/>
      <c r="X265" s="158"/>
      <c r="Y265" s="158"/>
      <c r="AG265" t="s">
        <v>121</v>
      </c>
    </row>
    <row r="266" spans="1:60" ht="21.75" outlineLevel="1" x14ac:dyDescent="0.2">
      <c r="A266" s="166">
        <v>53</v>
      </c>
      <c r="B266" s="167" t="s">
        <v>446</v>
      </c>
      <c r="C266" s="175" t="s">
        <v>447</v>
      </c>
      <c r="D266" s="168" t="s">
        <v>261</v>
      </c>
      <c r="E266" s="169">
        <v>40</v>
      </c>
      <c r="F266" s="170"/>
      <c r="G266" s="171">
        <f>ROUND(E266*F266,2)</f>
        <v>0</v>
      </c>
      <c r="H266" s="170"/>
      <c r="I266" s="171">
        <f>ROUND(E266*H266,2)</f>
        <v>0</v>
      </c>
      <c r="J266" s="170"/>
      <c r="K266" s="171">
        <f>ROUND(E266*J266,2)</f>
        <v>0</v>
      </c>
      <c r="L266" s="171">
        <v>21</v>
      </c>
      <c r="M266" s="171">
        <f>G266*(1+L266/100)</f>
        <v>0</v>
      </c>
      <c r="N266" s="169">
        <v>0.21</v>
      </c>
      <c r="O266" s="169">
        <f>ROUND(E266*N266,2)</f>
        <v>8.4</v>
      </c>
      <c r="P266" s="169">
        <v>0</v>
      </c>
      <c r="Q266" s="169">
        <f>ROUND(E266*P266,2)</f>
        <v>0</v>
      </c>
      <c r="R266" s="171" t="s">
        <v>368</v>
      </c>
      <c r="S266" s="171" t="s">
        <v>125</v>
      </c>
      <c r="T266" s="172" t="s">
        <v>125</v>
      </c>
      <c r="U266" s="157">
        <v>2.5999999999999999E-2</v>
      </c>
      <c r="V266" s="157">
        <f>ROUND(E266*U266,2)</f>
        <v>1.04</v>
      </c>
      <c r="W266" s="157"/>
      <c r="X266" s="157" t="s">
        <v>201</v>
      </c>
      <c r="Y266" s="157" t="s">
        <v>128</v>
      </c>
      <c r="Z266" s="147"/>
      <c r="AA266" s="147"/>
      <c r="AB266" s="147"/>
      <c r="AC266" s="147"/>
      <c r="AD266" s="147"/>
      <c r="AE266" s="147"/>
      <c r="AF266" s="147"/>
      <c r="AG266" s="147" t="s">
        <v>202</v>
      </c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</row>
    <row r="267" spans="1:60" outlineLevel="2" x14ac:dyDescent="0.2">
      <c r="A267" s="154"/>
      <c r="B267" s="155"/>
      <c r="C267" s="258" t="s">
        <v>448</v>
      </c>
      <c r="D267" s="259"/>
      <c r="E267" s="259"/>
      <c r="F267" s="259"/>
      <c r="G267" s="259"/>
      <c r="H267" s="157"/>
      <c r="I267" s="157"/>
      <c r="J267" s="157"/>
      <c r="K267" s="157"/>
      <c r="L267" s="157"/>
      <c r="M267" s="157"/>
      <c r="N267" s="156"/>
      <c r="O267" s="156"/>
      <c r="P267" s="156"/>
      <c r="Q267" s="156"/>
      <c r="R267" s="157"/>
      <c r="S267" s="157"/>
      <c r="T267" s="157"/>
      <c r="U267" s="157"/>
      <c r="V267" s="157"/>
      <c r="W267" s="157"/>
      <c r="X267" s="157"/>
      <c r="Y267" s="157"/>
      <c r="Z267" s="147"/>
      <c r="AA267" s="147"/>
      <c r="AB267" s="147"/>
      <c r="AC267" s="147"/>
      <c r="AD267" s="147"/>
      <c r="AE267" s="147"/>
      <c r="AF267" s="147"/>
      <c r="AG267" s="147" t="s">
        <v>204</v>
      </c>
      <c r="AH267" s="147"/>
      <c r="AI267" s="147"/>
      <c r="AJ267" s="147"/>
      <c r="AK267" s="147"/>
      <c r="AL267" s="147"/>
      <c r="AM267" s="147"/>
      <c r="AN267" s="147"/>
      <c r="AO267" s="147"/>
      <c r="AP267" s="147"/>
      <c r="AQ267" s="147"/>
      <c r="AR267" s="147"/>
      <c r="AS267" s="147"/>
      <c r="AT267" s="147"/>
      <c r="AU267" s="147"/>
      <c r="AV267" s="147"/>
      <c r="AW267" s="147"/>
      <c r="AX267" s="147"/>
      <c r="AY267" s="147"/>
      <c r="AZ267" s="147"/>
      <c r="BA267" s="147"/>
      <c r="BB267" s="147"/>
      <c r="BC267" s="147"/>
      <c r="BD267" s="147"/>
      <c r="BE267" s="147"/>
      <c r="BF267" s="147"/>
      <c r="BG267" s="147"/>
      <c r="BH267" s="147"/>
    </row>
    <row r="268" spans="1:60" outlineLevel="2" x14ac:dyDescent="0.2">
      <c r="A268" s="154"/>
      <c r="B268" s="155"/>
      <c r="C268" s="247" t="s">
        <v>449</v>
      </c>
      <c r="D268" s="248"/>
      <c r="E268" s="248"/>
      <c r="F268" s="248"/>
      <c r="G268" s="248"/>
      <c r="H268" s="157"/>
      <c r="I268" s="157"/>
      <c r="J268" s="157"/>
      <c r="K268" s="157"/>
      <c r="L268" s="157"/>
      <c r="M268" s="157"/>
      <c r="N268" s="156"/>
      <c r="O268" s="156"/>
      <c r="P268" s="156"/>
      <c r="Q268" s="156"/>
      <c r="R268" s="157"/>
      <c r="S268" s="157"/>
      <c r="T268" s="157"/>
      <c r="U268" s="157"/>
      <c r="V268" s="157"/>
      <c r="W268" s="157"/>
      <c r="X268" s="157"/>
      <c r="Y268" s="157"/>
      <c r="Z268" s="147"/>
      <c r="AA268" s="147"/>
      <c r="AB268" s="147"/>
      <c r="AC268" s="147"/>
      <c r="AD268" s="147"/>
      <c r="AE268" s="147"/>
      <c r="AF268" s="147"/>
      <c r="AG268" s="147" t="s">
        <v>130</v>
      </c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</row>
    <row r="269" spans="1:60" outlineLevel="2" x14ac:dyDescent="0.2">
      <c r="A269" s="154"/>
      <c r="B269" s="155"/>
      <c r="C269" s="243"/>
      <c r="D269" s="244"/>
      <c r="E269" s="244"/>
      <c r="F269" s="244"/>
      <c r="G269" s="244"/>
      <c r="H269" s="157"/>
      <c r="I269" s="157"/>
      <c r="J269" s="157"/>
      <c r="K269" s="157"/>
      <c r="L269" s="157"/>
      <c r="M269" s="157"/>
      <c r="N269" s="156"/>
      <c r="O269" s="156"/>
      <c r="P269" s="156"/>
      <c r="Q269" s="156"/>
      <c r="R269" s="157"/>
      <c r="S269" s="157"/>
      <c r="T269" s="157"/>
      <c r="U269" s="157"/>
      <c r="V269" s="157"/>
      <c r="W269" s="157"/>
      <c r="X269" s="157"/>
      <c r="Y269" s="157"/>
      <c r="Z269" s="147"/>
      <c r="AA269" s="147"/>
      <c r="AB269" s="147"/>
      <c r="AC269" s="147"/>
      <c r="AD269" s="147"/>
      <c r="AE269" s="147"/>
      <c r="AF269" s="147"/>
      <c r="AG269" s="147" t="s">
        <v>132</v>
      </c>
      <c r="AH269" s="147"/>
      <c r="AI269" s="147"/>
      <c r="AJ269" s="147"/>
      <c r="AK269" s="147"/>
      <c r="AL269" s="147"/>
      <c r="AM269" s="147"/>
      <c r="AN269" s="147"/>
      <c r="AO269" s="147"/>
      <c r="AP269" s="147"/>
      <c r="AQ269" s="147"/>
      <c r="AR269" s="147"/>
      <c r="AS269" s="147"/>
      <c r="AT269" s="147"/>
      <c r="AU269" s="147"/>
      <c r="AV269" s="147"/>
      <c r="AW269" s="147"/>
      <c r="AX269" s="147"/>
      <c r="AY269" s="147"/>
      <c r="AZ269" s="147"/>
      <c r="BA269" s="147"/>
      <c r="BB269" s="147"/>
      <c r="BC269" s="147"/>
      <c r="BD269" s="147"/>
      <c r="BE269" s="147"/>
      <c r="BF269" s="147"/>
      <c r="BG269" s="147"/>
      <c r="BH269" s="147"/>
    </row>
    <row r="270" spans="1:60" ht="21.75" outlineLevel="1" x14ac:dyDescent="0.2">
      <c r="A270" s="166">
        <v>54</v>
      </c>
      <c r="B270" s="167" t="s">
        <v>450</v>
      </c>
      <c r="C270" s="175" t="s">
        <v>451</v>
      </c>
      <c r="D270" s="168" t="s">
        <v>261</v>
      </c>
      <c r="E270" s="169">
        <v>60.6</v>
      </c>
      <c r="F270" s="170"/>
      <c r="G270" s="171">
        <f>ROUND(E270*F270,2)</f>
        <v>0</v>
      </c>
      <c r="H270" s="170"/>
      <c r="I270" s="171">
        <f>ROUND(E270*H270,2)</f>
        <v>0</v>
      </c>
      <c r="J270" s="170"/>
      <c r="K270" s="171">
        <f>ROUND(E270*J270,2)</f>
        <v>0</v>
      </c>
      <c r="L270" s="171">
        <v>21</v>
      </c>
      <c r="M270" s="171">
        <f>G270*(1+L270/100)</f>
        <v>0</v>
      </c>
      <c r="N270" s="169">
        <v>0.28799999999999998</v>
      </c>
      <c r="O270" s="169">
        <f>ROUND(E270*N270,2)</f>
        <v>17.45</v>
      </c>
      <c r="P270" s="169">
        <v>0</v>
      </c>
      <c r="Q270" s="169">
        <f>ROUND(E270*P270,2)</f>
        <v>0</v>
      </c>
      <c r="R270" s="171" t="s">
        <v>368</v>
      </c>
      <c r="S270" s="171" t="s">
        <v>125</v>
      </c>
      <c r="T270" s="172" t="s">
        <v>125</v>
      </c>
      <c r="U270" s="157">
        <v>2.3E-2</v>
      </c>
      <c r="V270" s="157">
        <f>ROUND(E270*U270,2)</f>
        <v>1.39</v>
      </c>
      <c r="W270" s="157"/>
      <c r="X270" s="157" t="s">
        <v>201</v>
      </c>
      <c r="Y270" s="157" t="s">
        <v>128</v>
      </c>
      <c r="Z270" s="147"/>
      <c r="AA270" s="147"/>
      <c r="AB270" s="147"/>
      <c r="AC270" s="147"/>
      <c r="AD270" s="147"/>
      <c r="AE270" s="147"/>
      <c r="AF270" s="147"/>
      <c r="AG270" s="147" t="s">
        <v>202</v>
      </c>
      <c r="AH270" s="147"/>
      <c r="AI270" s="147"/>
      <c r="AJ270" s="147"/>
      <c r="AK270" s="147"/>
      <c r="AL270" s="147"/>
      <c r="AM270" s="147"/>
      <c r="AN270" s="147"/>
      <c r="AO270" s="147"/>
      <c r="AP270" s="147"/>
      <c r="AQ270" s="147"/>
      <c r="AR270" s="147"/>
      <c r="AS270" s="147"/>
      <c r="AT270" s="147"/>
      <c r="AU270" s="147"/>
      <c r="AV270" s="147"/>
      <c r="AW270" s="147"/>
      <c r="AX270" s="147"/>
      <c r="AY270" s="147"/>
      <c r="AZ270" s="147"/>
      <c r="BA270" s="147"/>
      <c r="BB270" s="147"/>
      <c r="BC270" s="147"/>
      <c r="BD270" s="147"/>
      <c r="BE270" s="147"/>
      <c r="BF270" s="147"/>
      <c r="BG270" s="147"/>
      <c r="BH270" s="147"/>
    </row>
    <row r="271" spans="1:60" outlineLevel="2" x14ac:dyDescent="0.2">
      <c r="A271" s="154"/>
      <c r="B271" s="155"/>
      <c r="C271" s="181" t="s">
        <v>452</v>
      </c>
      <c r="D271" s="179"/>
      <c r="E271" s="180">
        <v>51.6</v>
      </c>
      <c r="F271" s="157"/>
      <c r="G271" s="157"/>
      <c r="H271" s="157"/>
      <c r="I271" s="157"/>
      <c r="J271" s="157"/>
      <c r="K271" s="157"/>
      <c r="L271" s="157"/>
      <c r="M271" s="157"/>
      <c r="N271" s="156"/>
      <c r="O271" s="156"/>
      <c r="P271" s="156"/>
      <c r="Q271" s="156"/>
      <c r="R271" s="157"/>
      <c r="S271" s="157"/>
      <c r="T271" s="157"/>
      <c r="U271" s="157"/>
      <c r="V271" s="157"/>
      <c r="W271" s="157"/>
      <c r="X271" s="157"/>
      <c r="Y271" s="157"/>
      <c r="Z271" s="147"/>
      <c r="AA271" s="147"/>
      <c r="AB271" s="147"/>
      <c r="AC271" s="147"/>
      <c r="AD271" s="147"/>
      <c r="AE271" s="147"/>
      <c r="AF271" s="147"/>
      <c r="AG271" s="147" t="s">
        <v>214</v>
      </c>
      <c r="AH271" s="147">
        <v>0</v>
      </c>
      <c r="AI271" s="147"/>
      <c r="AJ271" s="147"/>
      <c r="AK271" s="147"/>
      <c r="AL271" s="147"/>
      <c r="AM271" s="147"/>
      <c r="AN271" s="147"/>
      <c r="AO271" s="147"/>
      <c r="AP271" s="147"/>
      <c r="AQ271" s="147"/>
      <c r="AR271" s="147"/>
      <c r="AS271" s="147"/>
      <c r="AT271" s="147"/>
      <c r="AU271" s="147"/>
      <c r="AV271" s="147"/>
      <c r="AW271" s="147"/>
      <c r="AX271" s="147"/>
      <c r="AY271" s="147"/>
      <c r="AZ271" s="147"/>
      <c r="BA271" s="147"/>
      <c r="BB271" s="147"/>
      <c r="BC271" s="147"/>
      <c r="BD271" s="147"/>
      <c r="BE271" s="147"/>
      <c r="BF271" s="147"/>
      <c r="BG271" s="147"/>
      <c r="BH271" s="147"/>
    </row>
    <row r="272" spans="1:60" outlineLevel="3" x14ac:dyDescent="0.2">
      <c r="A272" s="154"/>
      <c r="B272" s="155"/>
      <c r="C272" s="181" t="s">
        <v>453</v>
      </c>
      <c r="D272" s="179"/>
      <c r="E272" s="180">
        <v>9</v>
      </c>
      <c r="F272" s="157"/>
      <c r="G272" s="157"/>
      <c r="H272" s="157"/>
      <c r="I272" s="157"/>
      <c r="J272" s="157"/>
      <c r="K272" s="157"/>
      <c r="L272" s="157"/>
      <c r="M272" s="157"/>
      <c r="N272" s="156"/>
      <c r="O272" s="156"/>
      <c r="P272" s="156"/>
      <c r="Q272" s="156"/>
      <c r="R272" s="157"/>
      <c r="S272" s="157"/>
      <c r="T272" s="157"/>
      <c r="U272" s="157"/>
      <c r="V272" s="157"/>
      <c r="W272" s="157"/>
      <c r="X272" s="157"/>
      <c r="Y272" s="157"/>
      <c r="Z272" s="147"/>
      <c r="AA272" s="147"/>
      <c r="AB272" s="147"/>
      <c r="AC272" s="147"/>
      <c r="AD272" s="147"/>
      <c r="AE272" s="147"/>
      <c r="AF272" s="147"/>
      <c r="AG272" s="147" t="s">
        <v>214</v>
      </c>
      <c r="AH272" s="147">
        <v>0</v>
      </c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</row>
    <row r="273" spans="1:60" outlineLevel="2" x14ac:dyDescent="0.2">
      <c r="A273" s="154"/>
      <c r="B273" s="155"/>
      <c r="C273" s="243"/>
      <c r="D273" s="244"/>
      <c r="E273" s="244"/>
      <c r="F273" s="244"/>
      <c r="G273" s="244"/>
      <c r="H273" s="157"/>
      <c r="I273" s="157"/>
      <c r="J273" s="157"/>
      <c r="K273" s="157"/>
      <c r="L273" s="157"/>
      <c r="M273" s="157"/>
      <c r="N273" s="156"/>
      <c r="O273" s="156"/>
      <c r="P273" s="156"/>
      <c r="Q273" s="156"/>
      <c r="R273" s="157"/>
      <c r="S273" s="157"/>
      <c r="T273" s="157"/>
      <c r="U273" s="157"/>
      <c r="V273" s="157"/>
      <c r="W273" s="157"/>
      <c r="X273" s="157"/>
      <c r="Y273" s="157"/>
      <c r="Z273" s="147"/>
      <c r="AA273" s="147"/>
      <c r="AB273" s="147"/>
      <c r="AC273" s="147"/>
      <c r="AD273" s="147"/>
      <c r="AE273" s="147"/>
      <c r="AF273" s="147"/>
      <c r="AG273" s="147" t="s">
        <v>132</v>
      </c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</row>
    <row r="274" spans="1:60" ht="21.75" outlineLevel="1" x14ac:dyDescent="0.2">
      <c r="A274" s="166">
        <v>55</v>
      </c>
      <c r="B274" s="167" t="s">
        <v>454</v>
      </c>
      <c r="C274" s="175" t="s">
        <v>455</v>
      </c>
      <c r="D274" s="168" t="s">
        <v>261</v>
      </c>
      <c r="E274" s="169">
        <v>40</v>
      </c>
      <c r="F274" s="170"/>
      <c r="G274" s="171">
        <f>ROUND(E274*F274,2)</f>
        <v>0</v>
      </c>
      <c r="H274" s="170"/>
      <c r="I274" s="171">
        <f>ROUND(E274*H274,2)</f>
        <v>0</v>
      </c>
      <c r="J274" s="170"/>
      <c r="K274" s="171">
        <f>ROUND(E274*J274,2)</f>
        <v>0</v>
      </c>
      <c r="L274" s="171">
        <v>21</v>
      </c>
      <c r="M274" s="171">
        <f>G274*(1+L274/100)</f>
        <v>0</v>
      </c>
      <c r="N274" s="169">
        <v>0.378</v>
      </c>
      <c r="O274" s="169">
        <f>ROUND(E274*N274,2)</f>
        <v>15.12</v>
      </c>
      <c r="P274" s="169">
        <v>0</v>
      </c>
      <c r="Q274" s="169">
        <f>ROUND(E274*P274,2)</f>
        <v>0</v>
      </c>
      <c r="R274" s="171" t="s">
        <v>368</v>
      </c>
      <c r="S274" s="171" t="s">
        <v>125</v>
      </c>
      <c r="T274" s="172" t="s">
        <v>125</v>
      </c>
      <c r="U274" s="157">
        <v>2.5999999999999999E-2</v>
      </c>
      <c r="V274" s="157">
        <f>ROUND(E274*U274,2)</f>
        <v>1.04</v>
      </c>
      <c r="W274" s="157"/>
      <c r="X274" s="157" t="s">
        <v>201</v>
      </c>
      <c r="Y274" s="157" t="s">
        <v>128</v>
      </c>
      <c r="Z274" s="147"/>
      <c r="AA274" s="147"/>
      <c r="AB274" s="147"/>
      <c r="AC274" s="147"/>
      <c r="AD274" s="147"/>
      <c r="AE274" s="147"/>
      <c r="AF274" s="147"/>
      <c r="AG274" s="147" t="s">
        <v>202</v>
      </c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</row>
    <row r="275" spans="1:60" outlineLevel="2" x14ac:dyDescent="0.2">
      <c r="A275" s="154"/>
      <c r="B275" s="155"/>
      <c r="C275" s="181" t="s">
        <v>456</v>
      </c>
      <c r="D275" s="179"/>
      <c r="E275" s="180">
        <v>40</v>
      </c>
      <c r="F275" s="157"/>
      <c r="G275" s="157"/>
      <c r="H275" s="157"/>
      <c r="I275" s="157"/>
      <c r="J275" s="157"/>
      <c r="K275" s="157"/>
      <c r="L275" s="157"/>
      <c r="M275" s="157"/>
      <c r="N275" s="156"/>
      <c r="O275" s="156"/>
      <c r="P275" s="156"/>
      <c r="Q275" s="156"/>
      <c r="R275" s="157"/>
      <c r="S275" s="157"/>
      <c r="T275" s="157"/>
      <c r="U275" s="157"/>
      <c r="V275" s="157"/>
      <c r="W275" s="157"/>
      <c r="X275" s="157"/>
      <c r="Y275" s="157"/>
      <c r="Z275" s="147"/>
      <c r="AA275" s="147"/>
      <c r="AB275" s="147"/>
      <c r="AC275" s="147"/>
      <c r="AD275" s="147"/>
      <c r="AE275" s="147"/>
      <c r="AF275" s="147"/>
      <c r="AG275" s="147" t="s">
        <v>214</v>
      </c>
      <c r="AH275" s="147">
        <v>0</v>
      </c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</row>
    <row r="276" spans="1:60" outlineLevel="2" x14ac:dyDescent="0.2">
      <c r="A276" s="154"/>
      <c r="B276" s="155"/>
      <c r="C276" s="243"/>
      <c r="D276" s="244"/>
      <c r="E276" s="244"/>
      <c r="F276" s="244"/>
      <c r="G276" s="244"/>
      <c r="H276" s="157"/>
      <c r="I276" s="157"/>
      <c r="J276" s="157"/>
      <c r="K276" s="157"/>
      <c r="L276" s="157"/>
      <c r="M276" s="157"/>
      <c r="N276" s="156"/>
      <c r="O276" s="156"/>
      <c r="P276" s="156"/>
      <c r="Q276" s="156"/>
      <c r="R276" s="157"/>
      <c r="S276" s="157"/>
      <c r="T276" s="157"/>
      <c r="U276" s="157"/>
      <c r="V276" s="157"/>
      <c r="W276" s="157"/>
      <c r="X276" s="157"/>
      <c r="Y276" s="157"/>
      <c r="Z276" s="147"/>
      <c r="AA276" s="147"/>
      <c r="AB276" s="147"/>
      <c r="AC276" s="147"/>
      <c r="AD276" s="147"/>
      <c r="AE276" s="147"/>
      <c r="AF276" s="147"/>
      <c r="AG276" s="147" t="s">
        <v>132</v>
      </c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</row>
    <row r="277" spans="1:60" ht="21.75" outlineLevel="1" x14ac:dyDescent="0.2">
      <c r="A277" s="166">
        <v>56</v>
      </c>
      <c r="B277" s="167" t="s">
        <v>457</v>
      </c>
      <c r="C277" s="175" t="s">
        <v>458</v>
      </c>
      <c r="D277" s="168" t="s">
        <v>261</v>
      </c>
      <c r="E277" s="169">
        <v>40</v>
      </c>
      <c r="F277" s="170"/>
      <c r="G277" s="171">
        <f>ROUND(E277*F277,2)</f>
        <v>0</v>
      </c>
      <c r="H277" s="170"/>
      <c r="I277" s="171">
        <f>ROUND(E277*H277,2)</f>
        <v>0</v>
      </c>
      <c r="J277" s="170"/>
      <c r="K277" s="171">
        <f>ROUND(E277*J277,2)</f>
        <v>0</v>
      </c>
      <c r="L277" s="171">
        <v>21</v>
      </c>
      <c r="M277" s="171">
        <f>G277*(1+L277/100)</f>
        <v>0</v>
      </c>
      <c r="N277" s="169">
        <v>0.441</v>
      </c>
      <c r="O277" s="169">
        <f>ROUND(E277*N277,2)</f>
        <v>17.64</v>
      </c>
      <c r="P277" s="169">
        <v>0</v>
      </c>
      <c r="Q277" s="169">
        <f>ROUND(E277*P277,2)</f>
        <v>0</v>
      </c>
      <c r="R277" s="171" t="s">
        <v>368</v>
      </c>
      <c r="S277" s="171" t="s">
        <v>125</v>
      </c>
      <c r="T277" s="172" t="s">
        <v>125</v>
      </c>
      <c r="U277" s="157">
        <v>2.9000000000000001E-2</v>
      </c>
      <c r="V277" s="157">
        <f>ROUND(E277*U277,2)</f>
        <v>1.1599999999999999</v>
      </c>
      <c r="W277" s="157"/>
      <c r="X277" s="157" t="s">
        <v>201</v>
      </c>
      <c r="Y277" s="157" t="s">
        <v>128</v>
      </c>
      <c r="Z277" s="147"/>
      <c r="AA277" s="147"/>
      <c r="AB277" s="147"/>
      <c r="AC277" s="147"/>
      <c r="AD277" s="147"/>
      <c r="AE277" s="147"/>
      <c r="AF277" s="147"/>
      <c r="AG277" s="147" t="s">
        <v>202</v>
      </c>
      <c r="AH277" s="147"/>
      <c r="AI277" s="147"/>
      <c r="AJ277" s="147"/>
      <c r="AK277" s="147"/>
      <c r="AL277" s="147"/>
      <c r="AM277" s="147"/>
      <c r="AN277" s="147"/>
      <c r="AO277" s="147"/>
      <c r="AP277" s="147"/>
      <c r="AQ277" s="147"/>
      <c r="AR277" s="147"/>
      <c r="AS277" s="147"/>
      <c r="AT277" s="147"/>
      <c r="AU277" s="147"/>
      <c r="AV277" s="147"/>
      <c r="AW277" s="147"/>
      <c r="AX277" s="147"/>
      <c r="AY277" s="147"/>
      <c r="AZ277" s="147"/>
      <c r="BA277" s="147"/>
      <c r="BB277" s="147"/>
      <c r="BC277" s="147"/>
      <c r="BD277" s="147"/>
      <c r="BE277" s="147"/>
      <c r="BF277" s="147"/>
      <c r="BG277" s="147"/>
      <c r="BH277" s="147"/>
    </row>
    <row r="278" spans="1:60" outlineLevel="2" x14ac:dyDescent="0.2">
      <c r="A278" s="154"/>
      <c r="B278" s="155"/>
      <c r="C278" s="256"/>
      <c r="D278" s="257"/>
      <c r="E278" s="257"/>
      <c r="F278" s="257"/>
      <c r="G278" s="257"/>
      <c r="H278" s="157"/>
      <c r="I278" s="157"/>
      <c r="J278" s="157"/>
      <c r="K278" s="157"/>
      <c r="L278" s="157"/>
      <c r="M278" s="157"/>
      <c r="N278" s="156"/>
      <c r="O278" s="156"/>
      <c r="P278" s="156"/>
      <c r="Q278" s="156"/>
      <c r="R278" s="157"/>
      <c r="S278" s="157"/>
      <c r="T278" s="157"/>
      <c r="U278" s="157"/>
      <c r="V278" s="157"/>
      <c r="W278" s="157"/>
      <c r="X278" s="157"/>
      <c r="Y278" s="157"/>
      <c r="Z278" s="147"/>
      <c r="AA278" s="147"/>
      <c r="AB278" s="147"/>
      <c r="AC278" s="147"/>
      <c r="AD278" s="147"/>
      <c r="AE278" s="147"/>
      <c r="AF278" s="147"/>
      <c r="AG278" s="147" t="s">
        <v>132</v>
      </c>
      <c r="AH278" s="147"/>
      <c r="AI278" s="147"/>
      <c r="AJ278" s="147"/>
      <c r="AK278" s="147"/>
      <c r="AL278" s="147"/>
      <c r="AM278" s="147"/>
      <c r="AN278" s="147"/>
      <c r="AO278" s="147"/>
      <c r="AP278" s="147"/>
      <c r="AQ278" s="147"/>
      <c r="AR278" s="147"/>
      <c r="AS278" s="147"/>
      <c r="AT278" s="147"/>
      <c r="AU278" s="147"/>
      <c r="AV278" s="147"/>
      <c r="AW278" s="147"/>
      <c r="AX278" s="147"/>
      <c r="AY278" s="147"/>
      <c r="AZ278" s="147"/>
      <c r="BA278" s="147"/>
      <c r="BB278" s="147"/>
      <c r="BC278" s="147"/>
      <c r="BD278" s="147"/>
      <c r="BE278" s="147"/>
      <c r="BF278" s="147"/>
      <c r="BG278" s="147"/>
      <c r="BH278" s="147"/>
    </row>
    <row r="279" spans="1:60" ht="21.75" outlineLevel="1" x14ac:dyDescent="0.2">
      <c r="A279" s="166">
        <v>57</v>
      </c>
      <c r="B279" s="167" t="s">
        <v>459</v>
      </c>
      <c r="C279" s="175" t="s">
        <v>460</v>
      </c>
      <c r="D279" s="168" t="s">
        <v>261</v>
      </c>
      <c r="E279" s="169">
        <v>40</v>
      </c>
      <c r="F279" s="170"/>
      <c r="G279" s="171">
        <f>ROUND(E279*F279,2)</f>
        <v>0</v>
      </c>
      <c r="H279" s="170"/>
      <c r="I279" s="171">
        <f>ROUND(E279*H279,2)</f>
        <v>0</v>
      </c>
      <c r="J279" s="170"/>
      <c r="K279" s="171">
        <f>ROUND(E279*J279,2)</f>
        <v>0</v>
      </c>
      <c r="L279" s="171">
        <v>21</v>
      </c>
      <c r="M279" s="171">
        <f>G279*(1+L279/100)</f>
        <v>0</v>
      </c>
      <c r="N279" s="169">
        <v>0.15826000000000001</v>
      </c>
      <c r="O279" s="169">
        <f>ROUND(E279*N279,2)</f>
        <v>6.33</v>
      </c>
      <c r="P279" s="169">
        <v>0</v>
      </c>
      <c r="Q279" s="169">
        <f>ROUND(E279*P279,2)</f>
        <v>0</v>
      </c>
      <c r="R279" s="171" t="s">
        <v>368</v>
      </c>
      <c r="S279" s="171" t="s">
        <v>125</v>
      </c>
      <c r="T279" s="172" t="s">
        <v>125</v>
      </c>
      <c r="U279" s="157">
        <v>0.02</v>
      </c>
      <c r="V279" s="157">
        <f>ROUND(E279*U279,2)</f>
        <v>0.8</v>
      </c>
      <c r="W279" s="157"/>
      <c r="X279" s="157" t="s">
        <v>201</v>
      </c>
      <c r="Y279" s="157" t="s">
        <v>128</v>
      </c>
      <c r="Z279" s="147"/>
      <c r="AA279" s="147"/>
      <c r="AB279" s="147"/>
      <c r="AC279" s="147"/>
      <c r="AD279" s="147"/>
      <c r="AE279" s="147"/>
      <c r="AF279" s="147"/>
      <c r="AG279" s="147" t="s">
        <v>202</v>
      </c>
      <c r="AH279" s="147"/>
      <c r="AI279" s="147"/>
      <c r="AJ279" s="147"/>
      <c r="AK279" s="147"/>
      <c r="AL279" s="147"/>
      <c r="AM279" s="147"/>
      <c r="AN279" s="147"/>
      <c r="AO279" s="147"/>
      <c r="AP279" s="147"/>
      <c r="AQ279" s="147"/>
      <c r="AR279" s="147"/>
      <c r="AS279" s="147"/>
      <c r="AT279" s="147"/>
      <c r="AU279" s="147"/>
      <c r="AV279" s="147"/>
      <c r="AW279" s="147"/>
      <c r="AX279" s="147"/>
      <c r="AY279" s="147"/>
      <c r="AZ279" s="147"/>
      <c r="BA279" s="147"/>
      <c r="BB279" s="147"/>
      <c r="BC279" s="147"/>
      <c r="BD279" s="147"/>
      <c r="BE279" s="147"/>
      <c r="BF279" s="147"/>
      <c r="BG279" s="147"/>
      <c r="BH279" s="147"/>
    </row>
    <row r="280" spans="1:60" outlineLevel="2" x14ac:dyDescent="0.2">
      <c r="A280" s="154"/>
      <c r="B280" s="155"/>
      <c r="C280" s="258" t="s">
        <v>461</v>
      </c>
      <c r="D280" s="259"/>
      <c r="E280" s="259"/>
      <c r="F280" s="259"/>
      <c r="G280" s="259"/>
      <c r="H280" s="157"/>
      <c r="I280" s="157"/>
      <c r="J280" s="157"/>
      <c r="K280" s="157"/>
      <c r="L280" s="157"/>
      <c r="M280" s="157"/>
      <c r="N280" s="156"/>
      <c r="O280" s="156"/>
      <c r="P280" s="156"/>
      <c r="Q280" s="156"/>
      <c r="R280" s="157"/>
      <c r="S280" s="157"/>
      <c r="T280" s="157"/>
      <c r="U280" s="157"/>
      <c r="V280" s="157"/>
      <c r="W280" s="157"/>
      <c r="X280" s="157"/>
      <c r="Y280" s="157"/>
      <c r="Z280" s="147"/>
      <c r="AA280" s="147"/>
      <c r="AB280" s="147"/>
      <c r="AC280" s="147"/>
      <c r="AD280" s="147"/>
      <c r="AE280" s="147"/>
      <c r="AF280" s="147"/>
      <c r="AG280" s="147" t="s">
        <v>204</v>
      </c>
      <c r="AH280" s="147"/>
      <c r="AI280" s="147"/>
      <c r="AJ280" s="147"/>
      <c r="AK280" s="147"/>
      <c r="AL280" s="147"/>
      <c r="AM280" s="147"/>
      <c r="AN280" s="147"/>
      <c r="AO280" s="147"/>
      <c r="AP280" s="147"/>
      <c r="AQ280" s="147"/>
      <c r="AR280" s="147"/>
      <c r="AS280" s="147"/>
      <c r="AT280" s="147"/>
      <c r="AU280" s="147"/>
      <c r="AV280" s="147"/>
      <c r="AW280" s="147"/>
      <c r="AX280" s="147"/>
      <c r="AY280" s="147"/>
      <c r="AZ280" s="147"/>
      <c r="BA280" s="147"/>
      <c r="BB280" s="147"/>
      <c r="BC280" s="147"/>
      <c r="BD280" s="147"/>
      <c r="BE280" s="147"/>
      <c r="BF280" s="147"/>
      <c r="BG280" s="147"/>
      <c r="BH280" s="147"/>
    </row>
    <row r="281" spans="1:60" outlineLevel="2" x14ac:dyDescent="0.2">
      <c r="A281" s="154"/>
      <c r="B281" s="155"/>
      <c r="C281" s="243"/>
      <c r="D281" s="244"/>
      <c r="E281" s="244"/>
      <c r="F281" s="244"/>
      <c r="G281" s="244"/>
      <c r="H281" s="157"/>
      <c r="I281" s="157"/>
      <c r="J281" s="157"/>
      <c r="K281" s="157"/>
      <c r="L281" s="157"/>
      <c r="M281" s="157"/>
      <c r="N281" s="156"/>
      <c r="O281" s="156"/>
      <c r="P281" s="156"/>
      <c r="Q281" s="156"/>
      <c r="R281" s="157"/>
      <c r="S281" s="157"/>
      <c r="T281" s="157"/>
      <c r="U281" s="157"/>
      <c r="V281" s="157"/>
      <c r="W281" s="157"/>
      <c r="X281" s="157"/>
      <c r="Y281" s="157"/>
      <c r="Z281" s="147"/>
      <c r="AA281" s="147"/>
      <c r="AB281" s="147"/>
      <c r="AC281" s="147"/>
      <c r="AD281" s="147"/>
      <c r="AE281" s="147"/>
      <c r="AF281" s="147"/>
      <c r="AG281" s="147" t="s">
        <v>132</v>
      </c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47"/>
      <c r="BB281" s="147"/>
      <c r="BC281" s="147"/>
      <c r="BD281" s="147"/>
      <c r="BE281" s="147"/>
      <c r="BF281" s="147"/>
      <c r="BG281" s="147"/>
      <c r="BH281" s="147"/>
    </row>
    <row r="282" spans="1:60" outlineLevel="1" x14ac:dyDescent="0.2">
      <c r="A282" s="166">
        <v>58</v>
      </c>
      <c r="B282" s="167" t="s">
        <v>462</v>
      </c>
      <c r="C282" s="175" t="s">
        <v>463</v>
      </c>
      <c r="D282" s="168" t="s">
        <v>261</v>
      </c>
      <c r="E282" s="169">
        <v>9</v>
      </c>
      <c r="F282" s="170"/>
      <c r="G282" s="171">
        <f>ROUND(E282*F282,2)</f>
        <v>0</v>
      </c>
      <c r="H282" s="170"/>
      <c r="I282" s="171">
        <f>ROUND(E282*H282,2)</f>
        <v>0</v>
      </c>
      <c r="J282" s="170"/>
      <c r="K282" s="171">
        <f>ROUND(E282*J282,2)</f>
        <v>0</v>
      </c>
      <c r="L282" s="171">
        <v>21</v>
      </c>
      <c r="M282" s="171">
        <f>G282*(1+L282/100)</f>
        <v>0</v>
      </c>
      <c r="N282" s="169">
        <v>0.38041999999999998</v>
      </c>
      <c r="O282" s="169">
        <f>ROUND(E282*N282,2)</f>
        <v>3.42</v>
      </c>
      <c r="P282" s="169">
        <v>0</v>
      </c>
      <c r="Q282" s="169">
        <f>ROUND(E282*P282,2)</f>
        <v>0</v>
      </c>
      <c r="R282" s="171" t="s">
        <v>368</v>
      </c>
      <c r="S282" s="171" t="s">
        <v>125</v>
      </c>
      <c r="T282" s="172" t="s">
        <v>125</v>
      </c>
      <c r="U282" s="157">
        <v>0.151</v>
      </c>
      <c r="V282" s="157">
        <f>ROUND(E282*U282,2)</f>
        <v>1.36</v>
      </c>
      <c r="W282" s="157"/>
      <c r="X282" s="157" t="s">
        <v>201</v>
      </c>
      <c r="Y282" s="157" t="s">
        <v>128</v>
      </c>
      <c r="Z282" s="147"/>
      <c r="AA282" s="147"/>
      <c r="AB282" s="147"/>
      <c r="AC282" s="147"/>
      <c r="AD282" s="147"/>
      <c r="AE282" s="147"/>
      <c r="AF282" s="147"/>
      <c r="AG282" s="147" t="s">
        <v>202</v>
      </c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47"/>
      <c r="BB282" s="147"/>
      <c r="BC282" s="147"/>
      <c r="BD282" s="147"/>
      <c r="BE282" s="147"/>
      <c r="BF282" s="147"/>
      <c r="BG282" s="147"/>
      <c r="BH282" s="147"/>
    </row>
    <row r="283" spans="1:60" outlineLevel="2" x14ac:dyDescent="0.2">
      <c r="A283" s="154"/>
      <c r="B283" s="155"/>
      <c r="C283" s="181" t="s">
        <v>453</v>
      </c>
      <c r="D283" s="179"/>
      <c r="E283" s="180">
        <v>9</v>
      </c>
      <c r="F283" s="157"/>
      <c r="G283" s="157"/>
      <c r="H283" s="157"/>
      <c r="I283" s="157"/>
      <c r="J283" s="157"/>
      <c r="K283" s="157"/>
      <c r="L283" s="157"/>
      <c r="M283" s="157"/>
      <c r="N283" s="156"/>
      <c r="O283" s="156"/>
      <c r="P283" s="156"/>
      <c r="Q283" s="156"/>
      <c r="R283" s="157"/>
      <c r="S283" s="157"/>
      <c r="T283" s="157"/>
      <c r="U283" s="157"/>
      <c r="V283" s="157"/>
      <c r="W283" s="157"/>
      <c r="X283" s="157"/>
      <c r="Y283" s="157"/>
      <c r="Z283" s="147"/>
      <c r="AA283" s="147"/>
      <c r="AB283" s="147"/>
      <c r="AC283" s="147"/>
      <c r="AD283" s="147"/>
      <c r="AE283" s="147"/>
      <c r="AF283" s="147"/>
      <c r="AG283" s="147" t="s">
        <v>214</v>
      </c>
      <c r="AH283" s="147">
        <v>0</v>
      </c>
      <c r="AI283" s="147"/>
      <c r="AJ283" s="147"/>
      <c r="AK283" s="147"/>
      <c r="AL283" s="147"/>
      <c r="AM283" s="147"/>
      <c r="AN283" s="147"/>
      <c r="AO283" s="147"/>
      <c r="AP283" s="147"/>
      <c r="AQ283" s="147"/>
      <c r="AR283" s="147"/>
      <c r="AS283" s="147"/>
      <c r="AT283" s="147"/>
      <c r="AU283" s="147"/>
      <c r="AV283" s="147"/>
      <c r="AW283" s="147"/>
      <c r="AX283" s="147"/>
      <c r="AY283" s="147"/>
      <c r="AZ283" s="147"/>
      <c r="BA283" s="147"/>
      <c r="BB283" s="147"/>
      <c r="BC283" s="147"/>
      <c r="BD283" s="147"/>
      <c r="BE283" s="147"/>
      <c r="BF283" s="147"/>
      <c r="BG283" s="147"/>
      <c r="BH283" s="147"/>
    </row>
    <row r="284" spans="1:60" outlineLevel="2" x14ac:dyDescent="0.2">
      <c r="A284" s="154"/>
      <c r="B284" s="155"/>
      <c r="C284" s="243"/>
      <c r="D284" s="244"/>
      <c r="E284" s="244"/>
      <c r="F284" s="244"/>
      <c r="G284" s="244"/>
      <c r="H284" s="157"/>
      <c r="I284" s="157"/>
      <c r="J284" s="157"/>
      <c r="K284" s="157"/>
      <c r="L284" s="157"/>
      <c r="M284" s="157"/>
      <c r="N284" s="156"/>
      <c r="O284" s="156"/>
      <c r="P284" s="156"/>
      <c r="Q284" s="156"/>
      <c r="R284" s="157"/>
      <c r="S284" s="157"/>
      <c r="T284" s="157"/>
      <c r="U284" s="157"/>
      <c r="V284" s="157"/>
      <c r="W284" s="157"/>
      <c r="X284" s="157"/>
      <c r="Y284" s="157"/>
      <c r="Z284" s="147"/>
      <c r="AA284" s="147"/>
      <c r="AB284" s="147"/>
      <c r="AC284" s="147"/>
      <c r="AD284" s="147"/>
      <c r="AE284" s="147"/>
      <c r="AF284" s="147"/>
      <c r="AG284" s="147" t="s">
        <v>132</v>
      </c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</row>
    <row r="285" spans="1:60" ht="21.75" outlineLevel="1" x14ac:dyDescent="0.2">
      <c r="A285" s="166">
        <v>59</v>
      </c>
      <c r="B285" s="167" t="s">
        <v>464</v>
      </c>
      <c r="C285" s="175" t="s">
        <v>465</v>
      </c>
      <c r="D285" s="168" t="s">
        <v>261</v>
      </c>
      <c r="E285" s="169">
        <v>40</v>
      </c>
      <c r="F285" s="170"/>
      <c r="G285" s="171">
        <f>ROUND(E285*F285,2)</f>
        <v>0</v>
      </c>
      <c r="H285" s="170"/>
      <c r="I285" s="171">
        <f>ROUND(E285*H285,2)</f>
        <v>0</v>
      </c>
      <c r="J285" s="170"/>
      <c r="K285" s="171">
        <f>ROUND(E285*J285,2)</f>
        <v>0</v>
      </c>
      <c r="L285" s="171">
        <v>21</v>
      </c>
      <c r="M285" s="171">
        <f>G285*(1+L285/100)</f>
        <v>0</v>
      </c>
      <c r="N285" s="169">
        <v>5.9999999999999995E-4</v>
      </c>
      <c r="O285" s="169">
        <f>ROUND(E285*N285,2)</f>
        <v>0.02</v>
      </c>
      <c r="P285" s="169">
        <v>0</v>
      </c>
      <c r="Q285" s="169">
        <f>ROUND(E285*P285,2)</f>
        <v>0</v>
      </c>
      <c r="R285" s="171" t="s">
        <v>368</v>
      </c>
      <c r="S285" s="171" t="s">
        <v>125</v>
      </c>
      <c r="T285" s="172" t="s">
        <v>125</v>
      </c>
      <c r="U285" s="157">
        <v>2E-3</v>
      </c>
      <c r="V285" s="157">
        <f>ROUND(E285*U285,2)</f>
        <v>0.08</v>
      </c>
      <c r="W285" s="157"/>
      <c r="X285" s="157" t="s">
        <v>201</v>
      </c>
      <c r="Y285" s="157" t="s">
        <v>128</v>
      </c>
      <c r="Z285" s="147"/>
      <c r="AA285" s="147"/>
      <c r="AB285" s="147"/>
      <c r="AC285" s="147"/>
      <c r="AD285" s="147"/>
      <c r="AE285" s="147"/>
      <c r="AF285" s="147"/>
      <c r="AG285" s="147" t="s">
        <v>202</v>
      </c>
      <c r="AH285" s="147"/>
      <c r="AI285" s="147"/>
      <c r="AJ285" s="147"/>
      <c r="AK285" s="147"/>
      <c r="AL285" s="147"/>
      <c r="AM285" s="147"/>
      <c r="AN285" s="147"/>
      <c r="AO285" s="147"/>
      <c r="AP285" s="147"/>
      <c r="AQ285" s="147"/>
      <c r="AR285" s="147"/>
      <c r="AS285" s="147"/>
      <c r="AT285" s="147"/>
      <c r="AU285" s="147"/>
      <c r="AV285" s="147"/>
      <c r="AW285" s="147"/>
      <c r="AX285" s="147"/>
      <c r="AY285" s="147"/>
      <c r="AZ285" s="147"/>
      <c r="BA285" s="147"/>
      <c r="BB285" s="147"/>
      <c r="BC285" s="147"/>
      <c r="BD285" s="147"/>
      <c r="BE285" s="147"/>
      <c r="BF285" s="147"/>
      <c r="BG285" s="147"/>
      <c r="BH285" s="147"/>
    </row>
    <row r="286" spans="1:60" outlineLevel="2" x14ac:dyDescent="0.2">
      <c r="A286" s="154"/>
      <c r="B286" s="155"/>
      <c r="C286" s="258" t="s">
        <v>466</v>
      </c>
      <c r="D286" s="259"/>
      <c r="E286" s="259"/>
      <c r="F286" s="259"/>
      <c r="G286" s="259"/>
      <c r="H286" s="157"/>
      <c r="I286" s="157"/>
      <c r="J286" s="157"/>
      <c r="K286" s="157"/>
      <c r="L286" s="157"/>
      <c r="M286" s="157"/>
      <c r="N286" s="156"/>
      <c r="O286" s="156"/>
      <c r="P286" s="156"/>
      <c r="Q286" s="156"/>
      <c r="R286" s="157"/>
      <c r="S286" s="157"/>
      <c r="T286" s="157"/>
      <c r="U286" s="157"/>
      <c r="V286" s="157"/>
      <c r="W286" s="157"/>
      <c r="X286" s="157"/>
      <c r="Y286" s="157"/>
      <c r="Z286" s="147"/>
      <c r="AA286" s="147"/>
      <c r="AB286" s="147"/>
      <c r="AC286" s="147"/>
      <c r="AD286" s="147"/>
      <c r="AE286" s="147"/>
      <c r="AF286" s="147"/>
      <c r="AG286" s="147" t="s">
        <v>204</v>
      </c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</row>
    <row r="287" spans="1:60" outlineLevel="2" x14ac:dyDescent="0.2">
      <c r="A287" s="154"/>
      <c r="B287" s="155"/>
      <c r="C287" s="243"/>
      <c r="D287" s="244"/>
      <c r="E287" s="244"/>
      <c r="F287" s="244"/>
      <c r="G287" s="244"/>
      <c r="H287" s="157"/>
      <c r="I287" s="157"/>
      <c r="J287" s="157"/>
      <c r="K287" s="157"/>
      <c r="L287" s="157"/>
      <c r="M287" s="157"/>
      <c r="N287" s="156"/>
      <c r="O287" s="156"/>
      <c r="P287" s="156"/>
      <c r="Q287" s="156"/>
      <c r="R287" s="157"/>
      <c r="S287" s="157"/>
      <c r="T287" s="157"/>
      <c r="U287" s="157"/>
      <c r="V287" s="157"/>
      <c r="W287" s="157"/>
      <c r="X287" s="157"/>
      <c r="Y287" s="157"/>
      <c r="Z287" s="147"/>
      <c r="AA287" s="147"/>
      <c r="AB287" s="147"/>
      <c r="AC287" s="147"/>
      <c r="AD287" s="147"/>
      <c r="AE287" s="147"/>
      <c r="AF287" s="147"/>
      <c r="AG287" s="147" t="s">
        <v>132</v>
      </c>
      <c r="AH287" s="147"/>
      <c r="AI287" s="147"/>
      <c r="AJ287" s="147"/>
      <c r="AK287" s="147"/>
      <c r="AL287" s="147"/>
      <c r="AM287" s="147"/>
      <c r="AN287" s="147"/>
      <c r="AO287" s="147"/>
      <c r="AP287" s="147"/>
      <c r="AQ287" s="147"/>
      <c r="AR287" s="147"/>
      <c r="AS287" s="147"/>
      <c r="AT287" s="147"/>
      <c r="AU287" s="147"/>
      <c r="AV287" s="147"/>
      <c r="AW287" s="147"/>
      <c r="AX287" s="147"/>
      <c r="AY287" s="147"/>
      <c r="AZ287" s="147"/>
      <c r="BA287" s="147"/>
      <c r="BB287" s="147"/>
      <c r="BC287" s="147"/>
      <c r="BD287" s="147"/>
      <c r="BE287" s="147"/>
      <c r="BF287" s="147"/>
      <c r="BG287" s="147"/>
      <c r="BH287" s="147"/>
    </row>
    <row r="288" spans="1:60" ht="21.75" outlineLevel="1" x14ac:dyDescent="0.2">
      <c r="A288" s="166">
        <v>60</v>
      </c>
      <c r="B288" s="167" t="s">
        <v>467</v>
      </c>
      <c r="C288" s="175" t="s">
        <v>468</v>
      </c>
      <c r="D288" s="168" t="s">
        <v>261</v>
      </c>
      <c r="E288" s="169">
        <v>40</v>
      </c>
      <c r="F288" s="170"/>
      <c r="G288" s="171">
        <f>ROUND(E288*F288,2)</f>
        <v>0</v>
      </c>
      <c r="H288" s="170"/>
      <c r="I288" s="171">
        <f>ROUND(E288*H288,2)</f>
        <v>0</v>
      </c>
      <c r="J288" s="170"/>
      <c r="K288" s="171">
        <f>ROUND(E288*J288,2)</f>
        <v>0</v>
      </c>
      <c r="L288" s="171">
        <v>21</v>
      </c>
      <c r="M288" s="171">
        <f>G288*(1+L288/100)</f>
        <v>0</v>
      </c>
      <c r="N288" s="169">
        <v>0.10373</v>
      </c>
      <c r="O288" s="169">
        <f>ROUND(E288*N288,2)</f>
        <v>4.1500000000000004</v>
      </c>
      <c r="P288" s="169">
        <v>0</v>
      </c>
      <c r="Q288" s="169">
        <f>ROUND(E288*P288,2)</f>
        <v>0</v>
      </c>
      <c r="R288" s="171" t="s">
        <v>368</v>
      </c>
      <c r="S288" s="171" t="s">
        <v>125</v>
      </c>
      <c r="T288" s="172" t="s">
        <v>125</v>
      </c>
      <c r="U288" s="157">
        <v>6.4000000000000001E-2</v>
      </c>
      <c r="V288" s="157">
        <f>ROUND(E288*U288,2)</f>
        <v>2.56</v>
      </c>
      <c r="W288" s="157"/>
      <c r="X288" s="157" t="s">
        <v>201</v>
      </c>
      <c r="Y288" s="157" t="s">
        <v>128</v>
      </c>
      <c r="Z288" s="147"/>
      <c r="AA288" s="147"/>
      <c r="AB288" s="147"/>
      <c r="AC288" s="147"/>
      <c r="AD288" s="147"/>
      <c r="AE288" s="147"/>
      <c r="AF288" s="147"/>
      <c r="AG288" s="147" t="s">
        <v>202</v>
      </c>
      <c r="AH288" s="147"/>
      <c r="AI288" s="147"/>
      <c r="AJ288" s="147"/>
      <c r="AK288" s="147"/>
      <c r="AL288" s="147"/>
      <c r="AM288" s="147"/>
      <c r="AN288" s="147"/>
      <c r="AO288" s="147"/>
      <c r="AP288" s="147"/>
      <c r="AQ288" s="147"/>
      <c r="AR288" s="147"/>
      <c r="AS288" s="147"/>
      <c r="AT288" s="147"/>
      <c r="AU288" s="147"/>
      <c r="AV288" s="147"/>
      <c r="AW288" s="147"/>
      <c r="AX288" s="147"/>
      <c r="AY288" s="147"/>
      <c r="AZ288" s="147"/>
      <c r="BA288" s="147"/>
      <c r="BB288" s="147"/>
      <c r="BC288" s="147"/>
      <c r="BD288" s="147"/>
      <c r="BE288" s="147"/>
      <c r="BF288" s="147"/>
      <c r="BG288" s="147"/>
      <c r="BH288" s="147"/>
    </row>
    <row r="289" spans="1:60" outlineLevel="2" x14ac:dyDescent="0.2">
      <c r="A289" s="154"/>
      <c r="B289" s="155"/>
      <c r="C289" s="256"/>
      <c r="D289" s="257"/>
      <c r="E289" s="257"/>
      <c r="F289" s="257"/>
      <c r="G289" s="257"/>
      <c r="H289" s="157"/>
      <c r="I289" s="157"/>
      <c r="J289" s="157"/>
      <c r="K289" s="157"/>
      <c r="L289" s="157"/>
      <c r="M289" s="157"/>
      <c r="N289" s="156"/>
      <c r="O289" s="156"/>
      <c r="P289" s="156"/>
      <c r="Q289" s="156"/>
      <c r="R289" s="157"/>
      <c r="S289" s="157"/>
      <c r="T289" s="157"/>
      <c r="U289" s="157"/>
      <c r="V289" s="157"/>
      <c r="W289" s="157"/>
      <c r="X289" s="157"/>
      <c r="Y289" s="157"/>
      <c r="Z289" s="147"/>
      <c r="AA289" s="147"/>
      <c r="AB289" s="147"/>
      <c r="AC289" s="147"/>
      <c r="AD289" s="147"/>
      <c r="AE289" s="147"/>
      <c r="AF289" s="147"/>
      <c r="AG289" s="147" t="s">
        <v>132</v>
      </c>
      <c r="AH289" s="147"/>
      <c r="AI289" s="147"/>
      <c r="AJ289" s="147"/>
      <c r="AK289" s="147"/>
      <c r="AL289" s="147"/>
      <c r="AM289" s="147"/>
      <c r="AN289" s="147"/>
      <c r="AO289" s="147"/>
      <c r="AP289" s="147"/>
      <c r="AQ289" s="147"/>
      <c r="AR289" s="147"/>
      <c r="AS289" s="147"/>
      <c r="AT289" s="147"/>
      <c r="AU289" s="147"/>
      <c r="AV289" s="147"/>
      <c r="AW289" s="147"/>
      <c r="AX289" s="147"/>
      <c r="AY289" s="147"/>
      <c r="AZ289" s="147"/>
      <c r="BA289" s="147"/>
      <c r="BB289" s="147"/>
      <c r="BC289" s="147"/>
      <c r="BD289" s="147"/>
      <c r="BE289" s="147"/>
      <c r="BF289" s="147"/>
      <c r="BG289" s="147"/>
      <c r="BH289" s="147"/>
    </row>
    <row r="290" spans="1:60" outlineLevel="1" x14ac:dyDescent="0.2">
      <c r="A290" s="166">
        <v>61</v>
      </c>
      <c r="B290" s="167" t="s">
        <v>469</v>
      </c>
      <c r="C290" s="175" t="s">
        <v>470</v>
      </c>
      <c r="D290" s="168" t="s">
        <v>261</v>
      </c>
      <c r="E290" s="169">
        <v>51.6</v>
      </c>
      <c r="F290" s="170"/>
      <c r="G290" s="171">
        <f>ROUND(E290*F290,2)</f>
        <v>0</v>
      </c>
      <c r="H290" s="170"/>
      <c r="I290" s="171">
        <f>ROUND(E290*H290,2)</f>
        <v>0</v>
      </c>
      <c r="J290" s="170"/>
      <c r="K290" s="171">
        <f>ROUND(E290*J290,2)</f>
        <v>0</v>
      </c>
      <c r="L290" s="171">
        <v>21</v>
      </c>
      <c r="M290" s="171">
        <f>G290*(1+L290/100)</f>
        <v>0</v>
      </c>
      <c r="N290" s="169">
        <v>7.4099999999999999E-2</v>
      </c>
      <c r="O290" s="169">
        <f>ROUND(E290*N290,2)</f>
        <v>3.82</v>
      </c>
      <c r="P290" s="169">
        <v>0</v>
      </c>
      <c r="Q290" s="169">
        <f>ROUND(E290*P290,2)</f>
        <v>0</v>
      </c>
      <c r="R290" s="171" t="s">
        <v>368</v>
      </c>
      <c r="S290" s="171" t="s">
        <v>125</v>
      </c>
      <c r="T290" s="172" t="s">
        <v>125</v>
      </c>
      <c r="U290" s="157">
        <v>0.54800000000000004</v>
      </c>
      <c r="V290" s="157">
        <f>ROUND(E290*U290,2)</f>
        <v>28.28</v>
      </c>
      <c r="W290" s="157"/>
      <c r="X290" s="157" t="s">
        <v>201</v>
      </c>
      <c r="Y290" s="157" t="s">
        <v>128</v>
      </c>
      <c r="Z290" s="147"/>
      <c r="AA290" s="147"/>
      <c r="AB290" s="147"/>
      <c r="AC290" s="147"/>
      <c r="AD290" s="147"/>
      <c r="AE290" s="147"/>
      <c r="AF290" s="147"/>
      <c r="AG290" s="147" t="s">
        <v>202</v>
      </c>
      <c r="AH290" s="147"/>
      <c r="AI290" s="147"/>
      <c r="AJ290" s="147"/>
      <c r="AK290" s="147"/>
      <c r="AL290" s="147"/>
      <c r="AM290" s="147"/>
      <c r="AN290" s="147"/>
      <c r="AO290" s="147"/>
      <c r="AP290" s="147"/>
      <c r="AQ290" s="147"/>
      <c r="AR290" s="147"/>
      <c r="AS290" s="147"/>
      <c r="AT290" s="147"/>
      <c r="AU290" s="147"/>
      <c r="AV290" s="147"/>
      <c r="AW290" s="147"/>
      <c r="AX290" s="147"/>
      <c r="AY290" s="147"/>
      <c r="AZ290" s="147"/>
      <c r="BA290" s="147"/>
      <c r="BB290" s="147"/>
      <c r="BC290" s="147"/>
      <c r="BD290" s="147"/>
      <c r="BE290" s="147"/>
      <c r="BF290" s="147"/>
      <c r="BG290" s="147"/>
      <c r="BH290" s="147"/>
    </row>
    <row r="291" spans="1:60" ht="21.75" outlineLevel="2" x14ac:dyDescent="0.2">
      <c r="A291" s="154"/>
      <c r="B291" s="155"/>
      <c r="C291" s="258" t="s">
        <v>471</v>
      </c>
      <c r="D291" s="259"/>
      <c r="E291" s="259"/>
      <c r="F291" s="259"/>
      <c r="G291" s="259"/>
      <c r="H291" s="157"/>
      <c r="I291" s="157"/>
      <c r="J291" s="157"/>
      <c r="K291" s="157"/>
      <c r="L291" s="157"/>
      <c r="M291" s="157"/>
      <c r="N291" s="156"/>
      <c r="O291" s="156"/>
      <c r="P291" s="156"/>
      <c r="Q291" s="156"/>
      <c r="R291" s="157"/>
      <c r="S291" s="157"/>
      <c r="T291" s="157"/>
      <c r="U291" s="157"/>
      <c r="V291" s="157"/>
      <c r="W291" s="157"/>
      <c r="X291" s="157"/>
      <c r="Y291" s="157"/>
      <c r="Z291" s="147"/>
      <c r="AA291" s="147"/>
      <c r="AB291" s="147"/>
      <c r="AC291" s="147"/>
      <c r="AD291" s="147"/>
      <c r="AE291" s="147"/>
      <c r="AF291" s="147"/>
      <c r="AG291" s="147" t="s">
        <v>204</v>
      </c>
      <c r="AH291" s="147"/>
      <c r="AI291" s="147"/>
      <c r="AJ291" s="147"/>
      <c r="AK291" s="147"/>
      <c r="AL291" s="147"/>
      <c r="AM291" s="147"/>
      <c r="AN291" s="147"/>
      <c r="AO291" s="147"/>
      <c r="AP291" s="147"/>
      <c r="AQ291" s="147"/>
      <c r="AR291" s="147"/>
      <c r="AS291" s="147"/>
      <c r="AT291" s="147"/>
      <c r="AU291" s="147"/>
      <c r="AV291" s="147"/>
      <c r="AW291" s="147"/>
      <c r="AX291" s="147"/>
      <c r="AY291" s="147"/>
      <c r="AZ291" s="147"/>
      <c r="BA291" s="173" t="str">
        <f>C291</f>
        <v>s provedením lože z kameniva drceného, s vyplněním spár, s dvojitým hutněním a se smetením přebytečného materiálu na krajnici. S dodáním hmot pro lože a výplň spár.</v>
      </c>
      <c r="BB291" s="147"/>
      <c r="BC291" s="147"/>
      <c r="BD291" s="147"/>
      <c r="BE291" s="147"/>
      <c r="BF291" s="147"/>
      <c r="BG291" s="147"/>
      <c r="BH291" s="147"/>
    </row>
    <row r="292" spans="1:60" outlineLevel="2" x14ac:dyDescent="0.2">
      <c r="A292" s="154"/>
      <c r="B292" s="155"/>
      <c r="C292" s="181" t="s">
        <v>472</v>
      </c>
      <c r="D292" s="179"/>
      <c r="E292" s="180">
        <v>51.6</v>
      </c>
      <c r="F292" s="157"/>
      <c r="G292" s="157"/>
      <c r="H292" s="157"/>
      <c r="I292" s="157"/>
      <c r="J292" s="157"/>
      <c r="K292" s="157"/>
      <c r="L292" s="157"/>
      <c r="M292" s="157"/>
      <c r="N292" s="156"/>
      <c r="O292" s="156"/>
      <c r="P292" s="156"/>
      <c r="Q292" s="156"/>
      <c r="R292" s="157"/>
      <c r="S292" s="157"/>
      <c r="T292" s="157"/>
      <c r="U292" s="157"/>
      <c r="V292" s="157"/>
      <c r="W292" s="157"/>
      <c r="X292" s="157"/>
      <c r="Y292" s="157"/>
      <c r="Z292" s="147"/>
      <c r="AA292" s="147"/>
      <c r="AB292" s="147"/>
      <c r="AC292" s="147"/>
      <c r="AD292" s="147"/>
      <c r="AE292" s="147"/>
      <c r="AF292" s="147"/>
      <c r="AG292" s="147" t="s">
        <v>214</v>
      </c>
      <c r="AH292" s="147">
        <v>0</v>
      </c>
      <c r="AI292" s="147"/>
      <c r="AJ292" s="147"/>
      <c r="AK292" s="147"/>
      <c r="AL292" s="147"/>
      <c r="AM292" s="147"/>
      <c r="AN292" s="147"/>
      <c r="AO292" s="147"/>
      <c r="AP292" s="147"/>
      <c r="AQ292" s="147"/>
      <c r="AR292" s="147"/>
      <c r="AS292" s="147"/>
      <c r="AT292" s="147"/>
      <c r="AU292" s="147"/>
      <c r="AV292" s="147"/>
      <c r="AW292" s="147"/>
      <c r="AX292" s="147"/>
      <c r="AY292" s="147"/>
      <c r="AZ292" s="147"/>
      <c r="BA292" s="147"/>
      <c r="BB292" s="147"/>
      <c r="BC292" s="147"/>
      <c r="BD292" s="147"/>
      <c r="BE292" s="147"/>
      <c r="BF292" s="147"/>
      <c r="BG292" s="147"/>
      <c r="BH292" s="147"/>
    </row>
    <row r="293" spans="1:60" outlineLevel="2" x14ac:dyDescent="0.2">
      <c r="A293" s="154"/>
      <c r="B293" s="155"/>
      <c r="C293" s="243"/>
      <c r="D293" s="244"/>
      <c r="E293" s="244"/>
      <c r="F293" s="244"/>
      <c r="G293" s="244"/>
      <c r="H293" s="157"/>
      <c r="I293" s="157"/>
      <c r="J293" s="157"/>
      <c r="K293" s="157"/>
      <c r="L293" s="157"/>
      <c r="M293" s="157"/>
      <c r="N293" s="156"/>
      <c r="O293" s="156"/>
      <c r="P293" s="156"/>
      <c r="Q293" s="156"/>
      <c r="R293" s="157"/>
      <c r="S293" s="157"/>
      <c r="T293" s="157"/>
      <c r="U293" s="157"/>
      <c r="V293" s="157"/>
      <c r="W293" s="157"/>
      <c r="X293" s="157"/>
      <c r="Y293" s="157"/>
      <c r="Z293" s="147"/>
      <c r="AA293" s="147"/>
      <c r="AB293" s="147"/>
      <c r="AC293" s="147"/>
      <c r="AD293" s="147"/>
      <c r="AE293" s="147"/>
      <c r="AF293" s="147"/>
      <c r="AG293" s="147" t="s">
        <v>132</v>
      </c>
      <c r="AH293" s="147"/>
      <c r="AI293" s="147"/>
      <c r="AJ293" s="147"/>
      <c r="AK293" s="147"/>
      <c r="AL293" s="147"/>
      <c r="AM293" s="147"/>
      <c r="AN293" s="147"/>
      <c r="AO293" s="147"/>
      <c r="AP293" s="147"/>
      <c r="AQ293" s="147"/>
      <c r="AR293" s="147"/>
      <c r="AS293" s="147"/>
      <c r="AT293" s="147"/>
      <c r="AU293" s="147"/>
      <c r="AV293" s="147"/>
      <c r="AW293" s="147"/>
      <c r="AX293" s="147"/>
      <c r="AY293" s="147"/>
      <c r="AZ293" s="147"/>
      <c r="BA293" s="147"/>
      <c r="BB293" s="147"/>
      <c r="BC293" s="147"/>
      <c r="BD293" s="147"/>
      <c r="BE293" s="147"/>
      <c r="BF293" s="147"/>
      <c r="BG293" s="147"/>
      <c r="BH293" s="147"/>
    </row>
    <row r="294" spans="1:60" outlineLevel="1" x14ac:dyDescent="0.2">
      <c r="A294" s="166">
        <v>62</v>
      </c>
      <c r="B294" s="167" t="s">
        <v>443</v>
      </c>
      <c r="C294" s="175" t="s">
        <v>444</v>
      </c>
      <c r="D294" s="168" t="s">
        <v>261</v>
      </c>
      <c r="E294" s="169">
        <v>10.836</v>
      </c>
      <c r="F294" s="170"/>
      <c r="G294" s="171">
        <f>ROUND(E294*F294,2)</f>
        <v>0</v>
      </c>
      <c r="H294" s="170"/>
      <c r="I294" s="171">
        <f>ROUND(E294*H294,2)</f>
        <v>0</v>
      </c>
      <c r="J294" s="170"/>
      <c r="K294" s="171">
        <f>ROUND(E294*J294,2)</f>
        <v>0</v>
      </c>
      <c r="L294" s="171">
        <v>21</v>
      </c>
      <c r="M294" s="171">
        <f>G294*(1+L294/100)</f>
        <v>0</v>
      </c>
      <c r="N294" s="169">
        <v>0.17244999999999999</v>
      </c>
      <c r="O294" s="169">
        <f>ROUND(E294*N294,2)</f>
        <v>1.87</v>
      </c>
      <c r="P294" s="169">
        <v>0</v>
      </c>
      <c r="Q294" s="169">
        <f>ROUND(E294*P294,2)</f>
        <v>0</v>
      </c>
      <c r="R294" s="171" t="s">
        <v>352</v>
      </c>
      <c r="S294" s="171" t="s">
        <v>125</v>
      </c>
      <c r="T294" s="172" t="s">
        <v>125</v>
      </c>
      <c r="U294" s="157">
        <v>0</v>
      </c>
      <c r="V294" s="157">
        <f>ROUND(E294*U294,2)</f>
        <v>0</v>
      </c>
      <c r="W294" s="157"/>
      <c r="X294" s="157" t="s">
        <v>353</v>
      </c>
      <c r="Y294" s="157" t="s">
        <v>128</v>
      </c>
      <c r="Z294" s="147"/>
      <c r="AA294" s="147"/>
      <c r="AB294" s="147"/>
      <c r="AC294" s="147"/>
      <c r="AD294" s="147"/>
      <c r="AE294" s="147"/>
      <c r="AF294" s="147"/>
      <c r="AG294" s="147" t="s">
        <v>354</v>
      </c>
      <c r="AH294" s="147"/>
      <c r="AI294" s="147"/>
      <c r="AJ294" s="147"/>
      <c r="AK294" s="147"/>
      <c r="AL294" s="147"/>
      <c r="AM294" s="147"/>
      <c r="AN294" s="147"/>
      <c r="AO294" s="147"/>
      <c r="AP294" s="147"/>
      <c r="AQ294" s="147"/>
      <c r="AR294" s="147"/>
      <c r="AS294" s="147"/>
      <c r="AT294" s="147"/>
      <c r="AU294" s="147"/>
      <c r="AV294" s="147"/>
      <c r="AW294" s="147"/>
      <c r="AX294" s="147"/>
      <c r="AY294" s="147"/>
      <c r="AZ294" s="147"/>
      <c r="BA294" s="147"/>
      <c r="BB294" s="147"/>
      <c r="BC294" s="147"/>
      <c r="BD294" s="147"/>
      <c r="BE294" s="147"/>
      <c r="BF294" s="147"/>
      <c r="BG294" s="147"/>
      <c r="BH294" s="147"/>
    </row>
    <row r="295" spans="1:60" outlineLevel="2" x14ac:dyDescent="0.2">
      <c r="A295" s="154"/>
      <c r="B295" s="155"/>
      <c r="C295" s="245" t="s">
        <v>473</v>
      </c>
      <c r="D295" s="246"/>
      <c r="E295" s="246"/>
      <c r="F295" s="246"/>
      <c r="G295" s="246"/>
      <c r="H295" s="157"/>
      <c r="I295" s="157"/>
      <c r="J295" s="157"/>
      <c r="K295" s="157"/>
      <c r="L295" s="157"/>
      <c r="M295" s="157"/>
      <c r="N295" s="156"/>
      <c r="O295" s="156"/>
      <c r="P295" s="156"/>
      <c r="Q295" s="156"/>
      <c r="R295" s="157"/>
      <c r="S295" s="157"/>
      <c r="T295" s="157"/>
      <c r="U295" s="157"/>
      <c r="V295" s="157"/>
      <c r="W295" s="157"/>
      <c r="X295" s="157"/>
      <c r="Y295" s="157"/>
      <c r="Z295" s="147"/>
      <c r="AA295" s="147"/>
      <c r="AB295" s="147"/>
      <c r="AC295" s="147"/>
      <c r="AD295" s="147"/>
      <c r="AE295" s="147"/>
      <c r="AF295" s="147"/>
      <c r="AG295" s="147" t="s">
        <v>130</v>
      </c>
      <c r="AH295" s="147"/>
      <c r="AI295" s="147"/>
      <c r="AJ295" s="147"/>
      <c r="AK295" s="147"/>
      <c r="AL295" s="147"/>
      <c r="AM295" s="147"/>
      <c r="AN295" s="147"/>
      <c r="AO295" s="147"/>
      <c r="AP295" s="147"/>
      <c r="AQ295" s="147"/>
      <c r="AR295" s="147"/>
      <c r="AS295" s="147"/>
      <c r="AT295" s="147"/>
      <c r="AU295" s="147"/>
      <c r="AV295" s="147"/>
      <c r="AW295" s="147"/>
      <c r="AX295" s="147"/>
      <c r="AY295" s="147"/>
      <c r="AZ295" s="147"/>
      <c r="BA295" s="147"/>
      <c r="BB295" s="147"/>
      <c r="BC295" s="147"/>
      <c r="BD295" s="147"/>
      <c r="BE295" s="147"/>
      <c r="BF295" s="147"/>
      <c r="BG295" s="147"/>
      <c r="BH295" s="147"/>
    </row>
    <row r="296" spans="1:60" outlineLevel="2" x14ac:dyDescent="0.2">
      <c r="A296" s="154"/>
      <c r="B296" s="155"/>
      <c r="C296" s="181" t="s">
        <v>474</v>
      </c>
      <c r="D296" s="179"/>
      <c r="E296" s="180">
        <v>10.836</v>
      </c>
      <c r="F296" s="157"/>
      <c r="G296" s="157"/>
      <c r="H296" s="157"/>
      <c r="I296" s="157"/>
      <c r="J296" s="157"/>
      <c r="K296" s="157"/>
      <c r="L296" s="157"/>
      <c r="M296" s="157"/>
      <c r="N296" s="156"/>
      <c r="O296" s="156"/>
      <c r="P296" s="156"/>
      <c r="Q296" s="156"/>
      <c r="R296" s="157"/>
      <c r="S296" s="157"/>
      <c r="T296" s="157"/>
      <c r="U296" s="157"/>
      <c r="V296" s="157"/>
      <c r="W296" s="157"/>
      <c r="X296" s="157"/>
      <c r="Y296" s="157"/>
      <c r="Z296" s="147"/>
      <c r="AA296" s="147"/>
      <c r="AB296" s="147"/>
      <c r="AC296" s="147"/>
      <c r="AD296" s="147"/>
      <c r="AE296" s="147"/>
      <c r="AF296" s="147"/>
      <c r="AG296" s="147" t="s">
        <v>214</v>
      </c>
      <c r="AH296" s="147">
        <v>0</v>
      </c>
      <c r="AI296" s="147"/>
      <c r="AJ296" s="147"/>
      <c r="AK296" s="147"/>
      <c r="AL296" s="147"/>
      <c r="AM296" s="147"/>
      <c r="AN296" s="147"/>
      <c r="AO296" s="147"/>
      <c r="AP296" s="147"/>
      <c r="AQ296" s="147"/>
      <c r="AR296" s="147"/>
      <c r="AS296" s="147"/>
      <c r="AT296" s="147"/>
      <c r="AU296" s="147"/>
      <c r="AV296" s="147"/>
      <c r="AW296" s="147"/>
      <c r="AX296" s="147"/>
      <c r="AY296" s="147"/>
      <c r="AZ296" s="147"/>
      <c r="BA296" s="147"/>
      <c r="BB296" s="147"/>
      <c r="BC296" s="147"/>
      <c r="BD296" s="147"/>
      <c r="BE296" s="147"/>
      <c r="BF296" s="147"/>
      <c r="BG296" s="147"/>
      <c r="BH296" s="147"/>
    </row>
    <row r="297" spans="1:60" outlineLevel="2" x14ac:dyDescent="0.2">
      <c r="A297" s="154"/>
      <c r="B297" s="155"/>
      <c r="C297" s="243"/>
      <c r="D297" s="244"/>
      <c r="E297" s="244"/>
      <c r="F297" s="244"/>
      <c r="G297" s="244"/>
      <c r="H297" s="157"/>
      <c r="I297" s="157"/>
      <c r="J297" s="157"/>
      <c r="K297" s="157"/>
      <c r="L297" s="157"/>
      <c r="M297" s="157"/>
      <c r="N297" s="156"/>
      <c r="O297" s="156"/>
      <c r="P297" s="156"/>
      <c r="Q297" s="156"/>
      <c r="R297" s="157"/>
      <c r="S297" s="157"/>
      <c r="T297" s="157"/>
      <c r="U297" s="157"/>
      <c r="V297" s="157"/>
      <c r="W297" s="157"/>
      <c r="X297" s="157"/>
      <c r="Y297" s="157"/>
      <c r="Z297" s="147"/>
      <c r="AA297" s="147"/>
      <c r="AB297" s="147"/>
      <c r="AC297" s="147"/>
      <c r="AD297" s="147"/>
      <c r="AE297" s="147"/>
      <c r="AF297" s="147"/>
      <c r="AG297" s="147" t="s">
        <v>132</v>
      </c>
      <c r="AH297" s="147"/>
      <c r="AI297" s="147"/>
      <c r="AJ297" s="147"/>
      <c r="AK297" s="147"/>
      <c r="AL297" s="147"/>
      <c r="AM297" s="147"/>
      <c r="AN297" s="147"/>
      <c r="AO297" s="147"/>
      <c r="AP297" s="147"/>
      <c r="AQ297" s="147"/>
      <c r="AR297" s="147"/>
      <c r="AS297" s="147"/>
      <c r="AT297" s="147"/>
      <c r="AU297" s="147"/>
      <c r="AV297" s="147"/>
      <c r="AW297" s="147"/>
      <c r="AX297" s="147"/>
      <c r="AY297" s="147"/>
      <c r="AZ297" s="147"/>
      <c r="BA297" s="147"/>
      <c r="BB297" s="147"/>
      <c r="BC297" s="147"/>
      <c r="BD297" s="147"/>
      <c r="BE297" s="147"/>
      <c r="BF297" s="147"/>
      <c r="BG297" s="147"/>
      <c r="BH297" s="147"/>
    </row>
    <row r="298" spans="1:60" ht="13.6" x14ac:dyDescent="0.2">
      <c r="A298" s="159" t="s">
        <v>120</v>
      </c>
      <c r="B298" s="160" t="s">
        <v>74</v>
      </c>
      <c r="C298" s="174" t="s">
        <v>75</v>
      </c>
      <c r="D298" s="161"/>
      <c r="E298" s="162"/>
      <c r="F298" s="163"/>
      <c r="G298" s="163">
        <f>SUMIF(AG299:AG522,"&lt;&gt;NOR",G299:G522)</f>
        <v>0</v>
      </c>
      <c r="H298" s="163"/>
      <c r="I298" s="163">
        <f>SUM(I299:I522)</f>
        <v>0</v>
      </c>
      <c r="J298" s="163"/>
      <c r="K298" s="163">
        <f>SUM(K299:K522)</f>
        <v>0</v>
      </c>
      <c r="L298" s="163"/>
      <c r="M298" s="163">
        <f>SUM(M299:M522)</f>
        <v>0</v>
      </c>
      <c r="N298" s="162"/>
      <c r="O298" s="162">
        <f>SUM(O299:O522)</f>
        <v>10.709999999999992</v>
      </c>
      <c r="P298" s="162"/>
      <c r="Q298" s="162">
        <f>SUM(Q299:Q522)</f>
        <v>0</v>
      </c>
      <c r="R298" s="163"/>
      <c r="S298" s="163"/>
      <c r="T298" s="164"/>
      <c r="U298" s="158"/>
      <c r="V298" s="158">
        <f>SUM(V299:V522)</f>
        <v>1331.1699999999998</v>
      </c>
      <c r="W298" s="158"/>
      <c r="X298" s="158"/>
      <c r="Y298" s="158"/>
      <c r="AG298" t="s">
        <v>121</v>
      </c>
    </row>
    <row r="299" spans="1:60" ht="21.75" outlineLevel="1" x14ac:dyDescent="0.2">
      <c r="A299" s="166">
        <v>63</v>
      </c>
      <c r="B299" s="167" t="s">
        <v>475</v>
      </c>
      <c r="C299" s="175" t="s">
        <v>476</v>
      </c>
      <c r="D299" s="168" t="s">
        <v>477</v>
      </c>
      <c r="E299" s="169">
        <v>12</v>
      </c>
      <c r="F299" s="170"/>
      <c r="G299" s="171">
        <f>ROUND(E299*F299,2)</f>
        <v>0</v>
      </c>
      <c r="H299" s="170"/>
      <c r="I299" s="171">
        <f>ROUND(E299*H299,2)</f>
        <v>0</v>
      </c>
      <c r="J299" s="170"/>
      <c r="K299" s="171">
        <f>ROUND(E299*J299,2)</f>
        <v>0</v>
      </c>
      <c r="L299" s="171">
        <v>21</v>
      </c>
      <c r="M299" s="171">
        <f>G299*(1+L299/100)</f>
        <v>0</v>
      </c>
      <c r="N299" s="169">
        <v>2.2000000000000001E-4</v>
      </c>
      <c r="O299" s="169">
        <f>ROUND(E299*N299,2)</f>
        <v>0</v>
      </c>
      <c r="P299" s="169">
        <v>0</v>
      </c>
      <c r="Q299" s="169">
        <f>ROUND(E299*P299,2)</f>
        <v>0</v>
      </c>
      <c r="R299" s="171" t="s">
        <v>420</v>
      </c>
      <c r="S299" s="171" t="s">
        <v>125</v>
      </c>
      <c r="T299" s="172" t="s">
        <v>125</v>
      </c>
      <c r="U299" s="157">
        <v>0.75900000000000001</v>
      </c>
      <c r="V299" s="157">
        <f>ROUND(E299*U299,2)</f>
        <v>9.11</v>
      </c>
      <c r="W299" s="157"/>
      <c r="X299" s="157" t="s">
        <v>201</v>
      </c>
      <c r="Y299" s="157" t="s">
        <v>128</v>
      </c>
      <c r="Z299" s="147"/>
      <c r="AA299" s="147"/>
      <c r="AB299" s="147"/>
      <c r="AC299" s="147"/>
      <c r="AD299" s="147"/>
      <c r="AE299" s="147"/>
      <c r="AF299" s="147"/>
      <c r="AG299" s="147" t="s">
        <v>202</v>
      </c>
      <c r="AH299" s="147"/>
      <c r="AI299" s="147"/>
      <c r="AJ299" s="147"/>
      <c r="AK299" s="147"/>
      <c r="AL299" s="147"/>
      <c r="AM299" s="147"/>
      <c r="AN299" s="147"/>
      <c r="AO299" s="147"/>
      <c r="AP299" s="147"/>
      <c r="AQ299" s="147"/>
      <c r="AR299" s="147"/>
      <c r="AS299" s="147"/>
      <c r="AT299" s="147"/>
      <c r="AU299" s="147"/>
      <c r="AV299" s="147"/>
      <c r="AW299" s="147"/>
      <c r="AX299" s="147"/>
      <c r="AY299" s="147"/>
      <c r="AZ299" s="147"/>
      <c r="BA299" s="147"/>
      <c r="BB299" s="147"/>
      <c r="BC299" s="147"/>
      <c r="BD299" s="147"/>
      <c r="BE299" s="147"/>
      <c r="BF299" s="147"/>
      <c r="BG299" s="147"/>
      <c r="BH299" s="147"/>
    </row>
    <row r="300" spans="1:60" outlineLevel="2" x14ac:dyDescent="0.2">
      <c r="A300" s="154"/>
      <c r="B300" s="155"/>
      <c r="C300" s="256"/>
      <c r="D300" s="257"/>
      <c r="E300" s="257"/>
      <c r="F300" s="257"/>
      <c r="G300" s="257"/>
      <c r="H300" s="157"/>
      <c r="I300" s="157"/>
      <c r="J300" s="157"/>
      <c r="K300" s="157"/>
      <c r="L300" s="157"/>
      <c r="M300" s="157"/>
      <c r="N300" s="156"/>
      <c r="O300" s="156"/>
      <c r="P300" s="156"/>
      <c r="Q300" s="156"/>
      <c r="R300" s="157"/>
      <c r="S300" s="157"/>
      <c r="T300" s="157"/>
      <c r="U300" s="157"/>
      <c r="V300" s="157"/>
      <c r="W300" s="157"/>
      <c r="X300" s="157"/>
      <c r="Y300" s="157"/>
      <c r="Z300" s="147"/>
      <c r="AA300" s="147"/>
      <c r="AB300" s="147"/>
      <c r="AC300" s="147"/>
      <c r="AD300" s="147"/>
      <c r="AE300" s="147"/>
      <c r="AF300" s="147"/>
      <c r="AG300" s="147" t="s">
        <v>132</v>
      </c>
      <c r="AH300" s="147"/>
      <c r="AI300" s="147"/>
      <c r="AJ300" s="147"/>
      <c r="AK300" s="147"/>
      <c r="AL300" s="147"/>
      <c r="AM300" s="147"/>
      <c r="AN300" s="147"/>
      <c r="AO300" s="147"/>
      <c r="AP300" s="147"/>
      <c r="AQ300" s="147"/>
      <c r="AR300" s="147"/>
      <c r="AS300" s="147"/>
      <c r="AT300" s="147"/>
      <c r="AU300" s="147"/>
      <c r="AV300" s="147"/>
      <c r="AW300" s="147"/>
      <c r="AX300" s="147"/>
      <c r="AY300" s="147"/>
      <c r="AZ300" s="147"/>
      <c r="BA300" s="147"/>
      <c r="BB300" s="147"/>
      <c r="BC300" s="147"/>
      <c r="BD300" s="147"/>
      <c r="BE300" s="147"/>
      <c r="BF300" s="147"/>
      <c r="BG300" s="147"/>
      <c r="BH300" s="147"/>
    </row>
    <row r="301" spans="1:60" ht="21.75" outlineLevel="1" x14ac:dyDescent="0.2">
      <c r="A301" s="166">
        <v>64</v>
      </c>
      <c r="B301" s="167" t="s">
        <v>478</v>
      </c>
      <c r="C301" s="175" t="s">
        <v>479</v>
      </c>
      <c r="D301" s="168" t="s">
        <v>477</v>
      </c>
      <c r="E301" s="169">
        <v>1</v>
      </c>
      <c r="F301" s="170"/>
      <c r="G301" s="171">
        <f>ROUND(E301*F301,2)</f>
        <v>0</v>
      </c>
      <c r="H301" s="170"/>
      <c r="I301" s="171">
        <f>ROUND(E301*H301,2)</f>
        <v>0</v>
      </c>
      <c r="J301" s="170"/>
      <c r="K301" s="171">
        <f>ROUND(E301*J301,2)</f>
        <v>0</v>
      </c>
      <c r="L301" s="171">
        <v>21</v>
      </c>
      <c r="M301" s="171">
        <f>G301*(1+L301/100)</f>
        <v>0</v>
      </c>
      <c r="N301" s="169">
        <v>3.2000000000000003E-4</v>
      </c>
      <c r="O301" s="169">
        <f>ROUND(E301*N301,2)</f>
        <v>0</v>
      </c>
      <c r="P301" s="169">
        <v>0</v>
      </c>
      <c r="Q301" s="169">
        <f>ROUND(E301*P301,2)</f>
        <v>0</v>
      </c>
      <c r="R301" s="171" t="s">
        <v>420</v>
      </c>
      <c r="S301" s="171" t="s">
        <v>125</v>
      </c>
      <c r="T301" s="172" t="s">
        <v>125</v>
      </c>
      <c r="U301" s="157">
        <v>1.0940000000000001</v>
      </c>
      <c r="V301" s="157">
        <f>ROUND(E301*U301,2)</f>
        <v>1.0900000000000001</v>
      </c>
      <c r="W301" s="157"/>
      <c r="X301" s="157" t="s">
        <v>201</v>
      </c>
      <c r="Y301" s="157" t="s">
        <v>128</v>
      </c>
      <c r="Z301" s="147"/>
      <c r="AA301" s="147"/>
      <c r="AB301" s="147"/>
      <c r="AC301" s="147"/>
      <c r="AD301" s="147"/>
      <c r="AE301" s="147"/>
      <c r="AF301" s="147"/>
      <c r="AG301" s="147" t="s">
        <v>202</v>
      </c>
      <c r="AH301" s="147"/>
      <c r="AI301" s="147"/>
      <c r="AJ301" s="147"/>
      <c r="AK301" s="147"/>
      <c r="AL301" s="147"/>
      <c r="AM301" s="147"/>
      <c r="AN301" s="147"/>
      <c r="AO301" s="147"/>
      <c r="AP301" s="147"/>
      <c r="AQ301" s="147"/>
      <c r="AR301" s="147"/>
      <c r="AS301" s="147"/>
      <c r="AT301" s="147"/>
      <c r="AU301" s="147"/>
      <c r="AV301" s="147"/>
      <c r="AW301" s="147"/>
      <c r="AX301" s="147"/>
      <c r="AY301" s="147"/>
      <c r="AZ301" s="147"/>
      <c r="BA301" s="147"/>
      <c r="BB301" s="147"/>
      <c r="BC301" s="147"/>
      <c r="BD301" s="147"/>
      <c r="BE301" s="147"/>
      <c r="BF301" s="147"/>
      <c r="BG301" s="147"/>
      <c r="BH301" s="147"/>
    </row>
    <row r="302" spans="1:60" outlineLevel="2" x14ac:dyDescent="0.2">
      <c r="A302" s="154"/>
      <c r="B302" s="155"/>
      <c r="C302" s="256"/>
      <c r="D302" s="257"/>
      <c r="E302" s="257"/>
      <c r="F302" s="257"/>
      <c r="G302" s="257"/>
      <c r="H302" s="157"/>
      <c r="I302" s="157"/>
      <c r="J302" s="157"/>
      <c r="K302" s="157"/>
      <c r="L302" s="157"/>
      <c r="M302" s="157"/>
      <c r="N302" s="156"/>
      <c r="O302" s="156"/>
      <c r="P302" s="156"/>
      <c r="Q302" s="156"/>
      <c r="R302" s="157"/>
      <c r="S302" s="157"/>
      <c r="T302" s="157"/>
      <c r="U302" s="157"/>
      <c r="V302" s="157"/>
      <c r="W302" s="157"/>
      <c r="X302" s="157"/>
      <c r="Y302" s="157"/>
      <c r="Z302" s="147"/>
      <c r="AA302" s="147"/>
      <c r="AB302" s="147"/>
      <c r="AC302" s="147"/>
      <c r="AD302" s="147"/>
      <c r="AE302" s="147"/>
      <c r="AF302" s="147"/>
      <c r="AG302" s="147" t="s">
        <v>132</v>
      </c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</row>
    <row r="303" spans="1:60" ht="21.75" outlineLevel="1" x14ac:dyDescent="0.2">
      <c r="A303" s="166">
        <v>65</v>
      </c>
      <c r="B303" s="167" t="s">
        <v>480</v>
      </c>
      <c r="C303" s="175" t="s">
        <v>481</v>
      </c>
      <c r="D303" s="168" t="s">
        <v>477</v>
      </c>
      <c r="E303" s="169">
        <v>6</v>
      </c>
      <c r="F303" s="170"/>
      <c r="G303" s="171">
        <f>ROUND(E303*F303,2)</f>
        <v>0</v>
      </c>
      <c r="H303" s="170"/>
      <c r="I303" s="171">
        <f>ROUND(E303*H303,2)</f>
        <v>0</v>
      </c>
      <c r="J303" s="170"/>
      <c r="K303" s="171">
        <f>ROUND(E303*J303,2)</f>
        <v>0</v>
      </c>
      <c r="L303" s="171">
        <v>21</v>
      </c>
      <c r="M303" s="171">
        <f>G303*(1+L303/100)</f>
        <v>0</v>
      </c>
      <c r="N303" s="169">
        <v>4.0999999999999999E-4</v>
      </c>
      <c r="O303" s="169">
        <f>ROUND(E303*N303,2)</f>
        <v>0</v>
      </c>
      <c r="P303" s="169">
        <v>0</v>
      </c>
      <c r="Q303" s="169">
        <f>ROUND(E303*P303,2)</f>
        <v>0</v>
      </c>
      <c r="R303" s="171" t="s">
        <v>420</v>
      </c>
      <c r="S303" s="171" t="s">
        <v>125</v>
      </c>
      <c r="T303" s="172" t="s">
        <v>125</v>
      </c>
      <c r="U303" s="157">
        <v>0.85599999999999998</v>
      </c>
      <c r="V303" s="157">
        <f>ROUND(E303*U303,2)</f>
        <v>5.14</v>
      </c>
      <c r="W303" s="157"/>
      <c r="X303" s="157" t="s">
        <v>201</v>
      </c>
      <c r="Y303" s="157" t="s">
        <v>128</v>
      </c>
      <c r="Z303" s="147"/>
      <c r="AA303" s="147"/>
      <c r="AB303" s="147"/>
      <c r="AC303" s="147"/>
      <c r="AD303" s="147"/>
      <c r="AE303" s="147"/>
      <c r="AF303" s="147"/>
      <c r="AG303" s="147" t="s">
        <v>202</v>
      </c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47"/>
      <c r="BB303" s="147"/>
      <c r="BC303" s="147"/>
      <c r="BD303" s="147"/>
      <c r="BE303" s="147"/>
      <c r="BF303" s="147"/>
      <c r="BG303" s="147"/>
      <c r="BH303" s="147"/>
    </row>
    <row r="304" spans="1:60" outlineLevel="2" x14ac:dyDescent="0.2">
      <c r="A304" s="154"/>
      <c r="B304" s="155"/>
      <c r="C304" s="256"/>
      <c r="D304" s="257"/>
      <c r="E304" s="257"/>
      <c r="F304" s="257"/>
      <c r="G304" s="257"/>
      <c r="H304" s="157"/>
      <c r="I304" s="157"/>
      <c r="J304" s="157"/>
      <c r="K304" s="157"/>
      <c r="L304" s="157"/>
      <c r="M304" s="157"/>
      <c r="N304" s="156"/>
      <c r="O304" s="156"/>
      <c r="P304" s="156"/>
      <c r="Q304" s="156"/>
      <c r="R304" s="157"/>
      <c r="S304" s="157"/>
      <c r="T304" s="157"/>
      <c r="U304" s="157"/>
      <c r="V304" s="157"/>
      <c r="W304" s="157"/>
      <c r="X304" s="157"/>
      <c r="Y304" s="157"/>
      <c r="Z304" s="147"/>
      <c r="AA304" s="147"/>
      <c r="AB304" s="147"/>
      <c r="AC304" s="147"/>
      <c r="AD304" s="147"/>
      <c r="AE304" s="147"/>
      <c r="AF304" s="147"/>
      <c r="AG304" s="147" t="s">
        <v>132</v>
      </c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</row>
    <row r="305" spans="1:60" ht="21.75" outlineLevel="1" x14ac:dyDescent="0.2">
      <c r="A305" s="166">
        <v>66</v>
      </c>
      <c r="B305" s="167" t="s">
        <v>482</v>
      </c>
      <c r="C305" s="175" t="s">
        <v>483</v>
      </c>
      <c r="D305" s="168" t="s">
        <v>477</v>
      </c>
      <c r="E305" s="169">
        <v>3</v>
      </c>
      <c r="F305" s="170"/>
      <c r="G305" s="171">
        <f>ROUND(E305*F305,2)</f>
        <v>0</v>
      </c>
      <c r="H305" s="170"/>
      <c r="I305" s="171">
        <f>ROUND(E305*H305,2)</f>
        <v>0</v>
      </c>
      <c r="J305" s="170"/>
      <c r="K305" s="171">
        <f>ROUND(E305*J305,2)</f>
        <v>0</v>
      </c>
      <c r="L305" s="171">
        <v>21</v>
      </c>
      <c r="M305" s="171">
        <f>G305*(1+L305/100)</f>
        <v>0</v>
      </c>
      <c r="N305" s="169">
        <v>2.7799999999999999E-3</v>
      </c>
      <c r="O305" s="169">
        <f>ROUND(E305*N305,2)</f>
        <v>0.01</v>
      </c>
      <c r="P305" s="169">
        <v>0</v>
      </c>
      <c r="Q305" s="169">
        <f>ROUND(E305*P305,2)</f>
        <v>0</v>
      </c>
      <c r="R305" s="171" t="s">
        <v>420</v>
      </c>
      <c r="S305" s="171" t="s">
        <v>125</v>
      </c>
      <c r="T305" s="172" t="s">
        <v>125</v>
      </c>
      <c r="U305" s="157">
        <v>1.0069999999999999</v>
      </c>
      <c r="V305" s="157">
        <f>ROUND(E305*U305,2)</f>
        <v>3.02</v>
      </c>
      <c r="W305" s="157"/>
      <c r="X305" s="157" t="s">
        <v>201</v>
      </c>
      <c r="Y305" s="157" t="s">
        <v>128</v>
      </c>
      <c r="Z305" s="147"/>
      <c r="AA305" s="147"/>
      <c r="AB305" s="147"/>
      <c r="AC305" s="147"/>
      <c r="AD305" s="147"/>
      <c r="AE305" s="147"/>
      <c r="AF305" s="147"/>
      <c r="AG305" s="147" t="s">
        <v>202</v>
      </c>
      <c r="AH305" s="147"/>
      <c r="AI305" s="147"/>
      <c r="AJ305" s="147"/>
      <c r="AK305" s="147"/>
      <c r="AL305" s="147"/>
      <c r="AM305" s="147"/>
      <c r="AN305" s="147"/>
      <c r="AO305" s="147"/>
      <c r="AP305" s="147"/>
      <c r="AQ305" s="147"/>
      <c r="AR305" s="147"/>
      <c r="AS305" s="147"/>
      <c r="AT305" s="147"/>
      <c r="AU305" s="147"/>
      <c r="AV305" s="147"/>
      <c r="AW305" s="147"/>
      <c r="AX305" s="147"/>
      <c r="AY305" s="147"/>
      <c r="AZ305" s="147"/>
      <c r="BA305" s="147"/>
      <c r="BB305" s="147"/>
      <c r="BC305" s="147"/>
      <c r="BD305" s="147"/>
      <c r="BE305" s="147"/>
      <c r="BF305" s="147"/>
      <c r="BG305" s="147"/>
      <c r="BH305" s="147"/>
    </row>
    <row r="306" spans="1:60" outlineLevel="2" x14ac:dyDescent="0.2">
      <c r="A306" s="154"/>
      <c r="B306" s="155"/>
      <c r="C306" s="256"/>
      <c r="D306" s="257"/>
      <c r="E306" s="257"/>
      <c r="F306" s="257"/>
      <c r="G306" s="257"/>
      <c r="H306" s="157"/>
      <c r="I306" s="157"/>
      <c r="J306" s="157"/>
      <c r="K306" s="157"/>
      <c r="L306" s="157"/>
      <c r="M306" s="157"/>
      <c r="N306" s="156"/>
      <c r="O306" s="156"/>
      <c r="P306" s="156"/>
      <c r="Q306" s="156"/>
      <c r="R306" s="157"/>
      <c r="S306" s="157"/>
      <c r="T306" s="157"/>
      <c r="U306" s="157"/>
      <c r="V306" s="157"/>
      <c r="W306" s="157"/>
      <c r="X306" s="157"/>
      <c r="Y306" s="157"/>
      <c r="Z306" s="147"/>
      <c r="AA306" s="147"/>
      <c r="AB306" s="147"/>
      <c r="AC306" s="147"/>
      <c r="AD306" s="147"/>
      <c r="AE306" s="147"/>
      <c r="AF306" s="147"/>
      <c r="AG306" s="147" t="s">
        <v>132</v>
      </c>
      <c r="AH306" s="147"/>
      <c r="AI306" s="147"/>
      <c r="AJ306" s="147"/>
      <c r="AK306" s="147"/>
      <c r="AL306" s="147"/>
      <c r="AM306" s="147"/>
      <c r="AN306" s="147"/>
      <c r="AO306" s="147"/>
      <c r="AP306" s="147"/>
      <c r="AQ306" s="147"/>
      <c r="AR306" s="147"/>
      <c r="AS306" s="147"/>
      <c r="AT306" s="147"/>
      <c r="AU306" s="147"/>
      <c r="AV306" s="147"/>
      <c r="AW306" s="147"/>
      <c r="AX306" s="147"/>
      <c r="AY306" s="147"/>
      <c r="AZ306" s="147"/>
      <c r="BA306" s="147"/>
      <c r="BB306" s="147"/>
      <c r="BC306" s="147"/>
      <c r="BD306" s="147"/>
      <c r="BE306" s="147"/>
      <c r="BF306" s="147"/>
      <c r="BG306" s="147"/>
      <c r="BH306" s="147"/>
    </row>
    <row r="307" spans="1:60" ht="21.75" outlineLevel="1" x14ac:dyDescent="0.2">
      <c r="A307" s="166">
        <v>67</v>
      </c>
      <c r="B307" s="167" t="s">
        <v>484</v>
      </c>
      <c r="C307" s="175" t="s">
        <v>485</v>
      </c>
      <c r="D307" s="168" t="s">
        <v>477</v>
      </c>
      <c r="E307" s="169">
        <v>1</v>
      </c>
      <c r="F307" s="170"/>
      <c r="G307" s="171">
        <f>ROUND(E307*F307,2)</f>
        <v>0</v>
      </c>
      <c r="H307" s="170"/>
      <c r="I307" s="171">
        <f>ROUND(E307*H307,2)</f>
        <v>0</v>
      </c>
      <c r="J307" s="170"/>
      <c r="K307" s="171">
        <f>ROUND(E307*J307,2)</f>
        <v>0</v>
      </c>
      <c r="L307" s="171">
        <v>21</v>
      </c>
      <c r="M307" s="171">
        <f>G307*(1+L307/100)</f>
        <v>0</v>
      </c>
      <c r="N307" s="169">
        <v>2.98E-3</v>
      </c>
      <c r="O307" s="169">
        <f>ROUND(E307*N307,2)</f>
        <v>0</v>
      </c>
      <c r="P307" s="169">
        <v>0</v>
      </c>
      <c r="Q307" s="169">
        <f>ROUND(E307*P307,2)</f>
        <v>0</v>
      </c>
      <c r="R307" s="171" t="s">
        <v>420</v>
      </c>
      <c r="S307" s="171" t="s">
        <v>125</v>
      </c>
      <c r="T307" s="172" t="s">
        <v>125</v>
      </c>
      <c r="U307" s="157">
        <v>1.391</v>
      </c>
      <c r="V307" s="157">
        <f>ROUND(E307*U307,2)</f>
        <v>1.39</v>
      </c>
      <c r="W307" s="157"/>
      <c r="X307" s="157" t="s">
        <v>201</v>
      </c>
      <c r="Y307" s="157" t="s">
        <v>128</v>
      </c>
      <c r="Z307" s="147"/>
      <c r="AA307" s="147"/>
      <c r="AB307" s="147"/>
      <c r="AC307" s="147"/>
      <c r="AD307" s="147"/>
      <c r="AE307" s="147"/>
      <c r="AF307" s="147"/>
      <c r="AG307" s="147" t="s">
        <v>202</v>
      </c>
      <c r="AH307" s="147"/>
      <c r="AI307" s="147"/>
      <c r="AJ307" s="147"/>
      <c r="AK307" s="147"/>
      <c r="AL307" s="147"/>
      <c r="AM307" s="147"/>
      <c r="AN307" s="147"/>
      <c r="AO307" s="147"/>
      <c r="AP307" s="147"/>
      <c r="AQ307" s="147"/>
      <c r="AR307" s="147"/>
      <c r="AS307" s="147"/>
      <c r="AT307" s="147"/>
      <c r="AU307" s="147"/>
      <c r="AV307" s="147"/>
      <c r="AW307" s="147"/>
      <c r="AX307" s="147"/>
      <c r="AY307" s="147"/>
      <c r="AZ307" s="147"/>
      <c r="BA307" s="147"/>
      <c r="BB307" s="147"/>
      <c r="BC307" s="147"/>
      <c r="BD307" s="147"/>
      <c r="BE307" s="147"/>
      <c r="BF307" s="147"/>
      <c r="BG307" s="147"/>
      <c r="BH307" s="147"/>
    </row>
    <row r="308" spans="1:60" outlineLevel="2" x14ac:dyDescent="0.2">
      <c r="A308" s="154"/>
      <c r="B308" s="155"/>
      <c r="C308" s="256"/>
      <c r="D308" s="257"/>
      <c r="E308" s="257"/>
      <c r="F308" s="257"/>
      <c r="G308" s="257"/>
      <c r="H308" s="157"/>
      <c r="I308" s="157"/>
      <c r="J308" s="157"/>
      <c r="K308" s="157"/>
      <c r="L308" s="157"/>
      <c r="M308" s="157"/>
      <c r="N308" s="156"/>
      <c r="O308" s="156"/>
      <c r="P308" s="156"/>
      <c r="Q308" s="156"/>
      <c r="R308" s="157"/>
      <c r="S308" s="157"/>
      <c r="T308" s="157"/>
      <c r="U308" s="157"/>
      <c r="V308" s="157"/>
      <c r="W308" s="157"/>
      <c r="X308" s="157"/>
      <c r="Y308" s="157"/>
      <c r="Z308" s="147"/>
      <c r="AA308" s="147"/>
      <c r="AB308" s="147"/>
      <c r="AC308" s="147"/>
      <c r="AD308" s="147"/>
      <c r="AE308" s="147"/>
      <c r="AF308" s="147"/>
      <c r="AG308" s="147" t="s">
        <v>132</v>
      </c>
      <c r="AH308" s="147"/>
      <c r="AI308" s="147"/>
      <c r="AJ308" s="147"/>
      <c r="AK308" s="147"/>
      <c r="AL308" s="147"/>
      <c r="AM308" s="147"/>
      <c r="AN308" s="147"/>
      <c r="AO308" s="147"/>
      <c r="AP308" s="147"/>
      <c r="AQ308" s="147"/>
      <c r="AR308" s="147"/>
      <c r="AS308" s="147"/>
      <c r="AT308" s="147"/>
      <c r="AU308" s="147"/>
      <c r="AV308" s="147"/>
      <c r="AW308" s="147"/>
      <c r="AX308" s="147"/>
      <c r="AY308" s="147"/>
      <c r="AZ308" s="147"/>
      <c r="BA308" s="147"/>
      <c r="BB308" s="147"/>
      <c r="BC308" s="147"/>
      <c r="BD308" s="147"/>
      <c r="BE308" s="147"/>
      <c r="BF308" s="147"/>
      <c r="BG308" s="147"/>
      <c r="BH308" s="147"/>
    </row>
    <row r="309" spans="1:60" ht="21.75" outlineLevel="1" x14ac:dyDescent="0.2">
      <c r="A309" s="166">
        <v>68</v>
      </c>
      <c r="B309" s="167" t="s">
        <v>486</v>
      </c>
      <c r="C309" s="175" t="s">
        <v>487</v>
      </c>
      <c r="D309" s="168" t="s">
        <v>477</v>
      </c>
      <c r="E309" s="169">
        <v>3</v>
      </c>
      <c r="F309" s="170"/>
      <c r="G309" s="171">
        <f>ROUND(E309*F309,2)</f>
        <v>0</v>
      </c>
      <c r="H309" s="170"/>
      <c r="I309" s="171">
        <f>ROUND(E309*H309,2)</f>
        <v>0</v>
      </c>
      <c r="J309" s="170"/>
      <c r="K309" s="171">
        <f>ROUND(E309*J309,2)</f>
        <v>0</v>
      </c>
      <c r="L309" s="171">
        <v>21</v>
      </c>
      <c r="M309" s="171">
        <f>G309*(1+L309/100)</f>
        <v>0</v>
      </c>
      <c r="N309" s="169">
        <v>0</v>
      </c>
      <c r="O309" s="169">
        <f>ROUND(E309*N309,2)</f>
        <v>0</v>
      </c>
      <c r="P309" s="169">
        <v>0</v>
      </c>
      <c r="Q309" s="169">
        <f>ROUND(E309*P309,2)</f>
        <v>0</v>
      </c>
      <c r="R309" s="171" t="s">
        <v>420</v>
      </c>
      <c r="S309" s="171" t="s">
        <v>125</v>
      </c>
      <c r="T309" s="172" t="s">
        <v>125</v>
      </c>
      <c r="U309" s="157">
        <v>1.2736000000000001</v>
      </c>
      <c r="V309" s="157">
        <f>ROUND(E309*U309,2)</f>
        <v>3.82</v>
      </c>
      <c r="W309" s="157"/>
      <c r="X309" s="157" t="s">
        <v>201</v>
      </c>
      <c r="Y309" s="157" t="s">
        <v>128</v>
      </c>
      <c r="Z309" s="147"/>
      <c r="AA309" s="147"/>
      <c r="AB309" s="147"/>
      <c r="AC309" s="147"/>
      <c r="AD309" s="147"/>
      <c r="AE309" s="147"/>
      <c r="AF309" s="147"/>
      <c r="AG309" s="147" t="s">
        <v>202</v>
      </c>
      <c r="AH309" s="147"/>
      <c r="AI309" s="147"/>
      <c r="AJ309" s="147"/>
      <c r="AK309" s="147"/>
      <c r="AL309" s="147"/>
      <c r="AM309" s="147"/>
      <c r="AN309" s="147"/>
      <c r="AO309" s="147"/>
      <c r="AP309" s="147"/>
      <c r="AQ309" s="147"/>
      <c r="AR309" s="147"/>
      <c r="AS309" s="147"/>
      <c r="AT309" s="147"/>
      <c r="AU309" s="147"/>
      <c r="AV309" s="147"/>
      <c r="AW309" s="147"/>
      <c r="AX309" s="147"/>
      <c r="AY309" s="147"/>
      <c r="AZ309" s="147"/>
      <c r="BA309" s="147"/>
      <c r="BB309" s="147"/>
      <c r="BC309" s="147"/>
      <c r="BD309" s="147"/>
      <c r="BE309" s="147"/>
      <c r="BF309" s="147"/>
      <c r="BG309" s="147"/>
      <c r="BH309" s="147"/>
    </row>
    <row r="310" spans="1:60" outlineLevel="2" x14ac:dyDescent="0.2">
      <c r="A310" s="154"/>
      <c r="B310" s="155"/>
      <c r="C310" s="256"/>
      <c r="D310" s="257"/>
      <c r="E310" s="257"/>
      <c r="F310" s="257"/>
      <c r="G310" s="257"/>
      <c r="H310" s="157"/>
      <c r="I310" s="157"/>
      <c r="J310" s="157"/>
      <c r="K310" s="157"/>
      <c r="L310" s="157"/>
      <c r="M310" s="157"/>
      <c r="N310" s="156"/>
      <c r="O310" s="156"/>
      <c r="P310" s="156"/>
      <c r="Q310" s="156"/>
      <c r="R310" s="157"/>
      <c r="S310" s="157"/>
      <c r="T310" s="157"/>
      <c r="U310" s="157"/>
      <c r="V310" s="157"/>
      <c r="W310" s="157"/>
      <c r="X310" s="157"/>
      <c r="Y310" s="157"/>
      <c r="Z310" s="147"/>
      <c r="AA310" s="147"/>
      <c r="AB310" s="147"/>
      <c r="AC310" s="147"/>
      <c r="AD310" s="147"/>
      <c r="AE310" s="147"/>
      <c r="AF310" s="147"/>
      <c r="AG310" s="147" t="s">
        <v>132</v>
      </c>
      <c r="AH310" s="147"/>
      <c r="AI310" s="147"/>
      <c r="AJ310" s="147"/>
      <c r="AK310" s="147"/>
      <c r="AL310" s="147"/>
      <c r="AM310" s="147"/>
      <c r="AN310" s="147"/>
      <c r="AO310" s="147"/>
      <c r="AP310" s="147"/>
      <c r="AQ310" s="147"/>
      <c r="AR310" s="147"/>
      <c r="AS310" s="147"/>
      <c r="AT310" s="147"/>
      <c r="AU310" s="147"/>
      <c r="AV310" s="147"/>
      <c r="AW310" s="147"/>
      <c r="AX310" s="147"/>
      <c r="AY310" s="147"/>
      <c r="AZ310" s="147"/>
      <c r="BA310" s="147"/>
      <c r="BB310" s="147"/>
      <c r="BC310" s="147"/>
      <c r="BD310" s="147"/>
      <c r="BE310" s="147"/>
      <c r="BF310" s="147"/>
      <c r="BG310" s="147"/>
      <c r="BH310" s="147"/>
    </row>
    <row r="311" spans="1:60" ht="21.75" outlineLevel="1" x14ac:dyDescent="0.2">
      <c r="A311" s="166">
        <v>69</v>
      </c>
      <c r="B311" s="167" t="s">
        <v>488</v>
      </c>
      <c r="C311" s="175" t="s">
        <v>489</v>
      </c>
      <c r="D311" s="168" t="s">
        <v>211</v>
      </c>
      <c r="E311" s="169">
        <v>44.4</v>
      </c>
      <c r="F311" s="170"/>
      <c r="G311" s="171">
        <f>ROUND(E311*F311,2)</f>
        <v>0</v>
      </c>
      <c r="H311" s="170"/>
      <c r="I311" s="171">
        <f>ROUND(E311*H311,2)</f>
        <v>0</v>
      </c>
      <c r="J311" s="170"/>
      <c r="K311" s="171">
        <f>ROUND(E311*J311,2)</f>
        <v>0</v>
      </c>
      <c r="L311" s="171">
        <v>21</v>
      </c>
      <c r="M311" s="171">
        <f>G311*(1+L311/100)</f>
        <v>0</v>
      </c>
      <c r="N311" s="169">
        <v>0</v>
      </c>
      <c r="O311" s="169">
        <f>ROUND(E311*N311,2)</f>
        <v>0</v>
      </c>
      <c r="P311" s="169">
        <v>0</v>
      </c>
      <c r="Q311" s="169">
        <f>ROUND(E311*P311,2)</f>
        <v>0</v>
      </c>
      <c r="R311" s="171" t="s">
        <v>420</v>
      </c>
      <c r="S311" s="171" t="s">
        <v>125</v>
      </c>
      <c r="T311" s="172" t="s">
        <v>125</v>
      </c>
      <c r="U311" s="157">
        <v>3.4000000000000002E-2</v>
      </c>
      <c r="V311" s="157">
        <f>ROUND(E311*U311,2)</f>
        <v>1.51</v>
      </c>
      <c r="W311" s="157"/>
      <c r="X311" s="157" t="s">
        <v>201</v>
      </c>
      <c r="Y311" s="157" t="s">
        <v>128</v>
      </c>
      <c r="Z311" s="147"/>
      <c r="AA311" s="147"/>
      <c r="AB311" s="147"/>
      <c r="AC311" s="147"/>
      <c r="AD311" s="147"/>
      <c r="AE311" s="147"/>
      <c r="AF311" s="147"/>
      <c r="AG311" s="147" t="s">
        <v>202</v>
      </c>
      <c r="AH311" s="147"/>
      <c r="AI311" s="147"/>
      <c r="AJ311" s="147"/>
      <c r="AK311" s="147"/>
      <c r="AL311" s="147"/>
      <c r="AM311" s="147"/>
      <c r="AN311" s="147"/>
      <c r="AO311" s="147"/>
      <c r="AP311" s="147"/>
      <c r="AQ311" s="147"/>
      <c r="AR311" s="147"/>
      <c r="AS311" s="147"/>
      <c r="AT311" s="147"/>
      <c r="AU311" s="147"/>
      <c r="AV311" s="147"/>
      <c r="AW311" s="147"/>
      <c r="AX311" s="147"/>
      <c r="AY311" s="147"/>
      <c r="AZ311" s="147"/>
      <c r="BA311" s="147"/>
      <c r="BB311" s="147"/>
      <c r="BC311" s="147"/>
      <c r="BD311" s="147"/>
      <c r="BE311" s="147"/>
      <c r="BF311" s="147"/>
      <c r="BG311" s="147"/>
      <c r="BH311" s="147"/>
    </row>
    <row r="312" spans="1:60" outlineLevel="2" x14ac:dyDescent="0.2">
      <c r="A312" s="154"/>
      <c r="B312" s="155"/>
      <c r="C312" s="258" t="s">
        <v>421</v>
      </c>
      <c r="D312" s="259"/>
      <c r="E312" s="259"/>
      <c r="F312" s="259"/>
      <c r="G312" s="259"/>
      <c r="H312" s="157"/>
      <c r="I312" s="157"/>
      <c r="J312" s="157"/>
      <c r="K312" s="157"/>
      <c r="L312" s="157"/>
      <c r="M312" s="157"/>
      <c r="N312" s="156"/>
      <c r="O312" s="156"/>
      <c r="P312" s="156"/>
      <c r="Q312" s="156"/>
      <c r="R312" s="157"/>
      <c r="S312" s="157"/>
      <c r="T312" s="157"/>
      <c r="U312" s="157"/>
      <c r="V312" s="157"/>
      <c r="W312" s="157"/>
      <c r="X312" s="157"/>
      <c r="Y312" s="157"/>
      <c r="Z312" s="147"/>
      <c r="AA312" s="147"/>
      <c r="AB312" s="147"/>
      <c r="AC312" s="147"/>
      <c r="AD312" s="147"/>
      <c r="AE312" s="147"/>
      <c r="AF312" s="147"/>
      <c r="AG312" s="147" t="s">
        <v>204</v>
      </c>
      <c r="AH312" s="147"/>
      <c r="AI312" s="147"/>
      <c r="AJ312" s="147"/>
      <c r="AK312" s="147"/>
      <c r="AL312" s="147"/>
      <c r="AM312" s="147"/>
      <c r="AN312" s="147"/>
      <c r="AO312" s="147"/>
      <c r="AP312" s="147"/>
      <c r="AQ312" s="147"/>
      <c r="AR312" s="147"/>
      <c r="AS312" s="147"/>
      <c r="AT312" s="147"/>
      <c r="AU312" s="147"/>
      <c r="AV312" s="147"/>
      <c r="AW312" s="147"/>
      <c r="AX312" s="147"/>
      <c r="AY312" s="147"/>
      <c r="AZ312" s="147"/>
      <c r="BA312" s="147"/>
      <c r="BB312" s="147"/>
      <c r="BC312" s="147"/>
      <c r="BD312" s="147"/>
      <c r="BE312" s="147"/>
      <c r="BF312" s="147"/>
      <c r="BG312" s="147"/>
      <c r="BH312" s="147"/>
    </row>
    <row r="313" spans="1:60" outlineLevel="2" x14ac:dyDescent="0.2">
      <c r="A313" s="154"/>
      <c r="B313" s="155"/>
      <c r="C313" s="243"/>
      <c r="D313" s="244"/>
      <c r="E313" s="244"/>
      <c r="F313" s="244"/>
      <c r="G313" s="244"/>
      <c r="H313" s="157"/>
      <c r="I313" s="157"/>
      <c r="J313" s="157"/>
      <c r="K313" s="157"/>
      <c r="L313" s="157"/>
      <c r="M313" s="157"/>
      <c r="N313" s="156"/>
      <c r="O313" s="156"/>
      <c r="P313" s="156"/>
      <c r="Q313" s="156"/>
      <c r="R313" s="157"/>
      <c r="S313" s="157"/>
      <c r="T313" s="157"/>
      <c r="U313" s="157"/>
      <c r="V313" s="157"/>
      <c r="W313" s="157"/>
      <c r="X313" s="157"/>
      <c r="Y313" s="157"/>
      <c r="Z313" s="147"/>
      <c r="AA313" s="147"/>
      <c r="AB313" s="147"/>
      <c r="AC313" s="147"/>
      <c r="AD313" s="147"/>
      <c r="AE313" s="147"/>
      <c r="AF313" s="147"/>
      <c r="AG313" s="147" t="s">
        <v>132</v>
      </c>
      <c r="AH313" s="147"/>
      <c r="AI313" s="147"/>
      <c r="AJ313" s="147"/>
      <c r="AK313" s="147"/>
      <c r="AL313" s="147"/>
      <c r="AM313" s="147"/>
      <c r="AN313" s="147"/>
      <c r="AO313" s="147"/>
      <c r="AP313" s="147"/>
      <c r="AQ313" s="147"/>
      <c r="AR313" s="147"/>
      <c r="AS313" s="147"/>
      <c r="AT313" s="147"/>
      <c r="AU313" s="147"/>
      <c r="AV313" s="147"/>
      <c r="AW313" s="147"/>
      <c r="AX313" s="147"/>
      <c r="AY313" s="147"/>
      <c r="AZ313" s="147"/>
      <c r="BA313" s="147"/>
      <c r="BB313" s="147"/>
      <c r="BC313" s="147"/>
      <c r="BD313" s="147"/>
      <c r="BE313" s="147"/>
      <c r="BF313" s="147"/>
      <c r="BG313" s="147"/>
      <c r="BH313" s="147"/>
    </row>
    <row r="314" spans="1:60" ht="21.75" outlineLevel="1" x14ac:dyDescent="0.2">
      <c r="A314" s="166">
        <v>70</v>
      </c>
      <c r="B314" s="167" t="s">
        <v>490</v>
      </c>
      <c r="C314" s="175" t="s">
        <v>491</v>
      </c>
      <c r="D314" s="168" t="s">
        <v>211</v>
      </c>
      <c r="E314" s="169">
        <v>1</v>
      </c>
      <c r="F314" s="170"/>
      <c r="G314" s="171">
        <f>ROUND(E314*F314,2)</f>
        <v>0</v>
      </c>
      <c r="H314" s="170"/>
      <c r="I314" s="171">
        <f>ROUND(E314*H314,2)</f>
        <v>0</v>
      </c>
      <c r="J314" s="170"/>
      <c r="K314" s="171">
        <f>ROUND(E314*J314,2)</f>
        <v>0</v>
      </c>
      <c r="L314" s="171">
        <v>21</v>
      </c>
      <c r="M314" s="171">
        <f>G314*(1+L314/100)</f>
        <v>0</v>
      </c>
      <c r="N314" s="169">
        <v>0</v>
      </c>
      <c r="O314" s="169">
        <f>ROUND(E314*N314,2)</f>
        <v>0</v>
      </c>
      <c r="P314" s="169">
        <v>0</v>
      </c>
      <c r="Q314" s="169">
        <f>ROUND(E314*P314,2)</f>
        <v>0</v>
      </c>
      <c r="R314" s="171" t="s">
        <v>420</v>
      </c>
      <c r="S314" s="171" t="s">
        <v>125</v>
      </c>
      <c r="T314" s="172" t="s">
        <v>125</v>
      </c>
      <c r="U314" s="157">
        <v>5.3999999999999999E-2</v>
      </c>
      <c r="V314" s="157">
        <f>ROUND(E314*U314,2)</f>
        <v>0.05</v>
      </c>
      <c r="W314" s="157"/>
      <c r="X314" s="157" t="s">
        <v>201</v>
      </c>
      <c r="Y314" s="157" t="s">
        <v>128</v>
      </c>
      <c r="Z314" s="147"/>
      <c r="AA314" s="147"/>
      <c r="AB314" s="147"/>
      <c r="AC314" s="147"/>
      <c r="AD314" s="147"/>
      <c r="AE314" s="147"/>
      <c r="AF314" s="147"/>
      <c r="AG314" s="147" t="s">
        <v>202</v>
      </c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</row>
    <row r="315" spans="1:60" outlineLevel="2" x14ac:dyDescent="0.2">
      <c r="A315" s="154"/>
      <c r="B315" s="155"/>
      <c r="C315" s="258" t="s">
        <v>421</v>
      </c>
      <c r="D315" s="259"/>
      <c r="E315" s="259"/>
      <c r="F315" s="259"/>
      <c r="G315" s="259"/>
      <c r="H315" s="157"/>
      <c r="I315" s="157"/>
      <c r="J315" s="157"/>
      <c r="K315" s="157"/>
      <c r="L315" s="157"/>
      <c r="M315" s="157"/>
      <c r="N315" s="156"/>
      <c r="O315" s="156"/>
      <c r="P315" s="156"/>
      <c r="Q315" s="156"/>
      <c r="R315" s="157"/>
      <c r="S315" s="157"/>
      <c r="T315" s="157"/>
      <c r="U315" s="157"/>
      <c r="V315" s="157"/>
      <c r="W315" s="157"/>
      <c r="X315" s="157"/>
      <c r="Y315" s="157"/>
      <c r="Z315" s="147"/>
      <c r="AA315" s="147"/>
      <c r="AB315" s="147"/>
      <c r="AC315" s="147"/>
      <c r="AD315" s="147"/>
      <c r="AE315" s="147"/>
      <c r="AF315" s="147"/>
      <c r="AG315" s="147" t="s">
        <v>204</v>
      </c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</row>
    <row r="316" spans="1:60" outlineLevel="2" x14ac:dyDescent="0.2">
      <c r="A316" s="154"/>
      <c r="B316" s="155"/>
      <c r="C316" s="243"/>
      <c r="D316" s="244"/>
      <c r="E316" s="244"/>
      <c r="F316" s="244"/>
      <c r="G316" s="244"/>
      <c r="H316" s="157"/>
      <c r="I316" s="157"/>
      <c r="J316" s="157"/>
      <c r="K316" s="157"/>
      <c r="L316" s="157"/>
      <c r="M316" s="157"/>
      <c r="N316" s="156"/>
      <c r="O316" s="156"/>
      <c r="P316" s="156"/>
      <c r="Q316" s="156"/>
      <c r="R316" s="157"/>
      <c r="S316" s="157"/>
      <c r="T316" s="157"/>
      <c r="U316" s="157"/>
      <c r="V316" s="157"/>
      <c r="W316" s="157"/>
      <c r="X316" s="157"/>
      <c r="Y316" s="157"/>
      <c r="Z316" s="147"/>
      <c r="AA316" s="147"/>
      <c r="AB316" s="147"/>
      <c r="AC316" s="147"/>
      <c r="AD316" s="147"/>
      <c r="AE316" s="147"/>
      <c r="AF316" s="147"/>
      <c r="AG316" s="147" t="s">
        <v>132</v>
      </c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</row>
    <row r="317" spans="1:60" ht="21.75" outlineLevel="1" x14ac:dyDescent="0.2">
      <c r="A317" s="166">
        <v>71</v>
      </c>
      <c r="B317" s="167" t="s">
        <v>492</v>
      </c>
      <c r="C317" s="175" t="s">
        <v>493</v>
      </c>
      <c r="D317" s="168" t="s">
        <v>211</v>
      </c>
      <c r="E317" s="169">
        <v>38</v>
      </c>
      <c r="F317" s="170"/>
      <c r="G317" s="171">
        <f>ROUND(E317*F317,2)</f>
        <v>0</v>
      </c>
      <c r="H317" s="170"/>
      <c r="I317" s="171">
        <f>ROUND(E317*H317,2)</f>
        <v>0</v>
      </c>
      <c r="J317" s="170"/>
      <c r="K317" s="171">
        <f>ROUND(E317*J317,2)</f>
        <v>0</v>
      </c>
      <c r="L317" s="171">
        <v>21</v>
      </c>
      <c r="M317" s="171">
        <f>G317*(1+L317/100)</f>
        <v>0</v>
      </c>
      <c r="N317" s="169">
        <v>0</v>
      </c>
      <c r="O317" s="169">
        <f>ROUND(E317*N317,2)</f>
        <v>0</v>
      </c>
      <c r="P317" s="169">
        <v>0</v>
      </c>
      <c r="Q317" s="169">
        <f>ROUND(E317*P317,2)</f>
        <v>0</v>
      </c>
      <c r="R317" s="171" t="s">
        <v>420</v>
      </c>
      <c r="S317" s="171" t="s">
        <v>125</v>
      </c>
      <c r="T317" s="172" t="s">
        <v>125</v>
      </c>
      <c r="U317" s="157">
        <v>0.126</v>
      </c>
      <c r="V317" s="157">
        <f>ROUND(E317*U317,2)</f>
        <v>4.79</v>
      </c>
      <c r="W317" s="157"/>
      <c r="X317" s="157" t="s">
        <v>201</v>
      </c>
      <c r="Y317" s="157" t="s">
        <v>128</v>
      </c>
      <c r="Z317" s="147"/>
      <c r="AA317" s="147"/>
      <c r="AB317" s="147"/>
      <c r="AC317" s="147"/>
      <c r="AD317" s="147"/>
      <c r="AE317" s="147"/>
      <c r="AF317" s="147"/>
      <c r="AG317" s="147" t="s">
        <v>202</v>
      </c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</row>
    <row r="318" spans="1:60" outlineLevel="2" x14ac:dyDescent="0.2">
      <c r="A318" s="154"/>
      <c r="B318" s="155"/>
      <c r="C318" s="258" t="s">
        <v>421</v>
      </c>
      <c r="D318" s="259"/>
      <c r="E318" s="259"/>
      <c r="F318" s="259"/>
      <c r="G318" s="259"/>
      <c r="H318" s="157"/>
      <c r="I318" s="157"/>
      <c r="J318" s="157"/>
      <c r="K318" s="157"/>
      <c r="L318" s="157"/>
      <c r="M318" s="157"/>
      <c r="N318" s="156"/>
      <c r="O318" s="156"/>
      <c r="P318" s="156"/>
      <c r="Q318" s="156"/>
      <c r="R318" s="157"/>
      <c r="S318" s="157"/>
      <c r="T318" s="157"/>
      <c r="U318" s="157"/>
      <c r="V318" s="157"/>
      <c r="W318" s="157"/>
      <c r="X318" s="157"/>
      <c r="Y318" s="157"/>
      <c r="Z318" s="147"/>
      <c r="AA318" s="147"/>
      <c r="AB318" s="147"/>
      <c r="AC318" s="147"/>
      <c r="AD318" s="147"/>
      <c r="AE318" s="147"/>
      <c r="AF318" s="147"/>
      <c r="AG318" s="147" t="s">
        <v>204</v>
      </c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</row>
    <row r="319" spans="1:60" outlineLevel="2" x14ac:dyDescent="0.2">
      <c r="A319" s="154"/>
      <c r="B319" s="155"/>
      <c r="C319" s="243"/>
      <c r="D319" s="244"/>
      <c r="E319" s="244"/>
      <c r="F319" s="244"/>
      <c r="G319" s="244"/>
      <c r="H319" s="157"/>
      <c r="I319" s="157"/>
      <c r="J319" s="157"/>
      <c r="K319" s="157"/>
      <c r="L319" s="157"/>
      <c r="M319" s="157"/>
      <c r="N319" s="156"/>
      <c r="O319" s="156"/>
      <c r="P319" s="156"/>
      <c r="Q319" s="156"/>
      <c r="R319" s="157"/>
      <c r="S319" s="157"/>
      <c r="T319" s="157"/>
      <c r="U319" s="157"/>
      <c r="V319" s="157"/>
      <c r="W319" s="157"/>
      <c r="X319" s="157"/>
      <c r="Y319" s="157"/>
      <c r="Z319" s="147"/>
      <c r="AA319" s="147"/>
      <c r="AB319" s="147"/>
      <c r="AC319" s="147"/>
      <c r="AD319" s="147"/>
      <c r="AE319" s="147"/>
      <c r="AF319" s="147"/>
      <c r="AG319" s="147" t="s">
        <v>132</v>
      </c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47"/>
      <c r="BB319" s="147"/>
      <c r="BC319" s="147"/>
      <c r="BD319" s="147"/>
      <c r="BE319" s="147"/>
      <c r="BF319" s="147"/>
      <c r="BG319" s="147"/>
      <c r="BH319" s="147"/>
    </row>
    <row r="320" spans="1:60" ht="21.75" outlineLevel="1" x14ac:dyDescent="0.2">
      <c r="A320" s="166">
        <v>72</v>
      </c>
      <c r="B320" s="167" t="s">
        <v>494</v>
      </c>
      <c r="C320" s="175" t="s">
        <v>495</v>
      </c>
      <c r="D320" s="168" t="s">
        <v>211</v>
      </c>
      <c r="E320" s="169">
        <v>48.1</v>
      </c>
      <c r="F320" s="170"/>
      <c r="G320" s="171">
        <f>ROUND(E320*F320,2)</f>
        <v>0</v>
      </c>
      <c r="H320" s="170"/>
      <c r="I320" s="171">
        <f>ROUND(E320*H320,2)</f>
        <v>0</v>
      </c>
      <c r="J320" s="170"/>
      <c r="K320" s="171">
        <f>ROUND(E320*J320,2)</f>
        <v>0</v>
      </c>
      <c r="L320" s="171">
        <v>21</v>
      </c>
      <c r="M320" s="171">
        <f>G320*(1+L320/100)</f>
        <v>0</v>
      </c>
      <c r="N320" s="169">
        <v>0</v>
      </c>
      <c r="O320" s="169">
        <f>ROUND(E320*N320,2)</f>
        <v>0</v>
      </c>
      <c r="P320" s="169">
        <v>0</v>
      </c>
      <c r="Q320" s="169">
        <f>ROUND(E320*P320,2)</f>
        <v>0</v>
      </c>
      <c r="R320" s="171" t="s">
        <v>420</v>
      </c>
      <c r="S320" s="171" t="s">
        <v>125</v>
      </c>
      <c r="T320" s="172" t="s">
        <v>125</v>
      </c>
      <c r="U320" s="157">
        <v>0.17199999999999999</v>
      </c>
      <c r="V320" s="157">
        <f>ROUND(E320*U320,2)</f>
        <v>8.27</v>
      </c>
      <c r="W320" s="157"/>
      <c r="X320" s="157" t="s">
        <v>201</v>
      </c>
      <c r="Y320" s="157" t="s">
        <v>128</v>
      </c>
      <c r="Z320" s="147"/>
      <c r="AA320" s="147"/>
      <c r="AB320" s="147"/>
      <c r="AC320" s="147"/>
      <c r="AD320" s="147"/>
      <c r="AE320" s="147"/>
      <c r="AF320" s="147"/>
      <c r="AG320" s="147" t="s">
        <v>202</v>
      </c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</row>
    <row r="321" spans="1:60" outlineLevel="2" x14ac:dyDescent="0.2">
      <c r="A321" s="154"/>
      <c r="B321" s="155"/>
      <c r="C321" s="258" t="s">
        <v>421</v>
      </c>
      <c r="D321" s="259"/>
      <c r="E321" s="259"/>
      <c r="F321" s="259"/>
      <c r="G321" s="259"/>
      <c r="H321" s="157"/>
      <c r="I321" s="157"/>
      <c r="J321" s="157"/>
      <c r="K321" s="157"/>
      <c r="L321" s="157"/>
      <c r="M321" s="157"/>
      <c r="N321" s="156"/>
      <c r="O321" s="156"/>
      <c r="P321" s="156"/>
      <c r="Q321" s="156"/>
      <c r="R321" s="157"/>
      <c r="S321" s="157"/>
      <c r="T321" s="157"/>
      <c r="U321" s="157"/>
      <c r="V321" s="157"/>
      <c r="W321" s="157"/>
      <c r="X321" s="157"/>
      <c r="Y321" s="157"/>
      <c r="Z321" s="147"/>
      <c r="AA321" s="147"/>
      <c r="AB321" s="147"/>
      <c r="AC321" s="147"/>
      <c r="AD321" s="147"/>
      <c r="AE321" s="147"/>
      <c r="AF321" s="147"/>
      <c r="AG321" s="147" t="s">
        <v>204</v>
      </c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47"/>
      <c r="BB321" s="147"/>
      <c r="BC321" s="147"/>
      <c r="BD321" s="147"/>
      <c r="BE321" s="147"/>
      <c r="BF321" s="147"/>
      <c r="BG321" s="147"/>
      <c r="BH321" s="147"/>
    </row>
    <row r="322" spans="1:60" outlineLevel="2" x14ac:dyDescent="0.2">
      <c r="A322" s="154"/>
      <c r="B322" s="155"/>
      <c r="C322" s="243"/>
      <c r="D322" s="244"/>
      <c r="E322" s="244"/>
      <c r="F322" s="244"/>
      <c r="G322" s="244"/>
      <c r="H322" s="157"/>
      <c r="I322" s="157"/>
      <c r="J322" s="157"/>
      <c r="K322" s="157"/>
      <c r="L322" s="157"/>
      <c r="M322" s="157"/>
      <c r="N322" s="156"/>
      <c r="O322" s="156"/>
      <c r="P322" s="156"/>
      <c r="Q322" s="156"/>
      <c r="R322" s="157"/>
      <c r="S322" s="157"/>
      <c r="T322" s="157"/>
      <c r="U322" s="157"/>
      <c r="V322" s="157"/>
      <c r="W322" s="157"/>
      <c r="X322" s="157"/>
      <c r="Y322" s="157"/>
      <c r="Z322" s="147"/>
      <c r="AA322" s="147"/>
      <c r="AB322" s="147"/>
      <c r="AC322" s="147"/>
      <c r="AD322" s="147"/>
      <c r="AE322" s="147"/>
      <c r="AF322" s="147"/>
      <c r="AG322" s="147" t="s">
        <v>132</v>
      </c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</row>
    <row r="323" spans="1:60" outlineLevel="1" x14ac:dyDescent="0.2">
      <c r="A323" s="166">
        <v>73</v>
      </c>
      <c r="B323" s="167" t="s">
        <v>496</v>
      </c>
      <c r="C323" s="175" t="s">
        <v>497</v>
      </c>
      <c r="D323" s="168" t="s">
        <v>477</v>
      </c>
      <c r="E323" s="169">
        <v>38</v>
      </c>
      <c r="F323" s="170"/>
      <c r="G323" s="171">
        <f>ROUND(E323*F323,2)</f>
        <v>0</v>
      </c>
      <c r="H323" s="170"/>
      <c r="I323" s="171">
        <f>ROUND(E323*H323,2)</f>
        <v>0</v>
      </c>
      <c r="J323" s="170"/>
      <c r="K323" s="171">
        <f>ROUND(E323*J323,2)</f>
        <v>0</v>
      </c>
      <c r="L323" s="171">
        <v>21</v>
      </c>
      <c r="M323" s="171">
        <f>G323*(1+L323/100)</f>
        <v>0</v>
      </c>
      <c r="N323" s="169">
        <v>0</v>
      </c>
      <c r="O323" s="169">
        <f>ROUND(E323*N323,2)</f>
        <v>0</v>
      </c>
      <c r="P323" s="169">
        <v>0</v>
      </c>
      <c r="Q323" s="169">
        <f>ROUND(E323*P323,2)</f>
        <v>0</v>
      </c>
      <c r="R323" s="171" t="s">
        <v>420</v>
      </c>
      <c r="S323" s="171" t="s">
        <v>125</v>
      </c>
      <c r="T323" s="172" t="s">
        <v>125</v>
      </c>
      <c r="U323" s="157">
        <v>0.28320000000000001</v>
      </c>
      <c r="V323" s="157">
        <f>ROUND(E323*U323,2)</f>
        <v>10.76</v>
      </c>
      <c r="W323" s="157"/>
      <c r="X323" s="157" t="s">
        <v>201</v>
      </c>
      <c r="Y323" s="157" t="s">
        <v>128</v>
      </c>
      <c r="Z323" s="147"/>
      <c r="AA323" s="147"/>
      <c r="AB323" s="147"/>
      <c r="AC323" s="147"/>
      <c r="AD323" s="147"/>
      <c r="AE323" s="147"/>
      <c r="AF323" s="147"/>
      <c r="AG323" s="147" t="s">
        <v>202</v>
      </c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47"/>
      <c r="BB323" s="147"/>
      <c r="BC323" s="147"/>
      <c r="BD323" s="147"/>
      <c r="BE323" s="147"/>
      <c r="BF323" s="147"/>
      <c r="BG323" s="147"/>
      <c r="BH323" s="147"/>
    </row>
    <row r="324" spans="1:60" outlineLevel="2" x14ac:dyDescent="0.2">
      <c r="A324" s="154"/>
      <c r="B324" s="155"/>
      <c r="C324" s="258" t="s">
        <v>421</v>
      </c>
      <c r="D324" s="259"/>
      <c r="E324" s="259"/>
      <c r="F324" s="259"/>
      <c r="G324" s="259"/>
      <c r="H324" s="157"/>
      <c r="I324" s="157"/>
      <c r="J324" s="157"/>
      <c r="K324" s="157"/>
      <c r="L324" s="157"/>
      <c r="M324" s="157"/>
      <c r="N324" s="156"/>
      <c r="O324" s="156"/>
      <c r="P324" s="156"/>
      <c r="Q324" s="156"/>
      <c r="R324" s="157"/>
      <c r="S324" s="157"/>
      <c r="T324" s="157"/>
      <c r="U324" s="157"/>
      <c r="V324" s="157"/>
      <c r="W324" s="157"/>
      <c r="X324" s="157"/>
      <c r="Y324" s="157"/>
      <c r="Z324" s="147"/>
      <c r="AA324" s="147"/>
      <c r="AB324" s="147"/>
      <c r="AC324" s="147"/>
      <c r="AD324" s="147"/>
      <c r="AE324" s="147"/>
      <c r="AF324" s="147"/>
      <c r="AG324" s="147" t="s">
        <v>204</v>
      </c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47"/>
      <c r="BB324" s="147"/>
      <c r="BC324" s="147"/>
      <c r="BD324" s="147"/>
      <c r="BE324" s="147"/>
      <c r="BF324" s="147"/>
      <c r="BG324" s="147"/>
      <c r="BH324" s="147"/>
    </row>
    <row r="325" spans="1:60" outlineLevel="2" x14ac:dyDescent="0.2">
      <c r="A325" s="154"/>
      <c r="B325" s="155"/>
      <c r="C325" s="181" t="s">
        <v>498</v>
      </c>
      <c r="D325" s="179"/>
      <c r="E325" s="180">
        <v>38</v>
      </c>
      <c r="F325" s="157"/>
      <c r="G325" s="157"/>
      <c r="H325" s="157"/>
      <c r="I325" s="157"/>
      <c r="J325" s="157"/>
      <c r="K325" s="157"/>
      <c r="L325" s="157"/>
      <c r="M325" s="157"/>
      <c r="N325" s="156"/>
      <c r="O325" s="156"/>
      <c r="P325" s="156"/>
      <c r="Q325" s="156"/>
      <c r="R325" s="157"/>
      <c r="S325" s="157"/>
      <c r="T325" s="157"/>
      <c r="U325" s="157"/>
      <c r="V325" s="157"/>
      <c r="W325" s="157"/>
      <c r="X325" s="157"/>
      <c r="Y325" s="157"/>
      <c r="Z325" s="147"/>
      <c r="AA325" s="147"/>
      <c r="AB325" s="147"/>
      <c r="AC325" s="147"/>
      <c r="AD325" s="147"/>
      <c r="AE325" s="147"/>
      <c r="AF325" s="147"/>
      <c r="AG325" s="147" t="s">
        <v>214</v>
      </c>
      <c r="AH325" s="147">
        <v>0</v>
      </c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47"/>
      <c r="BB325" s="147"/>
      <c r="BC325" s="147"/>
      <c r="BD325" s="147"/>
      <c r="BE325" s="147"/>
      <c r="BF325" s="147"/>
      <c r="BG325" s="147"/>
      <c r="BH325" s="147"/>
    </row>
    <row r="326" spans="1:60" outlineLevel="2" x14ac:dyDescent="0.2">
      <c r="A326" s="154"/>
      <c r="B326" s="155"/>
      <c r="C326" s="243"/>
      <c r="D326" s="244"/>
      <c r="E326" s="244"/>
      <c r="F326" s="244"/>
      <c r="G326" s="244"/>
      <c r="H326" s="157"/>
      <c r="I326" s="157"/>
      <c r="J326" s="157"/>
      <c r="K326" s="157"/>
      <c r="L326" s="157"/>
      <c r="M326" s="157"/>
      <c r="N326" s="156"/>
      <c r="O326" s="156"/>
      <c r="P326" s="156"/>
      <c r="Q326" s="156"/>
      <c r="R326" s="157"/>
      <c r="S326" s="157"/>
      <c r="T326" s="157"/>
      <c r="U326" s="157"/>
      <c r="V326" s="157"/>
      <c r="W326" s="157"/>
      <c r="X326" s="157"/>
      <c r="Y326" s="157"/>
      <c r="Z326" s="147"/>
      <c r="AA326" s="147"/>
      <c r="AB326" s="147"/>
      <c r="AC326" s="147"/>
      <c r="AD326" s="147"/>
      <c r="AE326" s="147"/>
      <c r="AF326" s="147"/>
      <c r="AG326" s="147" t="s">
        <v>132</v>
      </c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47"/>
      <c r="BB326" s="147"/>
      <c r="BC326" s="147"/>
      <c r="BD326" s="147"/>
      <c r="BE326" s="147"/>
      <c r="BF326" s="147"/>
      <c r="BG326" s="147"/>
      <c r="BH326" s="147"/>
    </row>
    <row r="327" spans="1:60" outlineLevel="1" x14ac:dyDescent="0.2">
      <c r="A327" s="166">
        <v>74</v>
      </c>
      <c r="B327" s="167" t="s">
        <v>499</v>
      </c>
      <c r="C327" s="175" t="s">
        <v>500</v>
      </c>
      <c r="D327" s="168" t="s">
        <v>477</v>
      </c>
      <c r="E327" s="169">
        <v>51</v>
      </c>
      <c r="F327" s="170"/>
      <c r="G327" s="171">
        <f>ROUND(E327*F327,2)</f>
        <v>0</v>
      </c>
      <c r="H327" s="170"/>
      <c r="I327" s="171">
        <f>ROUND(E327*H327,2)</f>
        <v>0</v>
      </c>
      <c r="J327" s="170"/>
      <c r="K327" s="171">
        <f>ROUND(E327*J327,2)</f>
        <v>0</v>
      </c>
      <c r="L327" s="171">
        <v>21</v>
      </c>
      <c r="M327" s="171">
        <f>G327*(1+L327/100)</f>
        <v>0</v>
      </c>
      <c r="N327" s="169">
        <v>0</v>
      </c>
      <c r="O327" s="169">
        <f>ROUND(E327*N327,2)</f>
        <v>0</v>
      </c>
      <c r="P327" s="169">
        <v>0</v>
      </c>
      <c r="Q327" s="169">
        <f>ROUND(E327*P327,2)</f>
        <v>0</v>
      </c>
      <c r="R327" s="171" t="s">
        <v>420</v>
      </c>
      <c r="S327" s="171" t="s">
        <v>125</v>
      </c>
      <c r="T327" s="172" t="s">
        <v>125</v>
      </c>
      <c r="U327" s="157">
        <v>0.32328000000000001</v>
      </c>
      <c r="V327" s="157">
        <f>ROUND(E327*U327,2)</f>
        <v>16.489999999999998</v>
      </c>
      <c r="W327" s="157"/>
      <c r="X327" s="157" t="s">
        <v>201</v>
      </c>
      <c r="Y327" s="157" t="s">
        <v>128</v>
      </c>
      <c r="Z327" s="147"/>
      <c r="AA327" s="147"/>
      <c r="AB327" s="147"/>
      <c r="AC327" s="147"/>
      <c r="AD327" s="147"/>
      <c r="AE327" s="147"/>
      <c r="AF327" s="147"/>
      <c r="AG327" s="147" t="s">
        <v>202</v>
      </c>
      <c r="AH327" s="147"/>
      <c r="AI327" s="147"/>
      <c r="AJ327" s="147"/>
      <c r="AK327" s="147"/>
      <c r="AL327" s="147"/>
      <c r="AM327" s="147"/>
      <c r="AN327" s="147"/>
      <c r="AO327" s="147"/>
      <c r="AP327" s="147"/>
      <c r="AQ327" s="147"/>
      <c r="AR327" s="147"/>
      <c r="AS327" s="147"/>
      <c r="AT327" s="147"/>
      <c r="AU327" s="147"/>
      <c r="AV327" s="147"/>
      <c r="AW327" s="147"/>
      <c r="AX327" s="147"/>
      <c r="AY327" s="147"/>
      <c r="AZ327" s="147"/>
      <c r="BA327" s="147"/>
      <c r="BB327" s="147"/>
      <c r="BC327" s="147"/>
      <c r="BD327" s="147"/>
      <c r="BE327" s="147"/>
      <c r="BF327" s="147"/>
      <c r="BG327" s="147"/>
      <c r="BH327" s="147"/>
    </row>
    <row r="328" spans="1:60" outlineLevel="2" x14ac:dyDescent="0.2">
      <c r="A328" s="154"/>
      <c r="B328" s="155"/>
      <c r="C328" s="258" t="s">
        <v>421</v>
      </c>
      <c r="D328" s="259"/>
      <c r="E328" s="259"/>
      <c r="F328" s="259"/>
      <c r="G328" s="259"/>
      <c r="H328" s="157"/>
      <c r="I328" s="157"/>
      <c r="J328" s="157"/>
      <c r="K328" s="157"/>
      <c r="L328" s="157"/>
      <c r="M328" s="157"/>
      <c r="N328" s="156"/>
      <c r="O328" s="156"/>
      <c r="P328" s="156"/>
      <c r="Q328" s="156"/>
      <c r="R328" s="157"/>
      <c r="S328" s="157"/>
      <c r="T328" s="157"/>
      <c r="U328" s="157"/>
      <c r="V328" s="157"/>
      <c r="W328" s="157"/>
      <c r="X328" s="157"/>
      <c r="Y328" s="157"/>
      <c r="Z328" s="147"/>
      <c r="AA328" s="147"/>
      <c r="AB328" s="147"/>
      <c r="AC328" s="147"/>
      <c r="AD328" s="147"/>
      <c r="AE328" s="147"/>
      <c r="AF328" s="147"/>
      <c r="AG328" s="147" t="s">
        <v>204</v>
      </c>
      <c r="AH328" s="147"/>
      <c r="AI328" s="147"/>
      <c r="AJ328" s="147"/>
      <c r="AK328" s="147"/>
      <c r="AL328" s="147"/>
      <c r="AM328" s="147"/>
      <c r="AN328" s="147"/>
      <c r="AO328" s="147"/>
      <c r="AP328" s="147"/>
      <c r="AQ328" s="147"/>
      <c r="AR328" s="147"/>
      <c r="AS328" s="147"/>
      <c r="AT328" s="147"/>
      <c r="AU328" s="147"/>
      <c r="AV328" s="147"/>
      <c r="AW328" s="147"/>
      <c r="AX328" s="147"/>
      <c r="AY328" s="147"/>
      <c r="AZ328" s="147"/>
      <c r="BA328" s="147"/>
      <c r="BB328" s="147"/>
      <c r="BC328" s="147"/>
      <c r="BD328" s="147"/>
      <c r="BE328" s="147"/>
      <c r="BF328" s="147"/>
      <c r="BG328" s="147"/>
      <c r="BH328" s="147"/>
    </row>
    <row r="329" spans="1:60" outlineLevel="2" x14ac:dyDescent="0.2">
      <c r="A329" s="154"/>
      <c r="B329" s="155"/>
      <c r="C329" s="181" t="s">
        <v>501</v>
      </c>
      <c r="D329" s="179"/>
      <c r="E329" s="180">
        <v>51</v>
      </c>
      <c r="F329" s="157"/>
      <c r="G329" s="157"/>
      <c r="H329" s="157"/>
      <c r="I329" s="157"/>
      <c r="J329" s="157"/>
      <c r="K329" s="157"/>
      <c r="L329" s="157"/>
      <c r="M329" s="157"/>
      <c r="N329" s="156"/>
      <c r="O329" s="156"/>
      <c r="P329" s="156"/>
      <c r="Q329" s="156"/>
      <c r="R329" s="157"/>
      <c r="S329" s="157"/>
      <c r="T329" s="157"/>
      <c r="U329" s="157"/>
      <c r="V329" s="157"/>
      <c r="W329" s="157"/>
      <c r="X329" s="157"/>
      <c r="Y329" s="157"/>
      <c r="Z329" s="147"/>
      <c r="AA329" s="147"/>
      <c r="AB329" s="147"/>
      <c r="AC329" s="147"/>
      <c r="AD329" s="147"/>
      <c r="AE329" s="147"/>
      <c r="AF329" s="147"/>
      <c r="AG329" s="147" t="s">
        <v>214</v>
      </c>
      <c r="AH329" s="147">
        <v>0</v>
      </c>
      <c r="AI329" s="147"/>
      <c r="AJ329" s="147"/>
      <c r="AK329" s="147"/>
      <c r="AL329" s="147"/>
      <c r="AM329" s="147"/>
      <c r="AN329" s="147"/>
      <c r="AO329" s="147"/>
      <c r="AP329" s="147"/>
      <c r="AQ329" s="147"/>
      <c r="AR329" s="147"/>
      <c r="AS329" s="147"/>
      <c r="AT329" s="147"/>
      <c r="AU329" s="147"/>
      <c r="AV329" s="147"/>
      <c r="AW329" s="147"/>
      <c r="AX329" s="147"/>
      <c r="AY329" s="147"/>
      <c r="AZ329" s="147"/>
      <c r="BA329" s="147"/>
      <c r="BB329" s="147"/>
      <c r="BC329" s="147"/>
      <c r="BD329" s="147"/>
      <c r="BE329" s="147"/>
      <c r="BF329" s="147"/>
      <c r="BG329" s="147"/>
      <c r="BH329" s="147"/>
    </row>
    <row r="330" spans="1:60" outlineLevel="2" x14ac:dyDescent="0.2">
      <c r="A330" s="154"/>
      <c r="B330" s="155"/>
      <c r="C330" s="243"/>
      <c r="D330" s="244"/>
      <c r="E330" s="244"/>
      <c r="F330" s="244"/>
      <c r="G330" s="244"/>
      <c r="H330" s="157"/>
      <c r="I330" s="157"/>
      <c r="J330" s="157"/>
      <c r="K330" s="157"/>
      <c r="L330" s="157"/>
      <c r="M330" s="157"/>
      <c r="N330" s="156"/>
      <c r="O330" s="156"/>
      <c r="P330" s="156"/>
      <c r="Q330" s="156"/>
      <c r="R330" s="157"/>
      <c r="S330" s="157"/>
      <c r="T330" s="157"/>
      <c r="U330" s="157"/>
      <c r="V330" s="157"/>
      <c r="W330" s="157"/>
      <c r="X330" s="157"/>
      <c r="Y330" s="157"/>
      <c r="Z330" s="147"/>
      <c r="AA330" s="147"/>
      <c r="AB330" s="147"/>
      <c r="AC330" s="147"/>
      <c r="AD330" s="147"/>
      <c r="AE330" s="147"/>
      <c r="AF330" s="147"/>
      <c r="AG330" s="147" t="s">
        <v>132</v>
      </c>
      <c r="AH330" s="147"/>
      <c r="AI330" s="147"/>
      <c r="AJ330" s="147"/>
      <c r="AK330" s="147"/>
      <c r="AL330" s="147"/>
      <c r="AM330" s="147"/>
      <c r="AN330" s="147"/>
      <c r="AO330" s="147"/>
      <c r="AP330" s="147"/>
      <c r="AQ330" s="147"/>
      <c r="AR330" s="147"/>
      <c r="AS330" s="147"/>
      <c r="AT330" s="147"/>
      <c r="AU330" s="147"/>
      <c r="AV330" s="147"/>
      <c r="AW330" s="147"/>
      <c r="AX330" s="147"/>
      <c r="AY330" s="147"/>
      <c r="AZ330" s="147"/>
      <c r="BA330" s="147"/>
      <c r="BB330" s="147"/>
      <c r="BC330" s="147"/>
      <c r="BD330" s="147"/>
      <c r="BE330" s="147"/>
      <c r="BF330" s="147"/>
      <c r="BG330" s="147"/>
      <c r="BH330" s="147"/>
    </row>
    <row r="331" spans="1:60" outlineLevel="1" x14ac:dyDescent="0.2">
      <c r="A331" s="166">
        <v>75</v>
      </c>
      <c r="B331" s="167" t="s">
        <v>502</v>
      </c>
      <c r="C331" s="175" t="s">
        <v>503</v>
      </c>
      <c r="D331" s="168" t="s">
        <v>477</v>
      </c>
      <c r="E331" s="169">
        <v>32</v>
      </c>
      <c r="F331" s="170"/>
      <c r="G331" s="171">
        <f>ROUND(E331*F331,2)</f>
        <v>0</v>
      </c>
      <c r="H331" s="170"/>
      <c r="I331" s="171">
        <f>ROUND(E331*H331,2)</f>
        <v>0</v>
      </c>
      <c r="J331" s="170"/>
      <c r="K331" s="171">
        <f>ROUND(E331*J331,2)</f>
        <v>0</v>
      </c>
      <c r="L331" s="171">
        <v>21</v>
      </c>
      <c r="M331" s="171">
        <f>G331*(1+L331/100)</f>
        <v>0</v>
      </c>
      <c r="N331" s="169">
        <v>2.0000000000000002E-5</v>
      </c>
      <c r="O331" s="169">
        <f>ROUND(E331*N331,2)</f>
        <v>0</v>
      </c>
      <c r="P331" s="169">
        <v>0</v>
      </c>
      <c r="Q331" s="169">
        <f>ROUND(E331*P331,2)</f>
        <v>0</v>
      </c>
      <c r="R331" s="171" t="s">
        <v>420</v>
      </c>
      <c r="S331" s="171" t="s">
        <v>125</v>
      </c>
      <c r="T331" s="172" t="s">
        <v>125</v>
      </c>
      <c r="U331" s="157">
        <v>0.38400000000000001</v>
      </c>
      <c r="V331" s="157">
        <f>ROUND(E331*U331,2)</f>
        <v>12.29</v>
      </c>
      <c r="W331" s="157"/>
      <c r="X331" s="157" t="s">
        <v>201</v>
      </c>
      <c r="Y331" s="157" t="s">
        <v>128</v>
      </c>
      <c r="Z331" s="147"/>
      <c r="AA331" s="147"/>
      <c r="AB331" s="147"/>
      <c r="AC331" s="147"/>
      <c r="AD331" s="147"/>
      <c r="AE331" s="147"/>
      <c r="AF331" s="147"/>
      <c r="AG331" s="147" t="s">
        <v>202</v>
      </c>
      <c r="AH331" s="147"/>
      <c r="AI331" s="147"/>
      <c r="AJ331" s="147"/>
      <c r="AK331" s="147"/>
      <c r="AL331" s="147"/>
      <c r="AM331" s="147"/>
      <c r="AN331" s="147"/>
      <c r="AO331" s="147"/>
      <c r="AP331" s="147"/>
      <c r="AQ331" s="147"/>
      <c r="AR331" s="147"/>
      <c r="AS331" s="147"/>
      <c r="AT331" s="147"/>
      <c r="AU331" s="147"/>
      <c r="AV331" s="147"/>
      <c r="AW331" s="147"/>
      <c r="AX331" s="147"/>
      <c r="AY331" s="147"/>
      <c r="AZ331" s="147"/>
      <c r="BA331" s="147"/>
      <c r="BB331" s="147"/>
      <c r="BC331" s="147"/>
      <c r="BD331" s="147"/>
      <c r="BE331" s="147"/>
      <c r="BF331" s="147"/>
      <c r="BG331" s="147"/>
      <c r="BH331" s="147"/>
    </row>
    <row r="332" spans="1:60" outlineLevel="2" x14ac:dyDescent="0.2">
      <c r="A332" s="154"/>
      <c r="B332" s="155"/>
      <c r="C332" s="256"/>
      <c r="D332" s="257"/>
      <c r="E332" s="257"/>
      <c r="F332" s="257"/>
      <c r="G332" s="257"/>
      <c r="H332" s="157"/>
      <c r="I332" s="157"/>
      <c r="J332" s="157"/>
      <c r="K332" s="157"/>
      <c r="L332" s="157"/>
      <c r="M332" s="157"/>
      <c r="N332" s="156"/>
      <c r="O332" s="156"/>
      <c r="P332" s="156"/>
      <c r="Q332" s="156"/>
      <c r="R332" s="157"/>
      <c r="S332" s="157"/>
      <c r="T332" s="157"/>
      <c r="U332" s="157"/>
      <c r="V332" s="157"/>
      <c r="W332" s="157"/>
      <c r="X332" s="157"/>
      <c r="Y332" s="157"/>
      <c r="Z332" s="147"/>
      <c r="AA332" s="147"/>
      <c r="AB332" s="147"/>
      <c r="AC332" s="147"/>
      <c r="AD332" s="147"/>
      <c r="AE332" s="147"/>
      <c r="AF332" s="147"/>
      <c r="AG332" s="147" t="s">
        <v>132</v>
      </c>
      <c r="AH332" s="147"/>
      <c r="AI332" s="147"/>
      <c r="AJ332" s="147"/>
      <c r="AK332" s="147"/>
      <c r="AL332" s="147"/>
      <c r="AM332" s="147"/>
      <c r="AN332" s="147"/>
      <c r="AO332" s="147"/>
      <c r="AP332" s="147"/>
      <c r="AQ332" s="147"/>
      <c r="AR332" s="147"/>
      <c r="AS332" s="147"/>
      <c r="AT332" s="147"/>
      <c r="AU332" s="147"/>
      <c r="AV332" s="147"/>
      <c r="AW332" s="147"/>
      <c r="AX332" s="147"/>
      <c r="AY332" s="147"/>
      <c r="AZ332" s="147"/>
      <c r="BA332" s="147"/>
      <c r="BB332" s="147"/>
      <c r="BC332" s="147"/>
      <c r="BD332" s="147"/>
      <c r="BE332" s="147"/>
      <c r="BF332" s="147"/>
      <c r="BG332" s="147"/>
      <c r="BH332" s="147"/>
    </row>
    <row r="333" spans="1:60" outlineLevel="1" x14ac:dyDescent="0.2">
      <c r="A333" s="166">
        <v>76</v>
      </c>
      <c r="B333" s="167" t="s">
        <v>504</v>
      </c>
      <c r="C333" s="175" t="s">
        <v>505</v>
      </c>
      <c r="D333" s="168" t="s">
        <v>477</v>
      </c>
      <c r="E333" s="169">
        <v>1</v>
      </c>
      <c r="F333" s="170"/>
      <c r="G333" s="171">
        <f>ROUND(E333*F333,2)</f>
        <v>0</v>
      </c>
      <c r="H333" s="170"/>
      <c r="I333" s="171">
        <f>ROUND(E333*H333,2)</f>
        <v>0</v>
      </c>
      <c r="J333" s="170"/>
      <c r="K333" s="171">
        <f>ROUND(E333*J333,2)</f>
        <v>0</v>
      </c>
      <c r="L333" s="171">
        <v>21</v>
      </c>
      <c r="M333" s="171">
        <f>G333*(1+L333/100)</f>
        <v>0</v>
      </c>
      <c r="N333" s="169">
        <v>2.0000000000000002E-5</v>
      </c>
      <c r="O333" s="169">
        <f>ROUND(E333*N333,2)</f>
        <v>0</v>
      </c>
      <c r="P333" s="169">
        <v>0</v>
      </c>
      <c r="Q333" s="169">
        <f>ROUND(E333*P333,2)</f>
        <v>0</v>
      </c>
      <c r="R333" s="171" t="s">
        <v>420</v>
      </c>
      <c r="S333" s="171" t="s">
        <v>125</v>
      </c>
      <c r="T333" s="172" t="s">
        <v>125</v>
      </c>
      <c r="U333" s="157">
        <v>0.61199999999999999</v>
      </c>
      <c r="V333" s="157">
        <f>ROUND(E333*U333,2)</f>
        <v>0.61</v>
      </c>
      <c r="W333" s="157"/>
      <c r="X333" s="157" t="s">
        <v>201</v>
      </c>
      <c r="Y333" s="157" t="s">
        <v>128</v>
      </c>
      <c r="Z333" s="147"/>
      <c r="AA333" s="147"/>
      <c r="AB333" s="147"/>
      <c r="AC333" s="147"/>
      <c r="AD333" s="147"/>
      <c r="AE333" s="147"/>
      <c r="AF333" s="147"/>
      <c r="AG333" s="147" t="s">
        <v>202</v>
      </c>
      <c r="AH333" s="147"/>
      <c r="AI333" s="147"/>
      <c r="AJ333" s="147"/>
      <c r="AK333" s="147"/>
      <c r="AL333" s="147"/>
      <c r="AM333" s="147"/>
      <c r="AN333" s="147"/>
      <c r="AO333" s="147"/>
      <c r="AP333" s="147"/>
      <c r="AQ333" s="147"/>
      <c r="AR333" s="147"/>
      <c r="AS333" s="147"/>
      <c r="AT333" s="147"/>
      <c r="AU333" s="147"/>
      <c r="AV333" s="147"/>
      <c r="AW333" s="147"/>
      <c r="AX333" s="147"/>
      <c r="AY333" s="147"/>
      <c r="AZ333" s="147"/>
      <c r="BA333" s="147"/>
      <c r="BB333" s="147"/>
      <c r="BC333" s="147"/>
      <c r="BD333" s="147"/>
      <c r="BE333" s="147"/>
      <c r="BF333" s="147"/>
      <c r="BG333" s="147"/>
      <c r="BH333" s="147"/>
    </row>
    <row r="334" spans="1:60" outlineLevel="2" x14ac:dyDescent="0.2">
      <c r="A334" s="154"/>
      <c r="B334" s="155"/>
      <c r="C334" s="256"/>
      <c r="D334" s="257"/>
      <c r="E334" s="257"/>
      <c r="F334" s="257"/>
      <c r="G334" s="257"/>
      <c r="H334" s="157"/>
      <c r="I334" s="157"/>
      <c r="J334" s="157"/>
      <c r="K334" s="157"/>
      <c r="L334" s="157"/>
      <c r="M334" s="157"/>
      <c r="N334" s="156"/>
      <c r="O334" s="156"/>
      <c r="P334" s="156"/>
      <c r="Q334" s="156"/>
      <c r="R334" s="157"/>
      <c r="S334" s="157"/>
      <c r="T334" s="157"/>
      <c r="U334" s="157"/>
      <c r="V334" s="157"/>
      <c r="W334" s="157"/>
      <c r="X334" s="157"/>
      <c r="Y334" s="157"/>
      <c r="Z334" s="147"/>
      <c r="AA334" s="147"/>
      <c r="AB334" s="147"/>
      <c r="AC334" s="147"/>
      <c r="AD334" s="147"/>
      <c r="AE334" s="147"/>
      <c r="AF334" s="147"/>
      <c r="AG334" s="147" t="s">
        <v>132</v>
      </c>
      <c r="AH334" s="147"/>
      <c r="AI334" s="147"/>
      <c r="AJ334" s="147"/>
      <c r="AK334" s="147"/>
      <c r="AL334" s="147"/>
      <c r="AM334" s="147"/>
      <c r="AN334" s="147"/>
      <c r="AO334" s="147"/>
      <c r="AP334" s="147"/>
      <c r="AQ334" s="147"/>
      <c r="AR334" s="147"/>
      <c r="AS334" s="147"/>
      <c r="AT334" s="147"/>
      <c r="AU334" s="147"/>
      <c r="AV334" s="147"/>
      <c r="AW334" s="147"/>
      <c r="AX334" s="147"/>
      <c r="AY334" s="147"/>
      <c r="AZ334" s="147"/>
      <c r="BA334" s="147"/>
      <c r="BB334" s="147"/>
      <c r="BC334" s="147"/>
      <c r="BD334" s="147"/>
      <c r="BE334" s="147"/>
      <c r="BF334" s="147"/>
      <c r="BG334" s="147"/>
      <c r="BH334" s="147"/>
    </row>
    <row r="335" spans="1:60" ht="21.75" outlineLevel="1" x14ac:dyDescent="0.2">
      <c r="A335" s="166">
        <v>77</v>
      </c>
      <c r="B335" s="167" t="s">
        <v>506</v>
      </c>
      <c r="C335" s="175" t="s">
        <v>507</v>
      </c>
      <c r="D335" s="168" t="s">
        <v>477</v>
      </c>
      <c r="E335" s="169">
        <v>1</v>
      </c>
      <c r="F335" s="170"/>
      <c r="G335" s="171">
        <f>ROUND(E335*F335,2)</f>
        <v>0</v>
      </c>
      <c r="H335" s="170"/>
      <c r="I335" s="171">
        <f>ROUND(E335*H335,2)</f>
        <v>0</v>
      </c>
      <c r="J335" s="170"/>
      <c r="K335" s="171">
        <f>ROUND(E335*J335,2)</f>
        <v>0</v>
      </c>
      <c r="L335" s="171">
        <v>21</v>
      </c>
      <c r="M335" s="171">
        <f>G335*(1+L335/100)</f>
        <v>0</v>
      </c>
      <c r="N335" s="169">
        <v>2.2000000000000001E-4</v>
      </c>
      <c r="O335" s="169">
        <f>ROUND(E335*N335,2)</f>
        <v>0</v>
      </c>
      <c r="P335" s="169">
        <v>0</v>
      </c>
      <c r="Q335" s="169">
        <f>ROUND(E335*P335,2)</f>
        <v>0</v>
      </c>
      <c r="R335" s="171" t="s">
        <v>420</v>
      </c>
      <c r="S335" s="171" t="s">
        <v>125</v>
      </c>
      <c r="T335" s="172" t="s">
        <v>125</v>
      </c>
      <c r="U335" s="157">
        <v>1.554</v>
      </c>
      <c r="V335" s="157">
        <f>ROUND(E335*U335,2)</f>
        <v>1.55</v>
      </c>
      <c r="W335" s="157"/>
      <c r="X335" s="157" t="s">
        <v>201</v>
      </c>
      <c r="Y335" s="157" t="s">
        <v>128</v>
      </c>
      <c r="Z335" s="147"/>
      <c r="AA335" s="147"/>
      <c r="AB335" s="147"/>
      <c r="AC335" s="147"/>
      <c r="AD335" s="147"/>
      <c r="AE335" s="147"/>
      <c r="AF335" s="147"/>
      <c r="AG335" s="147" t="s">
        <v>202</v>
      </c>
      <c r="AH335" s="147"/>
      <c r="AI335" s="147"/>
      <c r="AJ335" s="147"/>
      <c r="AK335" s="147"/>
      <c r="AL335" s="147"/>
      <c r="AM335" s="147"/>
      <c r="AN335" s="147"/>
      <c r="AO335" s="147"/>
      <c r="AP335" s="147"/>
      <c r="AQ335" s="147"/>
      <c r="AR335" s="147"/>
      <c r="AS335" s="147"/>
      <c r="AT335" s="147"/>
      <c r="AU335" s="147"/>
      <c r="AV335" s="147"/>
      <c r="AW335" s="147"/>
      <c r="AX335" s="147"/>
      <c r="AY335" s="147"/>
      <c r="AZ335" s="147"/>
      <c r="BA335" s="147"/>
      <c r="BB335" s="147"/>
      <c r="BC335" s="147"/>
      <c r="BD335" s="147"/>
      <c r="BE335" s="147"/>
      <c r="BF335" s="147"/>
      <c r="BG335" s="147"/>
      <c r="BH335" s="147"/>
    </row>
    <row r="336" spans="1:60" outlineLevel="2" x14ac:dyDescent="0.2">
      <c r="A336" s="154"/>
      <c r="B336" s="155"/>
      <c r="C336" s="256"/>
      <c r="D336" s="257"/>
      <c r="E336" s="257"/>
      <c r="F336" s="257"/>
      <c r="G336" s="257"/>
      <c r="H336" s="157"/>
      <c r="I336" s="157"/>
      <c r="J336" s="157"/>
      <c r="K336" s="157"/>
      <c r="L336" s="157"/>
      <c r="M336" s="157"/>
      <c r="N336" s="156"/>
      <c r="O336" s="156"/>
      <c r="P336" s="156"/>
      <c r="Q336" s="156"/>
      <c r="R336" s="157"/>
      <c r="S336" s="157"/>
      <c r="T336" s="157"/>
      <c r="U336" s="157"/>
      <c r="V336" s="157"/>
      <c r="W336" s="157"/>
      <c r="X336" s="157"/>
      <c r="Y336" s="157"/>
      <c r="Z336" s="147"/>
      <c r="AA336" s="147"/>
      <c r="AB336" s="147"/>
      <c r="AC336" s="147"/>
      <c r="AD336" s="147"/>
      <c r="AE336" s="147"/>
      <c r="AF336" s="147"/>
      <c r="AG336" s="147" t="s">
        <v>132</v>
      </c>
      <c r="AH336" s="147"/>
      <c r="AI336" s="147"/>
      <c r="AJ336" s="147"/>
      <c r="AK336" s="147"/>
      <c r="AL336" s="147"/>
      <c r="AM336" s="147"/>
      <c r="AN336" s="147"/>
      <c r="AO336" s="147"/>
      <c r="AP336" s="147"/>
      <c r="AQ336" s="147"/>
      <c r="AR336" s="147"/>
      <c r="AS336" s="147"/>
      <c r="AT336" s="147"/>
      <c r="AU336" s="147"/>
      <c r="AV336" s="147"/>
      <c r="AW336" s="147"/>
      <c r="AX336" s="147"/>
      <c r="AY336" s="147"/>
      <c r="AZ336" s="147"/>
      <c r="BA336" s="147"/>
      <c r="BB336" s="147"/>
      <c r="BC336" s="147"/>
      <c r="BD336" s="147"/>
      <c r="BE336" s="147"/>
      <c r="BF336" s="147"/>
      <c r="BG336" s="147"/>
      <c r="BH336" s="147"/>
    </row>
    <row r="337" spans="1:60" ht="21.75" outlineLevel="1" x14ac:dyDescent="0.2">
      <c r="A337" s="166">
        <v>78</v>
      </c>
      <c r="B337" s="167" t="s">
        <v>508</v>
      </c>
      <c r="C337" s="175" t="s">
        <v>509</v>
      </c>
      <c r="D337" s="168" t="s">
        <v>477</v>
      </c>
      <c r="E337" s="169">
        <v>6</v>
      </c>
      <c r="F337" s="170"/>
      <c r="G337" s="171">
        <f>ROUND(E337*F337,2)</f>
        <v>0</v>
      </c>
      <c r="H337" s="170"/>
      <c r="I337" s="171">
        <f>ROUND(E337*H337,2)</f>
        <v>0</v>
      </c>
      <c r="J337" s="170"/>
      <c r="K337" s="171">
        <f>ROUND(E337*J337,2)</f>
        <v>0</v>
      </c>
      <c r="L337" s="171">
        <v>21</v>
      </c>
      <c r="M337" s="171">
        <f>G337*(1+L337/100)</f>
        <v>0</v>
      </c>
      <c r="N337" s="169">
        <v>1.1E-4</v>
      </c>
      <c r="O337" s="169">
        <f>ROUND(E337*N337,2)</f>
        <v>0</v>
      </c>
      <c r="P337" s="169">
        <v>0</v>
      </c>
      <c r="Q337" s="169">
        <f>ROUND(E337*P337,2)</f>
        <v>0</v>
      </c>
      <c r="R337" s="171" t="s">
        <v>420</v>
      </c>
      <c r="S337" s="171" t="s">
        <v>125</v>
      </c>
      <c r="T337" s="172" t="s">
        <v>125</v>
      </c>
      <c r="U337" s="157">
        <v>0.70799999999999996</v>
      </c>
      <c r="V337" s="157">
        <f>ROUND(E337*U337,2)</f>
        <v>4.25</v>
      </c>
      <c r="W337" s="157"/>
      <c r="X337" s="157" t="s">
        <v>201</v>
      </c>
      <c r="Y337" s="157" t="s">
        <v>128</v>
      </c>
      <c r="Z337" s="147"/>
      <c r="AA337" s="147"/>
      <c r="AB337" s="147"/>
      <c r="AC337" s="147"/>
      <c r="AD337" s="147"/>
      <c r="AE337" s="147"/>
      <c r="AF337" s="147"/>
      <c r="AG337" s="147" t="s">
        <v>202</v>
      </c>
      <c r="AH337" s="147"/>
      <c r="AI337" s="147"/>
      <c r="AJ337" s="147"/>
      <c r="AK337" s="147"/>
      <c r="AL337" s="147"/>
      <c r="AM337" s="147"/>
      <c r="AN337" s="147"/>
      <c r="AO337" s="147"/>
      <c r="AP337" s="147"/>
      <c r="AQ337" s="147"/>
      <c r="AR337" s="147"/>
      <c r="AS337" s="147"/>
      <c r="AT337" s="147"/>
      <c r="AU337" s="147"/>
      <c r="AV337" s="147"/>
      <c r="AW337" s="147"/>
      <c r="AX337" s="147"/>
      <c r="AY337" s="147"/>
      <c r="AZ337" s="147"/>
      <c r="BA337" s="147"/>
      <c r="BB337" s="147"/>
      <c r="BC337" s="147"/>
      <c r="BD337" s="147"/>
      <c r="BE337" s="147"/>
      <c r="BF337" s="147"/>
      <c r="BG337" s="147"/>
      <c r="BH337" s="147"/>
    </row>
    <row r="338" spans="1:60" outlineLevel="2" x14ac:dyDescent="0.2">
      <c r="A338" s="154"/>
      <c r="B338" s="155"/>
      <c r="C338" s="256"/>
      <c r="D338" s="257"/>
      <c r="E338" s="257"/>
      <c r="F338" s="257"/>
      <c r="G338" s="257"/>
      <c r="H338" s="157"/>
      <c r="I338" s="157"/>
      <c r="J338" s="157"/>
      <c r="K338" s="157"/>
      <c r="L338" s="157"/>
      <c r="M338" s="157"/>
      <c r="N338" s="156"/>
      <c r="O338" s="156"/>
      <c r="P338" s="156"/>
      <c r="Q338" s="156"/>
      <c r="R338" s="157"/>
      <c r="S338" s="157"/>
      <c r="T338" s="157"/>
      <c r="U338" s="157"/>
      <c r="V338" s="157"/>
      <c r="W338" s="157"/>
      <c r="X338" s="157"/>
      <c r="Y338" s="157"/>
      <c r="Z338" s="147"/>
      <c r="AA338" s="147"/>
      <c r="AB338" s="147"/>
      <c r="AC338" s="147"/>
      <c r="AD338" s="147"/>
      <c r="AE338" s="147"/>
      <c r="AF338" s="147"/>
      <c r="AG338" s="147" t="s">
        <v>132</v>
      </c>
      <c r="AH338" s="147"/>
      <c r="AI338" s="147"/>
      <c r="AJ338" s="147"/>
      <c r="AK338" s="147"/>
      <c r="AL338" s="147"/>
      <c r="AM338" s="147"/>
      <c r="AN338" s="147"/>
      <c r="AO338" s="147"/>
      <c r="AP338" s="147"/>
      <c r="AQ338" s="147"/>
      <c r="AR338" s="147"/>
      <c r="AS338" s="147"/>
      <c r="AT338" s="147"/>
      <c r="AU338" s="147"/>
      <c r="AV338" s="147"/>
      <c r="AW338" s="147"/>
      <c r="AX338" s="147"/>
      <c r="AY338" s="147"/>
      <c r="AZ338" s="147"/>
      <c r="BA338" s="147"/>
      <c r="BB338" s="147"/>
      <c r="BC338" s="147"/>
      <c r="BD338" s="147"/>
      <c r="BE338" s="147"/>
      <c r="BF338" s="147"/>
      <c r="BG338" s="147"/>
      <c r="BH338" s="147"/>
    </row>
    <row r="339" spans="1:60" ht="21.75" outlineLevel="1" x14ac:dyDescent="0.2">
      <c r="A339" s="166">
        <v>79</v>
      </c>
      <c r="B339" s="167" t="s">
        <v>510</v>
      </c>
      <c r="C339" s="175" t="s">
        <v>511</v>
      </c>
      <c r="D339" s="168" t="s">
        <v>477</v>
      </c>
      <c r="E339" s="169">
        <v>29</v>
      </c>
      <c r="F339" s="170"/>
      <c r="G339" s="171">
        <f>ROUND(E339*F339,2)</f>
        <v>0</v>
      </c>
      <c r="H339" s="170"/>
      <c r="I339" s="171">
        <f>ROUND(E339*H339,2)</f>
        <v>0</v>
      </c>
      <c r="J339" s="170"/>
      <c r="K339" s="171">
        <f>ROUND(E339*J339,2)</f>
        <v>0</v>
      </c>
      <c r="L339" s="171">
        <v>21</v>
      </c>
      <c r="M339" s="171">
        <f>G339*(1+L339/100)</f>
        <v>0</v>
      </c>
      <c r="N339" s="169">
        <v>0</v>
      </c>
      <c r="O339" s="169">
        <f>ROUND(E339*N339,2)</f>
        <v>0</v>
      </c>
      <c r="P339" s="169">
        <v>0</v>
      </c>
      <c r="Q339" s="169">
        <f>ROUND(E339*P339,2)</f>
        <v>0</v>
      </c>
      <c r="R339" s="171" t="s">
        <v>420</v>
      </c>
      <c r="S339" s="171" t="s">
        <v>125</v>
      </c>
      <c r="T339" s="172" t="s">
        <v>125</v>
      </c>
      <c r="U339" s="157">
        <v>3.4740000000000002</v>
      </c>
      <c r="V339" s="157">
        <f>ROUND(E339*U339,2)</f>
        <v>100.75</v>
      </c>
      <c r="W339" s="157"/>
      <c r="X339" s="157" t="s">
        <v>201</v>
      </c>
      <c r="Y339" s="157" t="s">
        <v>128</v>
      </c>
      <c r="Z339" s="147"/>
      <c r="AA339" s="147"/>
      <c r="AB339" s="147"/>
      <c r="AC339" s="147"/>
      <c r="AD339" s="147"/>
      <c r="AE339" s="147"/>
      <c r="AF339" s="147"/>
      <c r="AG339" s="147" t="s">
        <v>202</v>
      </c>
      <c r="AH339" s="147"/>
      <c r="AI339" s="147"/>
      <c r="AJ339" s="147"/>
      <c r="AK339" s="147"/>
      <c r="AL339" s="147"/>
      <c r="AM339" s="147"/>
      <c r="AN339" s="147"/>
      <c r="AO339" s="147"/>
      <c r="AP339" s="147"/>
      <c r="AQ339" s="147"/>
      <c r="AR339" s="147"/>
      <c r="AS339" s="147"/>
      <c r="AT339" s="147"/>
      <c r="AU339" s="147"/>
      <c r="AV339" s="147"/>
      <c r="AW339" s="147"/>
      <c r="AX339" s="147"/>
      <c r="AY339" s="147"/>
      <c r="AZ339" s="147"/>
      <c r="BA339" s="147"/>
      <c r="BB339" s="147"/>
      <c r="BC339" s="147"/>
      <c r="BD339" s="147"/>
      <c r="BE339" s="147"/>
      <c r="BF339" s="147"/>
      <c r="BG339" s="147"/>
      <c r="BH339" s="147"/>
    </row>
    <row r="340" spans="1:60" outlineLevel="2" x14ac:dyDescent="0.2">
      <c r="A340" s="154"/>
      <c r="B340" s="155"/>
      <c r="C340" s="256"/>
      <c r="D340" s="257"/>
      <c r="E340" s="257"/>
      <c r="F340" s="257"/>
      <c r="G340" s="257"/>
      <c r="H340" s="157"/>
      <c r="I340" s="157"/>
      <c r="J340" s="157"/>
      <c r="K340" s="157"/>
      <c r="L340" s="157"/>
      <c r="M340" s="157"/>
      <c r="N340" s="156"/>
      <c r="O340" s="156"/>
      <c r="P340" s="156"/>
      <c r="Q340" s="156"/>
      <c r="R340" s="157"/>
      <c r="S340" s="157"/>
      <c r="T340" s="157"/>
      <c r="U340" s="157"/>
      <c r="V340" s="157"/>
      <c r="W340" s="157"/>
      <c r="X340" s="157"/>
      <c r="Y340" s="157"/>
      <c r="Z340" s="147"/>
      <c r="AA340" s="147"/>
      <c r="AB340" s="147"/>
      <c r="AC340" s="147"/>
      <c r="AD340" s="147"/>
      <c r="AE340" s="147"/>
      <c r="AF340" s="147"/>
      <c r="AG340" s="147" t="s">
        <v>132</v>
      </c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</row>
    <row r="341" spans="1:60" ht="21.75" outlineLevel="1" x14ac:dyDescent="0.2">
      <c r="A341" s="166">
        <v>80</v>
      </c>
      <c r="B341" s="167" t="s">
        <v>512</v>
      </c>
      <c r="C341" s="175" t="s">
        <v>513</v>
      </c>
      <c r="D341" s="168" t="s">
        <v>477</v>
      </c>
      <c r="E341" s="169">
        <v>3</v>
      </c>
      <c r="F341" s="170"/>
      <c r="G341" s="171">
        <f>ROUND(E341*F341,2)</f>
        <v>0</v>
      </c>
      <c r="H341" s="170"/>
      <c r="I341" s="171">
        <f>ROUND(E341*H341,2)</f>
        <v>0</v>
      </c>
      <c r="J341" s="170"/>
      <c r="K341" s="171">
        <f>ROUND(E341*J341,2)</f>
        <v>0</v>
      </c>
      <c r="L341" s="171">
        <v>21</v>
      </c>
      <c r="M341" s="171">
        <f>G341*(1+L341/100)</f>
        <v>0</v>
      </c>
      <c r="N341" s="169">
        <v>4.0999999999999999E-4</v>
      </c>
      <c r="O341" s="169">
        <f>ROUND(E341*N341,2)</f>
        <v>0</v>
      </c>
      <c r="P341" s="169">
        <v>0</v>
      </c>
      <c r="Q341" s="169">
        <f>ROUND(E341*P341,2)</f>
        <v>0</v>
      </c>
      <c r="R341" s="171" t="s">
        <v>420</v>
      </c>
      <c r="S341" s="171" t="s">
        <v>125</v>
      </c>
      <c r="T341" s="172" t="s">
        <v>125</v>
      </c>
      <c r="U341" s="157">
        <v>1.32</v>
      </c>
      <c r="V341" s="157">
        <f>ROUND(E341*U341,2)</f>
        <v>3.96</v>
      </c>
      <c r="W341" s="157"/>
      <c r="X341" s="157" t="s">
        <v>201</v>
      </c>
      <c r="Y341" s="157" t="s">
        <v>128</v>
      </c>
      <c r="Z341" s="147"/>
      <c r="AA341" s="147"/>
      <c r="AB341" s="147"/>
      <c r="AC341" s="147"/>
      <c r="AD341" s="147"/>
      <c r="AE341" s="147"/>
      <c r="AF341" s="147"/>
      <c r="AG341" s="147" t="s">
        <v>202</v>
      </c>
      <c r="AH341" s="147"/>
      <c r="AI341" s="147"/>
      <c r="AJ341" s="147"/>
      <c r="AK341" s="147"/>
      <c r="AL341" s="147"/>
      <c r="AM341" s="147"/>
      <c r="AN341" s="147"/>
      <c r="AO341" s="147"/>
      <c r="AP341" s="147"/>
      <c r="AQ341" s="147"/>
      <c r="AR341" s="147"/>
      <c r="AS341" s="147"/>
      <c r="AT341" s="147"/>
      <c r="AU341" s="147"/>
      <c r="AV341" s="147"/>
      <c r="AW341" s="147"/>
      <c r="AX341" s="147"/>
      <c r="AY341" s="147"/>
      <c r="AZ341" s="147"/>
      <c r="BA341" s="147"/>
      <c r="BB341" s="147"/>
      <c r="BC341" s="147"/>
      <c r="BD341" s="147"/>
      <c r="BE341" s="147"/>
      <c r="BF341" s="147"/>
      <c r="BG341" s="147"/>
      <c r="BH341" s="147"/>
    </row>
    <row r="342" spans="1:60" outlineLevel="2" x14ac:dyDescent="0.2">
      <c r="A342" s="154"/>
      <c r="B342" s="155"/>
      <c r="C342" s="256"/>
      <c r="D342" s="257"/>
      <c r="E342" s="257"/>
      <c r="F342" s="257"/>
      <c r="G342" s="257"/>
      <c r="H342" s="157"/>
      <c r="I342" s="157"/>
      <c r="J342" s="157"/>
      <c r="K342" s="157"/>
      <c r="L342" s="157"/>
      <c r="M342" s="157"/>
      <c r="N342" s="156"/>
      <c r="O342" s="156"/>
      <c r="P342" s="156"/>
      <c r="Q342" s="156"/>
      <c r="R342" s="157"/>
      <c r="S342" s="157"/>
      <c r="T342" s="157"/>
      <c r="U342" s="157"/>
      <c r="V342" s="157"/>
      <c r="W342" s="157"/>
      <c r="X342" s="157"/>
      <c r="Y342" s="157"/>
      <c r="Z342" s="147"/>
      <c r="AA342" s="147"/>
      <c r="AB342" s="147"/>
      <c r="AC342" s="147"/>
      <c r="AD342" s="147"/>
      <c r="AE342" s="147"/>
      <c r="AF342" s="147"/>
      <c r="AG342" s="147" t="s">
        <v>132</v>
      </c>
      <c r="AH342" s="147"/>
      <c r="AI342" s="147"/>
      <c r="AJ342" s="147"/>
      <c r="AK342" s="147"/>
      <c r="AL342" s="147"/>
      <c r="AM342" s="147"/>
      <c r="AN342" s="147"/>
      <c r="AO342" s="147"/>
      <c r="AP342" s="147"/>
      <c r="AQ342" s="147"/>
      <c r="AR342" s="147"/>
      <c r="AS342" s="147"/>
      <c r="AT342" s="147"/>
      <c r="AU342" s="147"/>
      <c r="AV342" s="147"/>
      <c r="AW342" s="147"/>
      <c r="AX342" s="147"/>
      <c r="AY342" s="147"/>
      <c r="AZ342" s="147"/>
      <c r="BA342" s="147"/>
      <c r="BB342" s="147"/>
      <c r="BC342" s="147"/>
      <c r="BD342" s="147"/>
      <c r="BE342" s="147"/>
      <c r="BF342" s="147"/>
      <c r="BG342" s="147"/>
      <c r="BH342" s="147"/>
    </row>
    <row r="343" spans="1:60" ht="21.75" outlineLevel="1" x14ac:dyDescent="0.2">
      <c r="A343" s="166">
        <v>81</v>
      </c>
      <c r="B343" s="167" t="s">
        <v>514</v>
      </c>
      <c r="C343" s="175" t="s">
        <v>515</v>
      </c>
      <c r="D343" s="168" t="s">
        <v>477</v>
      </c>
      <c r="E343" s="169">
        <v>4</v>
      </c>
      <c r="F343" s="170"/>
      <c r="G343" s="171">
        <f>ROUND(E343*F343,2)</f>
        <v>0</v>
      </c>
      <c r="H343" s="170"/>
      <c r="I343" s="171">
        <f>ROUND(E343*H343,2)</f>
        <v>0</v>
      </c>
      <c r="J343" s="170"/>
      <c r="K343" s="171">
        <f>ROUND(E343*J343,2)</f>
        <v>0</v>
      </c>
      <c r="L343" s="171">
        <v>21</v>
      </c>
      <c r="M343" s="171">
        <f>G343*(1+L343/100)</f>
        <v>0</v>
      </c>
      <c r="N343" s="169">
        <v>0</v>
      </c>
      <c r="O343" s="169">
        <f>ROUND(E343*N343,2)</f>
        <v>0</v>
      </c>
      <c r="P343" s="169">
        <v>0</v>
      </c>
      <c r="Q343" s="169">
        <f>ROUND(E343*P343,2)</f>
        <v>0</v>
      </c>
      <c r="R343" s="171" t="s">
        <v>420</v>
      </c>
      <c r="S343" s="171" t="s">
        <v>125</v>
      </c>
      <c r="T343" s="172" t="s">
        <v>125</v>
      </c>
      <c r="U343" s="157">
        <v>3.51</v>
      </c>
      <c r="V343" s="157">
        <f>ROUND(E343*U343,2)</f>
        <v>14.04</v>
      </c>
      <c r="W343" s="157"/>
      <c r="X343" s="157" t="s">
        <v>201</v>
      </c>
      <c r="Y343" s="157" t="s">
        <v>128</v>
      </c>
      <c r="Z343" s="147"/>
      <c r="AA343" s="147"/>
      <c r="AB343" s="147"/>
      <c r="AC343" s="147"/>
      <c r="AD343" s="147"/>
      <c r="AE343" s="147"/>
      <c r="AF343" s="147"/>
      <c r="AG343" s="147" t="s">
        <v>202</v>
      </c>
      <c r="AH343" s="147"/>
      <c r="AI343" s="147"/>
      <c r="AJ343" s="147"/>
      <c r="AK343" s="147"/>
      <c r="AL343" s="147"/>
      <c r="AM343" s="147"/>
      <c r="AN343" s="147"/>
      <c r="AO343" s="147"/>
      <c r="AP343" s="147"/>
      <c r="AQ343" s="147"/>
      <c r="AR343" s="147"/>
      <c r="AS343" s="147"/>
      <c r="AT343" s="147"/>
      <c r="AU343" s="147"/>
      <c r="AV343" s="147"/>
      <c r="AW343" s="147"/>
      <c r="AX343" s="147"/>
      <c r="AY343" s="147"/>
      <c r="AZ343" s="147"/>
      <c r="BA343" s="147"/>
      <c r="BB343" s="147"/>
      <c r="BC343" s="147"/>
      <c r="BD343" s="147"/>
      <c r="BE343" s="147"/>
      <c r="BF343" s="147"/>
      <c r="BG343" s="147"/>
      <c r="BH343" s="147"/>
    </row>
    <row r="344" spans="1:60" outlineLevel="2" x14ac:dyDescent="0.2">
      <c r="A344" s="154"/>
      <c r="B344" s="155"/>
      <c r="C344" s="256"/>
      <c r="D344" s="257"/>
      <c r="E344" s="257"/>
      <c r="F344" s="257"/>
      <c r="G344" s="257"/>
      <c r="H344" s="157"/>
      <c r="I344" s="157"/>
      <c r="J344" s="157"/>
      <c r="K344" s="157"/>
      <c r="L344" s="157"/>
      <c r="M344" s="157"/>
      <c r="N344" s="156"/>
      <c r="O344" s="156"/>
      <c r="P344" s="156"/>
      <c r="Q344" s="156"/>
      <c r="R344" s="157"/>
      <c r="S344" s="157"/>
      <c r="T344" s="157"/>
      <c r="U344" s="157"/>
      <c r="V344" s="157"/>
      <c r="W344" s="157"/>
      <c r="X344" s="157"/>
      <c r="Y344" s="157"/>
      <c r="Z344" s="147"/>
      <c r="AA344" s="147"/>
      <c r="AB344" s="147"/>
      <c r="AC344" s="147"/>
      <c r="AD344" s="147"/>
      <c r="AE344" s="147"/>
      <c r="AF344" s="147"/>
      <c r="AG344" s="147" t="s">
        <v>132</v>
      </c>
      <c r="AH344" s="147"/>
      <c r="AI344" s="147"/>
      <c r="AJ344" s="147"/>
      <c r="AK344" s="147"/>
      <c r="AL344" s="147"/>
      <c r="AM344" s="147"/>
      <c r="AN344" s="147"/>
      <c r="AO344" s="147"/>
      <c r="AP344" s="147"/>
      <c r="AQ344" s="147"/>
      <c r="AR344" s="147"/>
      <c r="AS344" s="147"/>
      <c r="AT344" s="147"/>
      <c r="AU344" s="147"/>
      <c r="AV344" s="147"/>
      <c r="AW344" s="147"/>
      <c r="AX344" s="147"/>
      <c r="AY344" s="147"/>
      <c r="AZ344" s="147"/>
      <c r="BA344" s="147"/>
      <c r="BB344" s="147"/>
      <c r="BC344" s="147"/>
      <c r="BD344" s="147"/>
      <c r="BE344" s="147"/>
      <c r="BF344" s="147"/>
      <c r="BG344" s="147"/>
      <c r="BH344" s="147"/>
    </row>
    <row r="345" spans="1:60" ht="21.75" outlineLevel="1" x14ac:dyDescent="0.2">
      <c r="A345" s="166">
        <v>82</v>
      </c>
      <c r="B345" s="167" t="s">
        <v>516</v>
      </c>
      <c r="C345" s="175" t="s">
        <v>517</v>
      </c>
      <c r="D345" s="168" t="s">
        <v>477</v>
      </c>
      <c r="E345" s="169">
        <v>2</v>
      </c>
      <c r="F345" s="170"/>
      <c r="G345" s="171">
        <f>ROUND(E345*F345,2)</f>
        <v>0</v>
      </c>
      <c r="H345" s="170"/>
      <c r="I345" s="171">
        <f>ROUND(E345*H345,2)</f>
        <v>0</v>
      </c>
      <c r="J345" s="170"/>
      <c r="K345" s="171">
        <f>ROUND(E345*J345,2)</f>
        <v>0</v>
      </c>
      <c r="L345" s="171">
        <v>21</v>
      </c>
      <c r="M345" s="171">
        <f>G345*(1+L345/100)</f>
        <v>0</v>
      </c>
      <c r="N345" s="169">
        <v>2.7799999999999999E-3</v>
      </c>
      <c r="O345" s="169">
        <f>ROUND(E345*N345,2)</f>
        <v>0.01</v>
      </c>
      <c r="P345" s="169">
        <v>0</v>
      </c>
      <c r="Q345" s="169">
        <f>ROUND(E345*P345,2)</f>
        <v>0</v>
      </c>
      <c r="R345" s="171" t="s">
        <v>420</v>
      </c>
      <c r="S345" s="171" t="s">
        <v>125</v>
      </c>
      <c r="T345" s="172" t="s">
        <v>125</v>
      </c>
      <c r="U345" s="157">
        <v>1.55</v>
      </c>
      <c r="V345" s="157">
        <f>ROUND(E345*U345,2)</f>
        <v>3.1</v>
      </c>
      <c r="W345" s="157"/>
      <c r="X345" s="157" t="s">
        <v>201</v>
      </c>
      <c r="Y345" s="157" t="s">
        <v>128</v>
      </c>
      <c r="Z345" s="147"/>
      <c r="AA345" s="147"/>
      <c r="AB345" s="147"/>
      <c r="AC345" s="147"/>
      <c r="AD345" s="147"/>
      <c r="AE345" s="147"/>
      <c r="AF345" s="147"/>
      <c r="AG345" s="147" t="s">
        <v>202</v>
      </c>
      <c r="AH345" s="147"/>
      <c r="AI345" s="147"/>
      <c r="AJ345" s="147"/>
      <c r="AK345" s="147"/>
      <c r="AL345" s="147"/>
      <c r="AM345" s="147"/>
      <c r="AN345" s="147"/>
      <c r="AO345" s="147"/>
      <c r="AP345" s="147"/>
      <c r="AQ345" s="147"/>
      <c r="AR345" s="147"/>
      <c r="AS345" s="147"/>
      <c r="AT345" s="147"/>
      <c r="AU345" s="147"/>
      <c r="AV345" s="147"/>
      <c r="AW345" s="147"/>
      <c r="AX345" s="147"/>
      <c r="AY345" s="147"/>
      <c r="AZ345" s="147"/>
      <c r="BA345" s="147"/>
      <c r="BB345" s="147"/>
      <c r="BC345" s="147"/>
      <c r="BD345" s="147"/>
      <c r="BE345" s="147"/>
      <c r="BF345" s="147"/>
      <c r="BG345" s="147"/>
      <c r="BH345" s="147"/>
    </row>
    <row r="346" spans="1:60" outlineLevel="2" x14ac:dyDescent="0.2">
      <c r="A346" s="154"/>
      <c r="B346" s="155"/>
      <c r="C346" s="256"/>
      <c r="D346" s="257"/>
      <c r="E346" s="257"/>
      <c r="F346" s="257"/>
      <c r="G346" s="257"/>
      <c r="H346" s="157"/>
      <c r="I346" s="157"/>
      <c r="J346" s="157"/>
      <c r="K346" s="157"/>
      <c r="L346" s="157"/>
      <c r="M346" s="157"/>
      <c r="N346" s="156"/>
      <c r="O346" s="156"/>
      <c r="P346" s="156"/>
      <c r="Q346" s="156"/>
      <c r="R346" s="157"/>
      <c r="S346" s="157"/>
      <c r="T346" s="157"/>
      <c r="U346" s="157"/>
      <c r="V346" s="157"/>
      <c r="W346" s="157"/>
      <c r="X346" s="157"/>
      <c r="Y346" s="157"/>
      <c r="Z346" s="147"/>
      <c r="AA346" s="147"/>
      <c r="AB346" s="147"/>
      <c r="AC346" s="147"/>
      <c r="AD346" s="147"/>
      <c r="AE346" s="147"/>
      <c r="AF346" s="147"/>
      <c r="AG346" s="147" t="s">
        <v>132</v>
      </c>
      <c r="AH346" s="147"/>
      <c r="AI346" s="147"/>
      <c r="AJ346" s="147"/>
      <c r="AK346" s="147"/>
      <c r="AL346" s="147"/>
      <c r="AM346" s="147"/>
      <c r="AN346" s="147"/>
      <c r="AO346" s="147"/>
      <c r="AP346" s="147"/>
      <c r="AQ346" s="147"/>
      <c r="AR346" s="147"/>
      <c r="AS346" s="147"/>
      <c r="AT346" s="147"/>
      <c r="AU346" s="147"/>
      <c r="AV346" s="147"/>
      <c r="AW346" s="147"/>
      <c r="AX346" s="147"/>
      <c r="AY346" s="147"/>
      <c r="AZ346" s="147"/>
      <c r="BA346" s="147"/>
      <c r="BB346" s="147"/>
      <c r="BC346" s="147"/>
      <c r="BD346" s="147"/>
      <c r="BE346" s="147"/>
      <c r="BF346" s="147"/>
      <c r="BG346" s="147"/>
      <c r="BH346" s="147"/>
    </row>
    <row r="347" spans="1:60" outlineLevel="1" x14ac:dyDescent="0.2">
      <c r="A347" s="166">
        <v>83</v>
      </c>
      <c r="B347" s="167" t="s">
        <v>518</v>
      </c>
      <c r="C347" s="175" t="s">
        <v>519</v>
      </c>
      <c r="D347" s="168" t="s">
        <v>211</v>
      </c>
      <c r="E347" s="169">
        <v>553.4</v>
      </c>
      <c r="F347" s="170"/>
      <c r="G347" s="171">
        <f>ROUND(E347*F347,2)</f>
        <v>0</v>
      </c>
      <c r="H347" s="170"/>
      <c r="I347" s="171">
        <f>ROUND(E347*H347,2)</f>
        <v>0</v>
      </c>
      <c r="J347" s="170"/>
      <c r="K347" s="171">
        <f>ROUND(E347*J347,2)</f>
        <v>0</v>
      </c>
      <c r="L347" s="171">
        <v>21</v>
      </c>
      <c r="M347" s="171">
        <f>G347*(1+L347/100)</f>
        <v>0</v>
      </c>
      <c r="N347" s="169">
        <v>0</v>
      </c>
      <c r="O347" s="169">
        <f>ROUND(E347*N347,2)</f>
        <v>0</v>
      </c>
      <c r="P347" s="169">
        <v>0</v>
      </c>
      <c r="Q347" s="169">
        <f>ROUND(E347*P347,2)</f>
        <v>0</v>
      </c>
      <c r="R347" s="171" t="s">
        <v>420</v>
      </c>
      <c r="S347" s="171" t="s">
        <v>125</v>
      </c>
      <c r="T347" s="172" t="s">
        <v>125</v>
      </c>
      <c r="U347" s="157">
        <v>4.3999999999999997E-2</v>
      </c>
      <c r="V347" s="157">
        <f>ROUND(E347*U347,2)</f>
        <v>24.35</v>
      </c>
      <c r="W347" s="157"/>
      <c r="X347" s="157" t="s">
        <v>201</v>
      </c>
      <c r="Y347" s="157" t="s">
        <v>128</v>
      </c>
      <c r="Z347" s="147"/>
      <c r="AA347" s="147"/>
      <c r="AB347" s="147"/>
      <c r="AC347" s="147"/>
      <c r="AD347" s="147"/>
      <c r="AE347" s="147"/>
      <c r="AF347" s="147"/>
      <c r="AG347" s="147" t="s">
        <v>202</v>
      </c>
      <c r="AH347" s="147"/>
      <c r="AI347" s="147"/>
      <c r="AJ347" s="147"/>
      <c r="AK347" s="147"/>
      <c r="AL347" s="147"/>
      <c r="AM347" s="147"/>
      <c r="AN347" s="147"/>
      <c r="AO347" s="147"/>
      <c r="AP347" s="147"/>
      <c r="AQ347" s="147"/>
      <c r="AR347" s="147"/>
      <c r="AS347" s="147"/>
      <c r="AT347" s="147"/>
      <c r="AU347" s="147"/>
      <c r="AV347" s="147"/>
      <c r="AW347" s="147"/>
      <c r="AX347" s="147"/>
      <c r="AY347" s="147"/>
      <c r="AZ347" s="147"/>
      <c r="BA347" s="147"/>
      <c r="BB347" s="147"/>
      <c r="BC347" s="147"/>
      <c r="BD347" s="147"/>
      <c r="BE347" s="147"/>
      <c r="BF347" s="147"/>
      <c r="BG347" s="147"/>
      <c r="BH347" s="147"/>
    </row>
    <row r="348" spans="1:60" outlineLevel="2" x14ac:dyDescent="0.2">
      <c r="A348" s="154"/>
      <c r="B348" s="155"/>
      <c r="C348" s="258" t="s">
        <v>520</v>
      </c>
      <c r="D348" s="259"/>
      <c r="E348" s="259"/>
      <c r="F348" s="259"/>
      <c r="G348" s="259"/>
      <c r="H348" s="157"/>
      <c r="I348" s="157"/>
      <c r="J348" s="157"/>
      <c r="K348" s="157"/>
      <c r="L348" s="157"/>
      <c r="M348" s="157"/>
      <c r="N348" s="156"/>
      <c r="O348" s="156"/>
      <c r="P348" s="156"/>
      <c r="Q348" s="156"/>
      <c r="R348" s="157"/>
      <c r="S348" s="157"/>
      <c r="T348" s="157"/>
      <c r="U348" s="157"/>
      <c r="V348" s="157"/>
      <c r="W348" s="157"/>
      <c r="X348" s="157"/>
      <c r="Y348" s="157"/>
      <c r="Z348" s="147"/>
      <c r="AA348" s="147"/>
      <c r="AB348" s="147"/>
      <c r="AC348" s="147"/>
      <c r="AD348" s="147"/>
      <c r="AE348" s="147"/>
      <c r="AF348" s="147"/>
      <c r="AG348" s="147" t="s">
        <v>204</v>
      </c>
      <c r="AH348" s="147"/>
      <c r="AI348" s="147"/>
      <c r="AJ348" s="147"/>
      <c r="AK348" s="147"/>
      <c r="AL348" s="147"/>
      <c r="AM348" s="147"/>
      <c r="AN348" s="147"/>
      <c r="AO348" s="147"/>
      <c r="AP348" s="147"/>
      <c r="AQ348" s="147"/>
      <c r="AR348" s="147"/>
      <c r="AS348" s="147"/>
      <c r="AT348" s="147"/>
      <c r="AU348" s="147"/>
      <c r="AV348" s="147"/>
      <c r="AW348" s="147"/>
      <c r="AX348" s="147"/>
      <c r="AY348" s="147"/>
      <c r="AZ348" s="147"/>
      <c r="BA348" s="173" t="str">
        <f>C348</f>
        <v>přísun, montáže, demontáže a odsunu zkoušecího čerpadla, napuštění tlakovou vodou a dodání vody pro tlakovou zkoušku,</v>
      </c>
      <c r="BB348" s="147"/>
      <c r="BC348" s="147"/>
      <c r="BD348" s="147"/>
      <c r="BE348" s="147"/>
      <c r="BF348" s="147"/>
      <c r="BG348" s="147"/>
      <c r="BH348" s="147"/>
    </row>
    <row r="349" spans="1:60" outlineLevel="2" x14ac:dyDescent="0.2">
      <c r="A349" s="154"/>
      <c r="B349" s="155"/>
      <c r="C349" s="181" t="s">
        <v>521</v>
      </c>
      <c r="D349" s="179"/>
      <c r="E349" s="180">
        <v>508</v>
      </c>
      <c r="F349" s="157"/>
      <c r="G349" s="157"/>
      <c r="H349" s="157"/>
      <c r="I349" s="157"/>
      <c r="J349" s="157"/>
      <c r="K349" s="157"/>
      <c r="L349" s="157"/>
      <c r="M349" s="157"/>
      <c r="N349" s="156"/>
      <c r="O349" s="156"/>
      <c r="P349" s="156"/>
      <c r="Q349" s="156"/>
      <c r="R349" s="157"/>
      <c r="S349" s="157"/>
      <c r="T349" s="157"/>
      <c r="U349" s="157"/>
      <c r="V349" s="157"/>
      <c r="W349" s="157"/>
      <c r="X349" s="157"/>
      <c r="Y349" s="157"/>
      <c r="Z349" s="147"/>
      <c r="AA349" s="147"/>
      <c r="AB349" s="147"/>
      <c r="AC349" s="147"/>
      <c r="AD349" s="147"/>
      <c r="AE349" s="147"/>
      <c r="AF349" s="147"/>
      <c r="AG349" s="147" t="s">
        <v>214</v>
      </c>
      <c r="AH349" s="147">
        <v>0</v>
      </c>
      <c r="AI349" s="147"/>
      <c r="AJ349" s="147"/>
      <c r="AK349" s="147"/>
      <c r="AL349" s="147"/>
      <c r="AM349" s="147"/>
      <c r="AN349" s="147"/>
      <c r="AO349" s="147"/>
      <c r="AP349" s="147"/>
      <c r="AQ349" s="147"/>
      <c r="AR349" s="147"/>
      <c r="AS349" s="147"/>
      <c r="AT349" s="147"/>
      <c r="AU349" s="147"/>
      <c r="AV349" s="147"/>
      <c r="AW349" s="147"/>
      <c r="AX349" s="147"/>
      <c r="AY349" s="147"/>
      <c r="AZ349" s="147"/>
      <c r="BA349" s="147"/>
      <c r="BB349" s="147"/>
      <c r="BC349" s="147"/>
      <c r="BD349" s="147"/>
      <c r="BE349" s="147"/>
      <c r="BF349" s="147"/>
      <c r="BG349" s="147"/>
      <c r="BH349" s="147"/>
    </row>
    <row r="350" spans="1:60" outlineLevel="3" x14ac:dyDescent="0.2">
      <c r="A350" s="154"/>
      <c r="B350" s="155"/>
      <c r="C350" s="181" t="s">
        <v>522</v>
      </c>
      <c r="D350" s="179"/>
      <c r="E350" s="180">
        <v>44.4</v>
      </c>
      <c r="F350" s="157"/>
      <c r="G350" s="157"/>
      <c r="H350" s="157"/>
      <c r="I350" s="157"/>
      <c r="J350" s="157"/>
      <c r="K350" s="157"/>
      <c r="L350" s="157"/>
      <c r="M350" s="157"/>
      <c r="N350" s="156"/>
      <c r="O350" s="156"/>
      <c r="P350" s="156"/>
      <c r="Q350" s="156"/>
      <c r="R350" s="157"/>
      <c r="S350" s="157"/>
      <c r="T350" s="157"/>
      <c r="U350" s="157"/>
      <c r="V350" s="157"/>
      <c r="W350" s="157"/>
      <c r="X350" s="157"/>
      <c r="Y350" s="157"/>
      <c r="Z350" s="147"/>
      <c r="AA350" s="147"/>
      <c r="AB350" s="147"/>
      <c r="AC350" s="147"/>
      <c r="AD350" s="147"/>
      <c r="AE350" s="147"/>
      <c r="AF350" s="147"/>
      <c r="AG350" s="147" t="s">
        <v>214</v>
      </c>
      <c r="AH350" s="147">
        <v>0</v>
      </c>
      <c r="AI350" s="147"/>
      <c r="AJ350" s="147"/>
      <c r="AK350" s="147"/>
      <c r="AL350" s="147"/>
      <c r="AM350" s="147"/>
      <c r="AN350" s="147"/>
      <c r="AO350" s="147"/>
      <c r="AP350" s="147"/>
      <c r="AQ350" s="147"/>
      <c r="AR350" s="147"/>
      <c r="AS350" s="147"/>
      <c r="AT350" s="147"/>
      <c r="AU350" s="147"/>
      <c r="AV350" s="147"/>
      <c r="AW350" s="147"/>
      <c r="AX350" s="147"/>
      <c r="AY350" s="147"/>
      <c r="AZ350" s="147"/>
      <c r="BA350" s="147"/>
      <c r="BB350" s="147"/>
      <c r="BC350" s="147"/>
      <c r="BD350" s="147"/>
      <c r="BE350" s="147"/>
      <c r="BF350" s="147"/>
      <c r="BG350" s="147"/>
      <c r="BH350" s="147"/>
    </row>
    <row r="351" spans="1:60" outlineLevel="3" x14ac:dyDescent="0.2">
      <c r="A351" s="154"/>
      <c r="B351" s="155"/>
      <c r="C351" s="181" t="s">
        <v>523</v>
      </c>
      <c r="D351" s="179"/>
      <c r="E351" s="180">
        <v>1</v>
      </c>
      <c r="F351" s="157"/>
      <c r="G351" s="157"/>
      <c r="H351" s="157"/>
      <c r="I351" s="157"/>
      <c r="J351" s="157"/>
      <c r="K351" s="157"/>
      <c r="L351" s="157"/>
      <c r="M351" s="157"/>
      <c r="N351" s="156"/>
      <c r="O351" s="156"/>
      <c r="P351" s="156"/>
      <c r="Q351" s="156"/>
      <c r="R351" s="157"/>
      <c r="S351" s="157"/>
      <c r="T351" s="157"/>
      <c r="U351" s="157"/>
      <c r="V351" s="157"/>
      <c r="W351" s="157"/>
      <c r="X351" s="157"/>
      <c r="Y351" s="157"/>
      <c r="Z351" s="147"/>
      <c r="AA351" s="147"/>
      <c r="AB351" s="147"/>
      <c r="AC351" s="147"/>
      <c r="AD351" s="147"/>
      <c r="AE351" s="147"/>
      <c r="AF351" s="147"/>
      <c r="AG351" s="147" t="s">
        <v>214</v>
      </c>
      <c r="AH351" s="147">
        <v>0</v>
      </c>
      <c r="AI351" s="147"/>
      <c r="AJ351" s="147"/>
      <c r="AK351" s="147"/>
      <c r="AL351" s="147"/>
      <c r="AM351" s="147"/>
      <c r="AN351" s="147"/>
      <c r="AO351" s="147"/>
      <c r="AP351" s="147"/>
      <c r="AQ351" s="147"/>
      <c r="AR351" s="147"/>
      <c r="AS351" s="147"/>
      <c r="AT351" s="147"/>
      <c r="AU351" s="147"/>
      <c r="AV351" s="147"/>
      <c r="AW351" s="147"/>
      <c r="AX351" s="147"/>
      <c r="AY351" s="147"/>
      <c r="AZ351" s="147"/>
      <c r="BA351" s="147"/>
      <c r="BB351" s="147"/>
      <c r="BC351" s="147"/>
      <c r="BD351" s="147"/>
      <c r="BE351" s="147"/>
      <c r="BF351" s="147"/>
      <c r="BG351" s="147"/>
      <c r="BH351" s="147"/>
    </row>
    <row r="352" spans="1:60" outlineLevel="2" x14ac:dyDescent="0.2">
      <c r="A352" s="154"/>
      <c r="B352" s="155"/>
      <c r="C352" s="243"/>
      <c r="D352" s="244"/>
      <c r="E352" s="244"/>
      <c r="F352" s="244"/>
      <c r="G352" s="244"/>
      <c r="H352" s="157"/>
      <c r="I352" s="157"/>
      <c r="J352" s="157"/>
      <c r="K352" s="157"/>
      <c r="L352" s="157"/>
      <c r="M352" s="157"/>
      <c r="N352" s="156"/>
      <c r="O352" s="156"/>
      <c r="P352" s="156"/>
      <c r="Q352" s="156"/>
      <c r="R352" s="157"/>
      <c r="S352" s="157"/>
      <c r="T352" s="157"/>
      <c r="U352" s="157"/>
      <c r="V352" s="157"/>
      <c r="W352" s="157"/>
      <c r="X352" s="157"/>
      <c r="Y352" s="157"/>
      <c r="Z352" s="147"/>
      <c r="AA352" s="147"/>
      <c r="AB352" s="147"/>
      <c r="AC352" s="147"/>
      <c r="AD352" s="147"/>
      <c r="AE352" s="147"/>
      <c r="AF352" s="147"/>
      <c r="AG352" s="147" t="s">
        <v>132</v>
      </c>
      <c r="AH352" s="147"/>
      <c r="AI352" s="147"/>
      <c r="AJ352" s="147"/>
      <c r="AK352" s="147"/>
      <c r="AL352" s="147"/>
      <c r="AM352" s="147"/>
      <c r="AN352" s="147"/>
      <c r="AO352" s="147"/>
      <c r="AP352" s="147"/>
      <c r="AQ352" s="147"/>
      <c r="AR352" s="147"/>
      <c r="AS352" s="147"/>
      <c r="AT352" s="147"/>
      <c r="AU352" s="147"/>
      <c r="AV352" s="147"/>
      <c r="AW352" s="147"/>
      <c r="AX352" s="147"/>
      <c r="AY352" s="147"/>
      <c r="AZ352" s="147"/>
      <c r="BA352" s="147"/>
      <c r="BB352" s="147"/>
      <c r="BC352" s="147"/>
      <c r="BD352" s="147"/>
      <c r="BE352" s="147"/>
      <c r="BF352" s="147"/>
      <c r="BG352" s="147"/>
      <c r="BH352" s="147"/>
    </row>
    <row r="353" spans="1:60" outlineLevel="1" x14ac:dyDescent="0.2">
      <c r="A353" s="166">
        <v>84</v>
      </c>
      <c r="B353" s="167" t="s">
        <v>524</v>
      </c>
      <c r="C353" s="175" t="s">
        <v>525</v>
      </c>
      <c r="D353" s="168" t="s">
        <v>211</v>
      </c>
      <c r="E353" s="169">
        <v>316.10000000000002</v>
      </c>
      <c r="F353" s="170"/>
      <c r="G353" s="171">
        <f>ROUND(E353*F353,2)</f>
        <v>0</v>
      </c>
      <c r="H353" s="170"/>
      <c r="I353" s="171">
        <f>ROUND(E353*H353,2)</f>
        <v>0</v>
      </c>
      <c r="J353" s="170"/>
      <c r="K353" s="171">
        <f>ROUND(E353*J353,2)</f>
        <v>0</v>
      </c>
      <c r="L353" s="171">
        <v>21</v>
      </c>
      <c r="M353" s="171">
        <f>G353*(1+L353/100)</f>
        <v>0</v>
      </c>
      <c r="N353" s="169">
        <v>0</v>
      </c>
      <c r="O353" s="169">
        <f>ROUND(E353*N353,2)</f>
        <v>0</v>
      </c>
      <c r="P353" s="169">
        <v>0</v>
      </c>
      <c r="Q353" s="169">
        <f>ROUND(E353*P353,2)</f>
        <v>0</v>
      </c>
      <c r="R353" s="171" t="s">
        <v>420</v>
      </c>
      <c r="S353" s="171" t="s">
        <v>125</v>
      </c>
      <c r="T353" s="172" t="s">
        <v>125</v>
      </c>
      <c r="U353" s="157">
        <v>4.3999999999999997E-2</v>
      </c>
      <c r="V353" s="157">
        <f>ROUND(E353*U353,2)</f>
        <v>13.91</v>
      </c>
      <c r="W353" s="157"/>
      <c r="X353" s="157" t="s">
        <v>201</v>
      </c>
      <c r="Y353" s="157" t="s">
        <v>128</v>
      </c>
      <c r="Z353" s="147"/>
      <c r="AA353" s="147"/>
      <c r="AB353" s="147"/>
      <c r="AC353" s="147"/>
      <c r="AD353" s="147"/>
      <c r="AE353" s="147"/>
      <c r="AF353" s="147"/>
      <c r="AG353" s="147" t="s">
        <v>202</v>
      </c>
      <c r="AH353" s="147"/>
      <c r="AI353" s="147"/>
      <c r="AJ353" s="147"/>
      <c r="AK353" s="147"/>
      <c r="AL353" s="147"/>
      <c r="AM353" s="147"/>
      <c r="AN353" s="147"/>
      <c r="AO353" s="147"/>
      <c r="AP353" s="147"/>
      <c r="AQ353" s="147"/>
      <c r="AR353" s="147"/>
      <c r="AS353" s="147"/>
      <c r="AT353" s="147"/>
      <c r="AU353" s="147"/>
      <c r="AV353" s="147"/>
      <c r="AW353" s="147"/>
      <c r="AX353" s="147"/>
      <c r="AY353" s="147"/>
      <c r="AZ353" s="147"/>
      <c r="BA353" s="147"/>
      <c r="BB353" s="147"/>
      <c r="BC353" s="147"/>
      <c r="BD353" s="147"/>
      <c r="BE353" s="147"/>
      <c r="BF353" s="147"/>
      <c r="BG353" s="147"/>
      <c r="BH353" s="147"/>
    </row>
    <row r="354" spans="1:60" outlineLevel="2" x14ac:dyDescent="0.2">
      <c r="A354" s="154"/>
      <c r="B354" s="155"/>
      <c r="C354" s="258" t="s">
        <v>520</v>
      </c>
      <c r="D354" s="259"/>
      <c r="E354" s="259"/>
      <c r="F354" s="259"/>
      <c r="G354" s="259"/>
      <c r="H354" s="157"/>
      <c r="I354" s="157"/>
      <c r="J354" s="157"/>
      <c r="K354" s="157"/>
      <c r="L354" s="157"/>
      <c r="M354" s="157"/>
      <c r="N354" s="156"/>
      <c r="O354" s="156"/>
      <c r="P354" s="156"/>
      <c r="Q354" s="156"/>
      <c r="R354" s="157"/>
      <c r="S354" s="157"/>
      <c r="T354" s="157"/>
      <c r="U354" s="157"/>
      <c r="V354" s="157"/>
      <c r="W354" s="157"/>
      <c r="X354" s="157"/>
      <c r="Y354" s="157"/>
      <c r="Z354" s="147"/>
      <c r="AA354" s="147"/>
      <c r="AB354" s="147"/>
      <c r="AC354" s="147"/>
      <c r="AD354" s="147"/>
      <c r="AE354" s="147"/>
      <c r="AF354" s="147"/>
      <c r="AG354" s="147" t="s">
        <v>204</v>
      </c>
      <c r="AH354" s="147"/>
      <c r="AI354" s="147"/>
      <c r="AJ354" s="147"/>
      <c r="AK354" s="147"/>
      <c r="AL354" s="147"/>
      <c r="AM354" s="147"/>
      <c r="AN354" s="147"/>
      <c r="AO354" s="147"/>
      <c r="AP354" s="147"/>
      <c r="AQ354" s="147"/>
      <c r="AR354" s="147"/>
      <c r="AS354" s="147"/>
      <c r="AT354" s="147"/>
      <c r="AU354" s="147"/>
      <c r="AV354" s="147"/>
      <c r="AW354" s="147"/>
      <c r="AX354" s="147"/>
      <c r="AY354" s="147"/>
      <c r="AZ354" s="147"/>
      <c r="BA354" s="173" t="str">
        <f>C354</f>
        <v>přísun, montáže, demontáže a odsunu zkoušecího čerpadla, napuštění tlakovou vodou a dodání vody pro tlakovou zkoušku,</v>
      </c>
      <c r="BB354" s="147"/>
      <c r="BC354" s="147"/>
      <c r="BD354" s="147"/>
      <c r="BE354" s="147"/>
      <c r="BF354" s="147"/>
      <c r="BG354" s="147"/>
      <c r="BH354" s="147"/>
    </row>
    <row r="355" spans="1:60" outlineLevel="2" x14ac:dyDescent="0.2">
      <c r="A355" s="154"/>
      <c r="B355" s="155"/>
      <c r="C355" s="181" t="s">
        <v>526</v>
      </c>
      <c r="D355" s="179"/>
      <c r="E355" s="180">
        <v>316.10000000000002</v>
      </c>
      <c r="F355" s="157"/>
      <c r="G355" s="157"/>
      <c r="H355" s="157"/>
      <c r="I355" s="157"/>
      <c r="J355" s="157"/>
      <c r="K355" s="157"/>
      <c r="L355" s="157"/>
      <c r="M355" s="157"/>
      <c r="N355" s="156"/>
      <c r="O355" s="156"/>
      <c r="P355" s="156"/>
      <c r="Q355" s="156"/>
      <c r="R355" s="157"/>
      <c r="S355" s="157"/>
      <c r="T355" s="157"/>
      <c r="U355" s="157"/>
      <c r="V355" s="157"/>
      <c r="W355" s="157"/>
      <c r="X355" s="157"/>
      <c r="Y355" s="157"/>
      <c r="Z355" s="147"/>
      <c r="AA355" s="147"/>
      <c r="AB355" s="147"/>
      <c r="AC355" s="147"/>
      <c r="AD355" s="147"/>
      <c r="AE355" s="147"/>
      <c r="AF355" s="147"/>
      <c r="AG355" s="147" t="s">
        <v>214</v>
      </c>
      <c r="AH355" s="147">
        <v>0</v>
      </c>
      <c r="AI355" s="147"/>
      <c r="AJ355" s="147"/>
      <c r="AK355" s="147"/>
      <c r="AL355" s="147"/>
      <c r="AM355" s="147"/>
      <c r="AN355" s="147"/>
      <c r="AO355" s="147"/>
      <c r="AP355" s="147"/>
      <c r="AQ355" s="147"/>
      <c r="AR355" s="147"/>
      <c r="AS355" s="147"/>
      <c r="AT355" s="147"/>
      <c r="AU355" s="147"/>
      <c r="AV355" s="147"/>
      <c r="AW355" s="147"/>
      <c r="AX355" s="147"/>
      <c r="AY355" s="147"/>
      <c r="AZ355" s="147"/>
      <c r="BA355" s="147"/>
      <c r="BB355" s="147"/>
      <c r="BC355" s="147"/>
      <c r="BD355" s="147"/>
      <c r="BE355" s="147"/>
      <c r="BF355" s="147"/>
      <c r="BG355" s="147"/>
      <c r="BH355" s="147"/>
    </row>
    <row r="356" spans="1:60" outlineLevel="2" x14ac:dyDescent="0.2">
      <c r="A356" s="154"/>
      <c r="B356" s="155"/>
      <c r="C356" s="243"/>
      <c r="D356" s="244"/>
      <c r="E356" s="244"/>
      <c r="F356" s="244"/>
      <c r="G356" s="244"/>
      <c r="H356" s="157"/>
      <c r="I356" s="157"/>
      <c r="J356" s="157"/>
      <c r="K356" s="157"/>
      <c r="L356" s="157"/>
      <c r="M356" s="157"/>
      <c r="N356" s="156"/>
      <c r="O356" s="156"/>
      <c r="P356" s="156"/>
      <c r="Q356" s="156"/>
      <c r="R356" s="157"/>
      <c r="S356" s="157"/>
      <c r="T356" s="157"/>
      <c r="U356" s="157"/>
      <c r="V356" s="157"/>
      <c r="W356" s="157"/>
      <c r="X356" s="157"/>
      <c r="Y356" s="157"/>
      <c r="Z356" s="147"/>
      <c r="AA356" s="147"/>
      <c r="AB356" s="147"/>
      <c r="AC356" s="147"/>
      <c r="AD356" s="147"/>
      <c r="AE356" s="147"/>
      <c r="AF356" s="147"/>
      <c r="AG356" s="147" t="s">
        <v>132</v>
      </c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</row>
    <row r="357" spans="1:60" outlineLevel="1" x14ac:dyDescent="0.2">
      <c r="A357" s="166">
        <v>85</v>
      </c>
      <c r="B357" s="167" t="s">
        <v>527</v>
      </c>
      <c r="C357" s="175" t="s">
        <v>528</v>
      </c>
      <c r="D357" s="168" t="s">
        <v>529</v>
      </c>
      <c r="E357" s="169">
        <v>2</v>
      </c>
      <c r="F357" s="170"/>
      <c r="G357" s="171">
        <f>ROUND(E357*F357,2)</f>
        <v>0</v>
      </c>
      <c r="H357" s="170"/>
      <c r="I357" s="171">
        <f>ROUND(E357*H357,2)</f>
        <v>0</v>
      </c>
      <c r="J357" s="170"/>
      <c r="K357" s="171">
        <f>ROUND(E357*J357,2)</f>
        <v>0</v>
      </c>
      <c r="L357" s="171">
        <v>21</v>
      </c>
      <c r="M357" s="171">
        <f>G357*(1+L357/100)</f>
        <v>0</v>
      </c>
      <c r="N357" s="169">
        <v>3.5029999999999999E-2</v>
      </c>
      <c r="O357" s="169">
        <f>ROUND(E357*N357,2)</f>
        <v>7.0000000000000007E-2</v>
      </c>
      <c r="P357" s="169">
        <v>0</v>
      </c>
      <c r="Q357" s="169">
        <f>ROUND(E357*P357,2)</f>
        <v>0</v>
      </c>
      <c r="R357" s="171" t="s">
        <v>420</v>
      </c>
      <c r="S357" s="171" t="s">
        <v>125</v>
      </c>
      <c r="T357" s="172" t="s">
        <v>125</v>
      </c>
      <c r="U357" s="157">
        <v>10.130000000000001</v>
      </c>
      <c r="V357" s="157">
        <f>ROUND(E357*U357,2)</f>
        <v>20.260000000000002</v>
      </c>
      <c r="W357" s="157"/>
      <c r="X357" s="157" t="s">
        <v>201</v>
      </c>
      <c r="Y357" s="157" t="s">
        <v>128</v>
      </c>
      <c r="Z357" s="147"/>
      <c r="AA357" s="147"/>
      <c r="AB357" s="147"/>
      <c r="AC357" s="147"/>
      <c r="AD357" s="147"/>
      <c r="AE357" s="147"/>
      <c r="AF357" s="147"/>
      <c r="AG357" s="147" t="s">
        <v>202</v>
      </c>
      <c r="AH357" s="147"/>
      <c r="AI357" s="147"/>
      <c r="AJ357" s="147"/>
      <c r="AK357" s="147"/>
      <c r="AL357" s="147"/>
      <c r="AM357" s="147"/>
      <c r="AN357" s="147"/>
      <c r="AO357" s="147"/>
      <c r="AP357" s="147"/>
      <c r="AQ357" s="147"/>
      <c r="AR357" s="147"/>
      <c r="AS357" s="147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7"/>
      <c r="BD357" s="147"/>
      <c r="BE357" s="147"/>
      <c r="BF357" s="147"/>
      <c r="BG357" s="147"/>
      <c r="BH357" s="147"/>
    </row>
    <row r="358" spans="1:60" ht="32.6" outlineLevel="2" x14ac:dyDescent="0.2">
      <c r="A358" s="154"/>
      <c r="B358" s="155"/>
      <c r="C358" s="258" t="s">
        <v>530</v>
      </c>
      <c r="D358" s="259"/>
      <c r="E358" s="259"/>
      <c r="F358" s="259"/>
      <c r="G358" s="259"/>
      <c r="H358" s="157"/>
      <c r="I358" s="157"/>
      <c r="J358" s="157"/>
      <c r="K358" s="157"/>
      <c r="L358" s="157"/>
      <c r="M358" s="157"/>
      <c r="N358" s="156"/>
      <c r="O358" s="156"/>
      <c r="P358" s="156"/>
      <c r="Q358" s="156"/>
      <c r="R358" s="157"/>
      <c r="S358" s="157"/>
      <c r="T358" s="157"/>
      <c r="U358" s="157"/>
      <c r="V358" s="157"/>
      <c r="W358" s="157"/>
      <c r="X358" s="157"/>
      <c r="Y358" s="157"/>
      <c r="Z358" s="147"/>
      <c r="AA358" s="147"/>
      <c r="AB358" s="147"/>
      <c r="AC358" s="147"/>
      <c r="AD358" s="147"/>
      <c r="AE358" s="147"/>
      <c r="AF358" s="147"/>
      <c r="AG358" s="147" t="s">
        <v>204</v>
      </c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73" t="str">
        <f>C358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358" s="147"/>
      <c r="BC358" s="147"/>
      <c r="BD358" s="147"/>
      <c r="BE358" s="147"/>
      <c r="BF358" s="147"/>
      <c r="BG358" s="147"/>
      <c r="BH358" s="147"/>
    </row>
    <row r="359" spans="1:60" outlineLevel="2" x14ac:dyDescent="0.2">
      <c r="A359" s="154"/>
      <c r="B359" s="155"/>
      <c r="C359" s="243"/>
      <c r="D359" s="244"/>
      <c r="E359" s="244"/>
      <c r="F359" s="244"/>
      <c r="G359" s="244"/>
      <c r="H359" s="157"/>
      <c r="I359" s="157"/>
      <c r="J359" s="157"/>
      <c r="K359" s="157"/>
      <c r="L359" s="157"/>
      <c r="M359" s="157"/>
      <c r="N359" s="156"/>
      <c r="O359" s="156"/>
      <c r="P359" s="156"/>
      <c r="Q359" s="156"/>
      <c r="R359" s="157"/>
      <c r="S359" s="157"/>
      <c r="T359" s="157"/>
      <c r="U359" s="157"/>
      <c r="V359" s="157"/>
      <c r="W359" s="157"/>
      <c r="X359" s="157"/>
      <c r="Y359" s="157"/>
      <c r="Z359" s="147"/>
      <c r="AA359" s="147"/>
      <c r="AB359" s="147"/>
      <c r="AC359" s="147"/>
      <c r="AD359" s="147"/>
      <c r="AE359" s="147"/>
      <c r="AF359" s="147"/>
      <c r="AG359" s="147" t="s">
        <v>132</v>
      </c>
      <c r="AH359" s="147"/>
      <c r="AI359" s="147"/>
      <c r="AJ359" s="147"/>
      <c r="AK359" s="147"/>
      <c r="AL359" s="147"/>
      <c r="AM359" s="147"/>
      <c r="AN359" s="147"/>
      <c r="AO359" s="147"/>
      <c r="AP359" s="147"/>
      <c r="AQ359" s="147"/>
      <c r="AR359" s="147"/>
      <c r="AS359" s="147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7"/>
      <c r="BD359" s="147"/>
      <c r="BE359" s="147"/>
      <c r="BF359" s="147"/>
      <c r="BG359" s="147"/>
      <c r="BH359" s="147"/>
    </row>
    <row r="360" spans="1:60" outlineLevel="1" x14ac:dyDescent="0.2">
      <c r="A360" s="166">
        <v>86</v>
      </c>
      <c r="B360" s="167" t="s">
        <v>531</v>
      </c>
      <c r="C360" s="175" t="s">
        <v>532</v>
      </c>
      <c r="D360" s="168" t="s">
        <v>211</v>
      </c>
      <c r="E360" s="169">
        <v>45.4</v>
      </c>
      <c r="F360" s="170"/>
      <c r="G360" s="171">
        <f>ROUND(E360*F360,2)</f>
        <v>0</v>
      </c>
      <c r="H360" s="170"/>
      <c r="I360" s="171">
        <f>ROUND(E360*H360,2)</f>
        <v>0</v>
      </c>
      <c r="J360" s="170"/>
      <c r="K360" s="171">
        <f>ROUND(E360*J360,2)</f>
        <v>0</v>
      </c>
      <c r="L360" s="171">
        <v>21</v>
      </c>
      <c r="M360" s="171">
        <f>G360*(1+L360/100)</f>
        <v>0</v>
      </c>
      <c r="N360" s="169">
        <v>0</v>
      </c>
      <c r="O360" s="169">
        <f>ROUND(E360*N360,2)</f>
        <v>0</v>
      </c>
      <c r="P360" s="169">
        <v>0</v>
      </c>
      <c r="Q360" s="169">
        <f>ROUND(E360*P360,2)</f>
        <v>0</v>
      </c>
      <c r="R360" s="171" t="s">
        <v>420</v>
      </c>
      <c r="S360" s="171" t="s">
        <v>125</v>
      </c>
      <c r="T360" s="172" t="s">
        <v>125</v>
      </c>
      <c r="U360" s="157">
        <v>0.15</v>
      </c>
      <c r="V360" s="157">
        <f>ROUND(E360*U360,2)</f>
        <v>6.81</v>
      </c>
      <c r="W360" s="157"/>
      <c r="X360" s="157" t="s">
        <v>201</v>
      </c>
      <c r="Y360" s="157" t="s">
        <v>128</v>
      </c>
      <c r="Z360" s="147"/>
      <c r="AA360" s="147"/>
      <c r="AB360" s="147"/>
      <c r="AC360" s="147"/>
      <c r="AD360" s="147"/>
      <c r="AE360" s="147"/>
      <c r="AF360" s="147"/>
      <c r="AG360" s="147" t="s">
        <v>202</v>
      </c>
      <c r="AH360" s="147"/>
      <c r="AI360" s="147"/>
      <c r="AJ360" s="147"/>
      <c r="AK360" s="147"/>
      <c r="AL360" s="147"/>
      <c r="AM360" s="147"/>
      <c r="AN360" s="147"/>
      <c r="AO360" s="147"/>
      <c r="AP360" s="147"/>
      <c r="AQ360" s="147"/>
      <c r="AR360" s="147"/>
      <c r="AS360" s="147"/>
      <c r="AT360" s="147"/>
      <c r="AU360" s="147"/>
      <c r="AV360" s="147"/>
      <c r="AW360" s="147"/>
      <c r="AX360" s="147"/>
      <c r="AY360" s="147"/>
      <c r="AZ360" s="147"/>
      <c r="BA360" s="147"/>
      <c r="BB360" s="147"/>
      <c r="BC360" s="147"/>
      <c r="BD360" s="147"/>
      <c r="BE360" s="147"/>
      <c r="BF360" s="147"/>
      <c r="BG360" s="147"/>
      <c r="BH360" s="147"/>
    </row>
    <row r="361" spans="1:60" outlineLevel="2" x14ac:dyDescent="0.2">
      <c r="A361" s="154"/>
      <c r="B361" s="155"/>
      <c r="C361" s="258" t="s">
        <v>533</v>
      </c>
      <c r="D361" s="259"/>
      <c r="E361" s="259"/>
      <c r="F361" s="259"/>
      <c r="G361" s="259"/>
      <c r="H361" s="157"/>
      <c r="I361" s="157"/>
      <c r="J361" s="157"/>
      <c r="K361" s="157"/>
      <c r="L361" s="157"/>
      <c r="M361" s="157"/>
      <c r="N361" s="156"/>
      <c r="O361" s="156"/>
      <c r="P361" s="156"/>
      <c r="Q361" s="156"/>
      <c r="R361" s="157"/>
      <c r="S361" s="157"/>
      <c r="T361" s="157"/>
      <c r="U361" s="157"/>
      <c r="V361" s="157"/>
      <c r="W361" s="157"/>
      <c r="X361" s="157"/>
      <c r="Y361" s="157"/>
      <c r="Z361" s="147"/>
      <c r="AA361" s="147"/>
      <c r="AB361" s="147"/>
      <c r="AC361" s="147"/>
      <c r="AD361" s="147"/>
      <c r="AE361" s="147"/>
      <c r="AF361" s="147"/>
      <c r="AG361" s="147" t="s">
        <v>204</v>
      </c>
      <c r="AH361" s="147"/>
      <c r="AI361" s="147"/>
      <c r="AJ361" s="147"/>
      <c r="AK361" s="147"/>
      <c r="AL361" s="147"/>
      <c r="AM361" s="147"/>
      <c r="AN361" s="147"/>
      <c r="AO361" s="147"/>
      <c r="AP361" s="147"/>
      <c r="AQ361" s="147"/>
      <c r="AR361" s="147"/>
      <c r="AS361" s="147"/>
      <c r="AT361" s="147"/>
      <c r="AU361" s="147"/>
      <c r="AV361" s="147"/>
      <c r="AW361" s="147"/>
      <c r="AX361" s="147"/>
      <c r="AY361" s="147"/>
      <c r="AZ361" s="147"/>
      <c r="BA361" s="173" t="str">
        <f>C361</f>
        <v>napuštění a vypuštění vody, dodání vody a desinfekčního prostředku, náklady na bakteriologický rozbor vody,</v>
      </c>
      <c r="BB361" s="147"/>
      <c r="BC361" s="147"/>
      <c r="BD361" s="147"/>
      <c r="BE361" s="147"/>
      <c r="BF361" s="147"/>
      <c r="BG361" s="147"/>
      <c r="BH361" s="147"/>
    </row>
    <row r="362" spans="1:60" outlineLevel="2" x14ac:dyDescent="0.2">
      <c r="A362" s="154"/>
      <c r="B362" s="155"/>
      <c r="C362" s="181" t="s">
        <v>522</v>
      </c>
      <c r="D362" s="179"/>
      <c r="E362" s="180">
        <v>44.4</v>
      </c>
      <c r="F362" s="157"/>
      <c r="G362" s="157"/>
      <c r="H362" s="157"/>
      <c r="I362" s="157"/>
      <c r="J362" s="157"/>
      <c r="K362" s="157"/>
      <c r="L362" s="157"/>
      <c r="M362" s="157"/>
      <c r="N362" s="156"/>
      <c r="O362" s="156"/>
      <c r="P362" s="156"/>
      <c r="Q362" s="156"/>
      <c r="R362" s="157"/>
      <c r="S362" s="157"/>
      <c r="T362" s="157"/>
      <c r="U362" s="157"/>
      <c r="V362" s="157"/>
      <c r="W362" s="157"/>
      <c r="X362" s="157"/>
      <c r="Y362" s="157"/>
      <c r="Z362" s="147"/>
      <c r="AA362" s="147"/>
      <c r="AB362" s="147"/>
      <c r="AC362" s="147"/>
      <c r="AD362" s="147"/>
      <c r="AE362" s="147"/>
      <c r="AF362" s="147"/>
      <c r="AG362" s="147" t="s">
        <v>214</v>
      </c>
      <c r="AH362" s="147">
        <v>0</v>
      </c>
      <c r="AI362" s="147"/>
      <c r="AJ362" s="147"/>
      <c r="AK362" s="147"/>
      <c r="AL362" s="147"/>
      <c r="AM362" s="147"/>
      <c r="AN362" s="147"/>
      <c r="AO362" s="147"/>
      <c r="AP362" s="147"/>
      <c r="AQ362" s="147"/>
      <c r="AR362" s="147"/>
      <c r="AS362" s="147"/>
      <c r="AT362" s="147"/>
      <c r="AU362" s="147"/>
      <c r="AV362" s="147"/>
      <c r="AW362" s="147"/>
      <c r="AX362" s="147"/>
      <c r="AY362" s="147"/>
      <c r="AZ362" s="147"/>
      <c r="BA362" s="147"/>
      <c r="BB362" s="147"/>
      <c r="BC362" s="147"/>
      <c r="BD362" s="147"/>
      <c r="BE362" s="147"/>
      <c r="BF362" s="147"/>
      <c r="BG362" s="147"/>
      <c r="BH362" s="147"/>
    </row>
    <row r="363" spans="1:60" outlineLevel="3" x14ac:dyDescent="0.2">
      <c r="A363" s="154"/>
      <c r="B363" s="155"/>
      <c r="C363" s="181" t="s">
        <v>523</v>
      </c>
      <c r="D363" s="179"/>
      <c r="E363" s="180">
        <v>1</v>
      </c>
      <c r="F363" s="157"/>
      <c r="G363" s="157"/>
      <c r="H363" s="157"/>
      <c r="I363" s="157"/>
      <c r="J363" s="157"/>
      <c r="K363" s="157"/>
      <c r="L363" s="157"/>
      <c r="M363" s="157"/>
      <c r="N363" s="156"/>
      <c r="O363" s="156"/>
      <c r="P363" s="156"/>
      <c r="Q363" s="156"/>
      <c r="R363" s="157"/>
      <c r="S363" s="157"/>
      <c r="T363" s="157"/>
      <c r="U363" s="157"/>
      <c r="V363" s="157"/>
      <c r="W363" s="157"/>
      <c r="X363" s="157"/>
      <c r="Y363" s="157"/>
      <c r="Z363" s="147"/>
      <c r="AA363" s="147"/>
      <c r="AB363" s="147"/>
      <c r="AC363" s="147"/>
      <c r="AD363" s="147"/>
      <c r="AE363" s="147"/>
      <c r="AF363" s="147"/>
      <c r="AG363" s="147" t="s">
        <v>214</v>
      </c>
      <c r="AH363" s="147">
        <v>0</v>
      </c>
      <c r="AI363" s="147"/>
      <c r="AJ363" s="147"/>
      <c r="AK363" s="147"/>
      <c r="AL363" s="147"/>
      <c r="AM363" s="147"/>
      <c r="AN363" s="147"/>
      <c r="AO363" s="147"/>
      <c r="AP363" s="147"/>
      <c r="AQ363" s="147"/>
      <c r="AR363" s="147"/>
      <c r="AS363" s="147"/>
      <c r="AT363" s="147"/>
      <c r="AU363" s="147"/>
      <c r="AV363" s="147"/>
      <c r="AW363" s="147"/>
      <c r="AX363" s="147"/>
      <c r="AY363" s="147"/>
      <c r="AZ363" s="147"/>
      <c r="BA363" s="147"/>
      <c r="BB363" s="147"/>
      <c r="BC363" s="147"/>
      <c r="BD363" s="147"/>
      <c r="BE363" s="147"/>
      <c r="BF363" s="147"/>
      <c r="BG363" s="147"/>
      <c r="BH363" s="147"/>
    </row>
    <row r="364" spans="1:60" outlineLevel="2" x14ac:dyDescent="0.2">
      <c r="A364" s="154"/>
      <c r="B364" s="155"/>
      <c r="C364" s="243"/>
      <c r="D364" s="244"/>
      <c r="E364" s="244"/>
      <c r="F364" s="244"/>
      <c r="G364" s="244"/>
      <c r="H364" s="157"/>
      <c r="I364" s="157"/>
      <c r="J364" s="157"/>
      <c r="K364" s="157"/>
      <c r="L364" s="157"/>
      <c r="M364" s="157"/>
      <c r="N364" s="156"/>
      <c r="O364" s="156"/>
      <c r="P364" s="156"/>
      <c r="Q364" s="156"/>
      <c r="R364" s="157"/>
      <c r="S364" s="157"/>
      <c r="T364" s="157"/>
      <c r="U364" s="157"/>
      <c r="V364" s="157"/>
      <c r="W364" s="157"/>
      <c r="X364" s="157"/>
      <c r="Y364" s="157"/>
      <c r="Z364" s="147"/>
      <c r="AA364" s="147"/>
      <c r="AB364" s="147"/>
      <c r="AC364" s="147"/>
      <c r="AD364" s="147"/>
      <c r="AE364" s="147"/>
      <c r="AF364" s="147"/>
      <c r="AG364" s="147" t="s">
        <v>132</v>
      </c>
      <c r="AH364" s="147"/>
      <c r="AI364" s="147"/>
      <c r="AJ364" s="147"/>
      <c r="AK364" s="147"/>
      <c r="AL364" s="147"/>
      <c r="AM364" s="147"/>
      <c r="AN364" s="147"/>
      <c r="AO364" s="147"/>
      <c r="AP364" s="147"/>
      <c r="AQ364" s="147"/>
      <c r="AR364" s="147"/>
      <c r="AS364" s="147"/>
      <c r="AT364" s="147"/>
      <c r="AU364" s="147"/>
      <c r="AV364" s="147"/>
      <c r="AW364" s="147"/>
      <c r="AX364" s="147"/>
      <c r="AY364" s="147"/>
      <c r="AZ364" s="147"/>
      <c r="BA364" s="147"/>
      <c r="BB364" s="147"/>
      <c r="BC364" s="147"/>
      <c r="BD364" s="147"/>
      <c r="BE364" s="147"/>
      <c r="BF364" s="147"/>
      <c r="BG364" s="147"/>
      <c r="BH364" s="147"/>
    </row>
    <row r="365" spans="1:60" outlineLevel="1" x14ac:dyDescent="0.2">
      <c r="A365" s="166">
        <v>87</v>
      </c>
      <c r="B365" s="167" t="s">
        <v>534</v>
      </c>
      <c r="C365" s="175" t="s">
        <v>535</v>
      </c>
      <c r="D365" s="168" t="s">
        <v>211</v>
      </c>
      <c r="E365" s="169">
        <v>824.1</v>
      </c>
      <c r="F365" s="170"/>
      <c r="G365" s="171">
        <f>ROUND(E365*F365,2)</f>
        <v>0</v>
      </c>
      <c r="H365" s="170"/>
      <c r="I365" s="171">
        <f>ROUND(E365*H365,2)</f>
        <v>0</v>
      </c>
      <c r="J365" s="170"/>
      <c r="K365" s="171">
        <f>ROUND(E365*J365,2)</f>
        <v>0</v>
      </c>
      <c r="L365" s="171">
        <v>21</v>
      </c>
      <c r="M365" s="171">
        <f>G365*(1+L365/100)</f>
        <v>0</v>
      </c>
      <c r="N365" s="169">
        <v>0</v>
      </c>
      <c r="O365" s="169">
        <f>ROUND(E365*N365,2)</f>
        <v>0</v>
      </c>
      <c r="P365" s="169">
        <v>0</v>
      </c>
      <c r="Q365" s="169">
        <f>ROUND(E365*P365,2)</f>
        <v>0</v>
      </c>
      <c r="R365" s="171" t="s">
        <v>420</v>
      </c>
      <c r="S365" s="171" t="s">
        <v>125</v>
      </c>
      <c r="T365" s="172" t="s">
        <v>125</v>
      </c>
      <c r="U365" s="157">
        <v>0.21</v>
      </c>
      <c r="V365" s="157">
        <f>ROUND(E365*U365,2)</f>
        <v>173.06</v>
      </c>
      <c r="W365" s="157"/>
      <c r="X365" s="157" t="s">
        <v>201</v>
      </c>
      <c r="Y365" s="157" t="s">
        <v>128</v>
      </c>
      <c r="Z365" s="147"/>
      <c r="AA365" s="147"/>
      <c r="AB365" s="147"/>
      <c r="AC365" s="147"/>
      <c r="AD365" s="147"/>
      <c r="AE365" s="147"/>
      <c r="AF365" s="147"/>
      <c r="AG365" s="147" t="s">
        <v>202</v>
      </c>
      <c r="AH365" s="147"/>
      <c r="AI365" s="147"/>
      <c r="AJ365" s="147"/>
      <c r="AK365" s="147"/>
      <c r="AL365" s="147"/>
      <c r="AM365" s="147"/>
      <c r="AN365" s="147"/>
      <c r="AO365" s="147"/>
      <c r="AP365" s="147"/>
      <c r="AQ365" s="147"/>
      <c r="AR365" s="147"/>
      <c r="AS365" s="147"/>
      <c r="AT365" s="147"/>
      <c r="AU365" s="147"/>
      <c r="AV365" s="147"/>
      <c r="AW365" s="147"/>
      <c r="AX365" s="147"/>
      <c r="AY365" s="147"/>
      <c r="AZ365" s="147"/>
      <c r="BA365" s="147"/>
      <c r="BB365" s="147"/>
      <c r="BC365" s="147"/>
      <c r="BD365" s="147"/>
      <c r="BE365" s="147"/>
      <c r="BF365" s="147"/>
      <c r="BG365" s="147"/>
      <c r="BH365" s="147"/>
    </row>
    <row r="366" spans="1:60" outlineLevel="2" x14ac:dyDescent="0.2">
      <c r="A366" s="154"/>
      <c r="B366" s="155"/>
      <c r="C366" s="258" t="s">
        <v>533</v>
      </c>
      <c r="D366" s="259"/>
      <c r="E366" s="259"/>
      <c r="F366" s="259"/>
      <c r="G366" s="259"/>
      <c r="H366" s="157"/>
      <c r="I366" s="157"/>
      <c r="J366" s="157"/>
      <c r="K366" s="157"/>
      <c r="L366" s="157"/>
      <c r="M366" s="157"/>
      <c r="N366" s="156"/>
      <c r="O366" s="156"/>
      <c r="P366" s="156"/>
      <c r="Q366" s="156"/>
      <c r="R366" s="157"/>
      <c r="S366" s="157"/>
      <c r="T366" s="157"/>
      <c r="U366" s="157"/>
      <c r="V366" s="157"/>
      <c r="W366" s="157"/>
      <c r="X366" s="157"/>
      <c r="Y366" s="157"/>
      <c r="Z366" s="147"/>
      <c r="AA366" s="147"/>
      <c r="AB366" s="147"/>
      <c r="AC366" s="147"/>
      <c r="AD366" s="147"/>
      <c r="AE366" s="147"/>
      <c r="AF366" s="147"/>
      <c r="AG366" s="147" t="s">
        <v>204</v>
      </c>
      <c r="AH366" s="147"/>
      <c r="AI366" s="147"/>
      <c r="AJ366" s="147"/>
      <c r="AK366" s="147"/>
      <c r="AL366" s="147"/>
      <c r="AM366" s="147"/>
      <c r="AN366" s="147"/>
      <c r="AO366" s="147"/>
      <c r="AP366" s="147"/>
      <c r="AQ366" s="147"/>
      <c r="AR366" s="147"/>
      <c r="AS366" s="147"/>
      <c r="AT366" s="147"/>
      <c r="AU366" s="147"/>
      <c r="AV366" s="147"/>
      <c r="AW366" s="147"/>
      <c r="AX366" s="147"/>
      <c r="AY366" s="147"/>
      <c r="AZ366" s="147"/>
      <c r="BA366" s="173" t="str">
        <f>C366</f>
        <v>napuštění a vypuštění vody, dodání vody a desinfekčního prostředku, náklady na bakteriologický rozbor vody,</v>
      </c>
      <c r="BB366" s="147"/>
      <c r="BC366" s="147"/>
      <c r="BD366" s="147"/>
      <c r="BE366" s="147"/>
      <c r="BF366" s="147"/>
      <c r="BG366" s="147"/>
      <c r="BH366" s="147"/>
    </row>
    <row r="367" spans="1:60" outlineLevel="2" x14ac:dyDescent="0.2">
      <c r="A367" s="154"/>
      <c r="B367" s="155"/>
      <c r="C367" s="181" t="s">
        <v>521</v>
      </c>
      <c r="D367" s="179"/>
      <c r="E367" s="180">
        <v>508</v>
      </c>
      <c r="F367" s="157"/>
      <c r="G367" s="157"/>
      <c r="H367" s="157"/>
      <c r="I367" s="157"/>
      <c r="J367" s="157"/>
      <c r="K367" s="157"/>
      <c r="L367" s="157"/>
      <c r="M367" s="157"/>
      <c r="N367" s="156"/>
      <c r="O367" s="156"/>
      <c r="P367" s="156"/>
      <c r="Q367" s="156"/>
      <c r="R367" s="157"/>
      <c r="S367" s="157"/>
      <c r="T367" s="157"/>
      <c r="U367" s="157"/>
      <c r="V367" s="157"/>
      <c r="W367" s="157"/>
      <c r="X367" s="157"/>
      <c r="Y367" s="157"/>
      <c r="Z367" s="147"/>
      <c r="AA367" s="147"/>
      <c r="AB367" s="147"/>
      <c r="AC367" s="147"/>
      <c r="AD367" s="147"/>
      <c r="AE367" s="147"/>
      <c r="AF367" s="147"/>
      <c r="AG367" s="147" t="s">
        <v>214</v>
      </c>
      <c r="AH367" s="147">
        <v>0</v>
      </c>
      <c r="AI367" s="147"/>
      <c r="AJ367" s="147"/>
      <c r="AK367" s="147"/>
      <c r="AL367" s="147"/>
      <c r="AM367" s="147"/>
      <c r="AN367" s="147"/>
      <c r="AO367" s="147"/>
      <c r="AP367" s="147"/>
      <c r="AQ367" s="147"/>
      <c r="AR367" s="147"/>
      <c r="AS367" s="147"/>
      <c r="AT367" s="147"/>
      <c r="AU367" s="147"/>
      <c r="AV367" s="147"/>
      <c r="AW367" s="147"/>
      <c r="AX367" s="147"/>
      <c r="AY367" s="147"/>
      <c r="AZ367" s="147"/>
      <c r="BA367" s="147"/>
      <c r="BB367" s="147"/>
      <c r="BC367" s="147"/>
      <c r="BD367" s="147"/>
      <c r="BE367" s="147"/>
      <c r="BF367" s="147"/>
      <c r="BG367" s="147"/>
      <c r="BH367" s="147"/>
    </row>
    <row r="368" spans="1:60" outlineLevel="3" x14ac:dyDescent="0.2">
      <c r="A368" s="154"/>
      <c r="B368" s="155"/>
      <c r="C368" s="181" t="s">
        <v>526</v>
      </c>
      <c r="D368" s="179"/>
      <c r="E368" s="180">
        <v>316.10000000000002</v>
      </c>
      <c r="F368" s="157"/>
      <c r="G368" s="157"/>
      <c r="H368" s="157"/>
      <c r="I368" s="157"/>
      <c r="J368" s="157"/>
      <c r="K368" s="157"/>
      <c r="L368" s="157"/>
      <c r="M368" s="157"/>
      <c r="N368" s="156"/>
      <c r="O368" s="156"/>
      <c r="P368" s="156"/>
      <c r="Q368" s="156"/>
      <c r="R368" s="157"/>
      <c r="S368" s="157"/>
      <c r="T368" s="157"/>
      <c r="U368" s="157"/>
      <c r="V368" s="157"/>
      <c r="W368" s="157"/>
      <c r="X368" s="157"/>
      <c r="Y368" s="157"/>
      <c r="Z368" s="147"/>
      <c r="AA368" s="147"/>
      <c r="AB368" s="147"/>
      <c r="AC368" s="147"/>
      <c r="AD368" s="147"/>
      <c r="AE368" s="147"/>
      <c r="AF368" s="147"/>
      <c r="AG368" s="147" t="s">
        <v>214</v>
      </c>
      <c r="AH368" s="147">
        <v>0</v>
      </c>
      <c r="AI368" s="147"/>
      <c r="AJ368" s="147"/>
      <c r="AK368" s="147"/>
      <c r="AL368" s="147"/>
      <c r="AM368" s="147"/>
      <c r="AN368" s="147"/>
      <c r="AO368" s="147"/>
      <c r="AP368" s="147"/>
      <c r="AQ368" s="147"/>
      <c r="AR368" s="147"/>
      <c r="AS368" s="147"/>
      <c r="AT368" s="147"/>
      <c r="AU368" s="147"/>
      <c r="AV368" s="147"/>
      <c r="AW368" s="147"/>
      <c r="AX368" s="147"/>
      <c r="AY368" s="147"/>
      <c r="AZ368" s="147"/>
      <c r="BA368" s="147"/>
      <c r="BB368" s="147"/>
      <c r="BC368" s="147"/>
      <c r="BD368" s="147"/>
      <c r="BE368" s="147"/>
      <c r="BF368" s="147"/>
      <c r="BG368" s="147"/>
      <c r="BH368" s="147"/>
    </row>
    <row r="369" spans="1:60" outlineLevel="2" x14ac:dyDescent="0.2">
      <c r="A369" s="154"/>
      <c r="B369" s="155"/>
      <c r="C369" s="243"/>
      <c r="D369" s="244"/>
      <c r="E369" s="244"/>
      <c r="F369" s="244"/>
      <c r="G369" s="244"/>
      <c r="H369" s="157"/>
      <c r="I369" s="157"/>
      <c r="J369" s="157"/>
      <c r="K369" s="157"/>
      <c r="L369" s="157"/>
      <c r="M369" s="157"/>
      <c r="N369" s="156"/>
      <c r="O369" s="156"/>
      <c r="P369" s="156"/>
      <c r="Q369" s="156"/>
      <c r="R369" s="157"/>
      <c r="S369" s="157"/>
      <c r="T369" s="157"/>
      <c r="U369" s="157"/>
      <c r="V369" s="157"/>
      <c r="W369" s="157"/>
      <c r="X369" s="157"/>
      <c r="Y369" s="157"/>
      <c r="Z369" s="147"/>
      <c r="AA369" s="147"/>
      <c r="AB369" s="147"/>
      <c r="AC369" s="147"/>
      <c r="AD369" s="147"/>
      <c r="AE369" s="147"/>
      <c r="AF369" s="147"/>
      <c r="AG369" s="147" t="s">
        <v>132</v>
      </c>
      <c r="AH369" s="147"/>
      <c r="AI369" s="147"/>
      <c r="AJ369" s="147"/>
      <c r="AK369" s="147"/>
      <c r="AL369" s="147"/>
      <c r="AM369" s="147"/>
      <c r="AN369" s="147"/>
      <c r="AO369" s="147"/>
      <c r="AP369" s="147"/>
      <c r="AQ369" s="147"/>
      <c r="AR369" s="147"/>
      <c r="AS369" s="147"/>
      <c r="AT369" s="147"/>
      <c r="AU369" s="147"/>
      <c r="AV369" s="147"/>
      <c r="AW369" s="147"/>
      <c r="AX369" s="147"/>
      <c r="AY369" s="147"/>
      <c r="AZ369" s="147"/>
      <c r="BA369" s="147"/>
      <c r="BB369" s="147"/>
      <c r="BC369" s="147"/>
      <c r="BD369" s="147"/>
      <c r="BE369" s="147"/>
      <c r="BF369" s="147"/>
      <c r="BG369" s="147"/>
      <c r="BH369" s="147"/>
    </row>
    <row r="370" spans="1:60" outlineLevel="1" x14ac:dyDescent="0.2">
      <c r="A370" s="166">
        <v>88</v>
      </c>
      <c r="B370" s="167" t="s">
        <v>536</v>
      </c>
      <c r="C370" s="175" t="s">
        <v>537</v>
      </c>
      <c r="D370" s="168" t="s">
        <v>477</v>
      </c>
      <c r="E370" s="169">
        <v>33</v>
      </c>
      <c r="F370" s="170"/>
      <c r="G370" s="171">
        <f>ROUND(E370*F370,2)</f>
        <v>0</v>
      </c>
      <c r="H370" s="170"/>
      <c r="I370" s="171">
        <f>ROUND(E370*H370,2)</f>
        <v>0</v>
      </c>
      <c r="J370" s="170"/>
      <c r="K370" s="171">
        <f>ROUND(E370*J370,2)</f>
        <v>0</v>
      </c>
      <c r="L370" s="171">
        <v>21</v>
      </c>
      <c r="M370" s="171">
        <f>G370*(1+L370/100)</f>
        <v>0</v>
      </c>
      <c r="N370" s="169">
        <v>6.3829999999999998E-2</v>
      </c>
      <c r="O370" s="169">
        <f>ROUND(E370*N370,2)</f>
        <v>2.11</v>
      </c>
      <c r="P370" s="169">
        <v>0</v>
      </c>
      <c r="Q370" s="169">
        <f>ROUND(E370*P370,2)</f>
        <v>0</v>
      </c>
      <c r="R370" s="171" t="s">
        <v>420</v>
      </c>
      <c r="S370" s="171" t="s">
        <v>125</v>
      </c>
      <c r="T370" s="172" t="s">
        <v>125</v>
      </c>
      <c r="U370" s="157">
        <v>0.77200000000000002</v>
      </c>
      <c r="V370" s="157">
        <f>ROUND(E370*U370,2)</f>
        <v>25.48</v>
      </c>
      <c r="W370" s="157"/>
      <c r="X370" s="157" t="s">
        <v>201</v>
      </c>
      <c r="Y370" s="157" t="s">
        <v>128</v>
      </c>
      <c r="Z370" s="147"/>
      <c r="AA370" s="147"/>
      <c r="AB370" s="147"/>
      <c r="AC370" s="147"/>
      <c r="AD370" s="147"/>
      <c r="AE370" s="147"/>
      <c r="AF370" s="147"/>
      <c r="AG370" s="147" t="s">
        <v>202</v>
      </c>
      <c r="AH370" s="147"/>
      <c r="AI370" s="147"/>
      <c r="AJ370" s="147"/>
      <c r="AK370" s="147"/>
      <c r="AL370" s="147"/>
      <c r="AM370" s="147"/>
      <c r="AN370" s="147"/>
      <c r="AO370" s="147"/>
      <c r="AP370" s="147"/>
      <c r="AQ370" s="147"/>
      <c r="AR370" s="147"/>
      <c r="AS370" s="147"/>
      <c r="AT370" s="147"/>
      <c r="AU370" s="147"/>
      <c r="AV370" s="147"/>
      <c r="AW370" s="147"/>
      <c r="AX370" s="147"/>
      <c r="AY370" s="147"/>
      <c r="AZ370" s="147"/>
      <c r="BA370" s="147"/>
      <c r="BB370" s="147"/>
      <c r="BC370" s="147"/>
      <c r="BD370" s="147"/>
      <c r="BE370" s="147"/>
      <c r="BF370" s="147"/>
      <c r="BG370" s="147"/>
      <c r="BH370" s="147"/>
    </row>
    <row r="371" spans="1:60" outlineLevel="2" x14ac:dyDescent="0.2">
      <c r="A371" s="154"/>
      <c r="B371" s="155"/>
      <c r="C371" s="258" t="s">
        <v>538</v>
      </c>
      <c r="D371" s="259"/>
      <c r="E371" s="259"/>
      <c r="F371" s="259"/>
      <c r="G371" s="259"/>
      <c r="H371" s="157"/>
      <c r="I371" s="157"/>
      <c r="J371" s="157"/>
      <c r="K371" s="157"/>
      <c r="L371" s="157"/>
      <c r="M371" s="157"/>
      <c r="N371" s="156"/>
      <c r="O371" s="156"/>
      <c r="P371" s="156"/>
      <c r="Q371" s="156"/>
      <c r="R371" s="157"/>
      <c r="S371" s="157"/>
      <c r="T371" s="157"/>
      <c r="U371" s="157"/>
      <c r="V371" s="157"/>
      <c r="W371" s="157"/>
      <c r="X371" s="157"/>
      <c r="Y371" s="157"/>
      <c r="Z371" s="147"/>
      <c r="AA371" s="147"/>
      <c r="AB371" s="147"/>
      <c r="AC371" s="147"/>
      <c r="AD371" s="147"/>
      <c r="AE371" s="147"/>
      <c r="AF371" s="147"/>
      <c r="AG371" s="147" t="s">
        <v>204</v>
      </c>
      <c r="AH371" s="147"/>
      <c r="AI371" s="147"/>
      <c r="AJ371" s="147"/>
      <c r="AK371" s="147"/>
      <c r="AL371" s="147"/>
      <c r="AM371" s="147"/>
      <c r="AN371" s="147"/>
      <c r="AO371" s="147"/>
      <c r="AP371" s="147"/>
      <c r="AQ371" s="147"/>
      <c r="AR371" s="147"/>
      <c r="AS371" s="147"/>
      <c r="AT371" s="147"/>
      <c r="AU371" s="147"/>
      <c r="AV371" s="147"/>
      <c r="AW371" s="147"/>
      <c r="AX371" s="147"/>
      <c r="AY371" s="147"/>
      <c r="AZ371" s="147"/>
      <c r="BA371" s="147"/>
      <c r="BB371" s="147"/>
      <c r="BC371" s="147"/>
      <c r="BD371" s="147"/>
      <c r="BE371" s="147"/>
      <c r="BF371" s="147"/>
      <c r="BG371" s="147"/>
      <c r="BH371" s="147"/>
    </row>
    <row r="372" spans="1:60" outlineLevel="2" x14ac:dyDescent="0.2">
      <c r="A372" s="154"/>
      <c r="B372" s="155"/>
      <c r="C372" s="243"/>
      <c r="D372" s="244"/>
      <c r="E372" s="244"/>
      <c r="F372" s="244"/>
      <c r="G372" s="244"/>
      <c r="H372" s="157"/>
      <c r="I372" s="157"/>
      <c r="J372" s="157"/>
      <c r="K372" s="157"/>
      <c r="L372" s="157"/>
      <c r="M372" s="157"/>
      <c r="N372" s="156"/>
      <c r="O372" s="156"/>
      <c r="P372" s="156"/>
      <c r="Q372" s="156"/>
      <c r="R372" s="157"/>
      <c r="S372" s="157"/>
      <c r="T372" s="157"/>
      <c r="U372" s="157"/>
      <c r="V372" s="157"/>
      <c r="W372" s="157"/>
      <c r="X372" s="157"/>
      <c r="Y372" s="157"/>
      <c r="Z372" s="147"/>
      <c r="AA372" s="147"/>
      <c r="AB372" s="147"/>
      <c r="AC372" s="147"/>
      <c r="AD372" s="147"/>
      <c r="AE372" s="147"/>
      <c r="AF372" s="147"/>
      <c r="AG372" s="147" t="s">
        <v>132</v>
      </c>
      <c r="AH372" s="147"/>
      <c r="AI372" s="147"/>
      <c r="AJ372" s="147"/>
      <c r="AK372" s="147"/>
      <c r="AL372" s="147"/>
      <c r="AM372" s="147"/>
      <c r="AN372" s="147"/>
      <c r="AO372" s="147"/>
      <c r="AP372" s="147"/>
      <c r="AQ372" s="147"/>
      <c r="AR372" s="147"/>
      <c r="AS372" s="147"/>
      <c r="AT372" s="147"/>
      <c r="AU372" s="147"/>
      <c r="AV372" s="147"/>
      <c r="AW372" s="147"/>
      <c r="AX372" s="147"/>
      <c r="AY372" s="147"/>
      <c r="AZ372" s="147"/>
      <c r="BA372" s="147"/>
      <c r="BB372" s="147"/>
      <c r="BC372" s="147"/>
      <c r="BD372" s="147"/>
      <c r="BE372" s="147"/>
      <c r="BF372" s="147"/>
      <c r="BG372" s="147"/>
      <c r="BH372" s="147"/>
    </row>
    <row r="373" spans="1:60" outlineLevel="1" x14ac:dyDescent="0.2">
      <c r="A373" s="166">
        <v>89</v>
      </c>
      <c r="B373" s="167" t="s">
        <v>539</v>
      </c>
      <c r="C373" s="175" t="s">
        <v>540</v>
      </c>
      <c r="D373" s="168" t="s">
        <v>477</v>
      </c>
      <c r="E373" s="169">
        <v>1</v>
      </c>
      <c r="F373" s="170"/>
      <c r="G373" s="171">
        <f>ROUND(E373*F373,2)</f>
        <v>0</v>
      </c>
      <c r="H373" s="170"/>
      <c r="I373" s="171">
        <f>ROUND(E373*H373,2)</f>
        <v>0</v>
      </c>
      <c r="J373" s="170"/>
      <c r="K373" s="171">
        <f>ROUND(E373*J373,2)</f>
        <v>0</v>
      </c>
      <c r="L373" s="171">
        <v>21</v>
      </c>
      <c r="M373" s="171">
        <f>G373*(1+L373/100)</f>
        <v>0</v>
      </c>
      <c r="N373" s="169">
        <v>0.12303</v>
      </c>
      <c r="O373" s="169">
        <f>ROUND(E373*N373,2)</f>
        <v>0.12</v>
      </c>
      <c r="P373" s="169">
        <v>0</v>
      </c>
      <c r="Q373" s="169">
        <f>ROUND(E373*P373,2)</f>
        <v>0</v>
      </c>
      <c r="R373" s="171" t="s">
        <v>420</v>
      </c>
      <c r="S373" s="171" t="s">
        <v>125</v>
      </c>
      <c r="T373" s="172" t="s">
        <v>125</v>
      </c>
      <c r="U373" s="157">
        <v>0.86299999999999999</v>
      </c>
      <c r="V373" s="157">
        <f>ROUND(E373*U373,2)</f>
        <v>0.86</v>
      </c>
      <c r="W373" s="157"/>
      <c r="X373" s="157" t="s">
        <v>201</v>
      </c>
      <c r="Y373" s="157" t="s">
        <v>128</v>
      </c>
      <c r="Z373" s="147"/>
      <c r="AA373" s="147"/>
      <c r="AB373" s="147"/>
      <c r="AC373" s="147"/>
      <c r="AD373" s="147"/>
      <c r="AE373" s="147"/>
      <c r="AF373" s="147"/>
      <c r="AG373" s="147" t="s">
        <v>202</v>
      </c>
      <c r="AH373" s="147"/>
      <c r="AI373" s="147"/>
      <c r="AJ373" s="147"/>
      <c r="AK373" s="147"/>
      <c r="AL373" s="147"/>
      <c r="AM373" s="147"/>
      <c r="AN373" s="147"/>
      <c r="AO373" s="147"/>
      <c r="AP373" s="147"/>
      <c r="AQ373" s="147"/>
      <c r="AR373" s="147"/>
      <c r="AS373" s="147"/>
      <c r="AT373" s="147"/>
      <c r="AU373" s="147"/>
      <c r="AV373" s="147"/>
      <c r="AW373" s="147"/>
      <c r="AX373" s="147"/>
      <c r="AY373" s="147"/>
      <c r="AZ373" s="147"/>
      <c r="BA373" s="147"/>
      <c r="BB373" s="147"/>
      <c r="BC373" s="147"/>
      <c r="BD373" s="147"/>
      <c r="BE373" s="147"/>
      <c r="BF373" s="147"/>
      <c r="BG373" s="147"/>
      <c r="BH373" s="147"/>
    </row>
    <row r="374" spans="1:60" outlineLevel="2" x14ac:dyDescent="0.2">
      <c r="A374" s="154"/>
      <c r="B374" s="155"/>
      <c r="C374" s="258" t="s">
        <v>538</v>
      </c>
      <c r="D374" s="259"/>
      <c r="E374" s="259"/>
      <c r="F374" s="259"/>
      <c r="G374" s="259"/>
      <c r="H374" s="157"/>
      <c r="I374" s="157"/>
      <c r="J374" s="157"/>
      <c r="K374" s="157"/>
      <c r="L374" s="157"/>
      <c r="M374" s="157"/>
      <c r="N374" s="156"/>
      <c r="O374" s="156"/>
      <c r="P374" s="156"/>
      <c r="Q374" s="156"/>
      <c r="R374" s="157"/>
      <c r="S374" s="157"/>
      <c r="T374" s="157"/>
      <c r="U374" s="157"/>
      <c r="V374" s="157"/>
      <c r="W374" s="157"/>
      <c r="X374" s="157"/>
      <c r="Y374" s="157"/>
      <c r="Z374" s="147"/>
      <c r="AA374" s="147"/>
      <c r="AB374" s="147"/>
      <c r="AC374" s="147"/>
      <c r="AD374" s="147"/>
      <c r="AE374" s="147"/>
      <c r="AF374" s="147"/>
      <c r="AG374" s="147" t="s">
        <v>204</v>
      </c>
      <c r="AH374" s="147"/>
      <c r="AI374" s="147"/>
      <c r="AJ374" s="147"/>
      <c r="AK374" s="147"/>
      <c r="AL374" s="147"/>
      <c r="AM374" s="147"/>
      <c r="AN374" s="147"/>
      <c r="AO374" s="147"/>
      <c r="AP374" s="147"/>
      <c r="AQ374" s="147"/>
      <c r="AR374" s="147"/>
      <c r="AS374" s="147"/>
      <c r="AT374" s="147"/>
      <c r="AU374" s="147"/>
      <c r="AV374" s="147"/>
      <c r="AW374" s="147"/>
      <c r="AX374" s="147"/>
      <c r="AY374" s="147"/>
      <c r="AZ374" s="147"/>
      <c r="BA374" s="147"/>
      <c r="BB374" s="147"/>
      <c r="BC374" s="147"/>
      <c r="BD374" s="147"/>
      <c r="BE374" s="147"/>
      <c r="BF374" s="147"/>
      <c r="BG374" s="147"/>
      <c r="BH374" s="147"/>
    </row>
    <row r="375" spans="1:60" outlineLevel="2" x14ac:dyDescent="0.2">
      <c r="A375" s="154"/>
      <c r="B375" s="155"/>
      <c r="C375" s="243"/>
      <c r="D375" s="244"/>
      <c r="E375" s="244"/>
      <c r="F375" s="244"/>
      <c r="G375" s="244"/>
      <c r="H375" s="157"/>
      <c r="I375" s="157"/>
      <c r="J375" s="157"/>
      <c r="K375" s="157"/>
      <c r="L375" s="157"/>
      <c r="M375" s="157"/>
      <c r="N375" s="156"/>
      <c r="O375" s="156"/>
      <c r="P375" s="156"/>
      <c r="Q375" s="156"/>
      <c r="R375" s="157"/>
      <c r="S375" s="157"/>
      <c r="T375" s="157"/>
      <c r="U375" s="157"/>
      <c r="V375" s="157"/>
      <c r="W375" s="157"/>
      <c r="X375" s="157"/>
      <c r="Y375" s="157"/>
      <c r="Z375" s="147"/>
      <c r="AA375" s="147"/>
      <c r="AB375" s="147"/>
      <c r="AC375" s="147"/>
      <c r="AD375" s="147"/>
      <c r="AE375" s="147"/>
      <c r="AF375" s="147"/>
      <c r="AG375" s="147" t="s">
        <v>132</v>
      </c>
      <c r="AH375" s="147"/>
      <c r="AI375" s="147"/>
      <c r="AJ375" s="147"/>
      <c r="AK375" s="147"/>
      <c r="AL375" s="147"/>
      <c r="AM375" s="147"/>
      <c r="AN375" s="147"/>
      <c r="AO375" s="147"/>
      <c r="AP375" s="147"/>
      <c r="AQ375" s="147"/>
      <c r="AR375" s="147"/>
      <c r="AS375" s="147"/>
      <c r="AT375" s="147"/>
      <c r="AU375" s="147"/>
      <c r="AV375" s="147"/>
      <c r="AW375" s="147"/>
      <c r="AX375" s="147"/>
      <c r="AY375" s="147"/>
      <c r="AZ375" s="147"/>
      <c r="BA375" s="147"/>
      <c r="BB375" s="147"/>
      <c r="BC375" s="147"/>
      <c r="BD375" s="147"/>
      <c r="BE375" s="147"/>
      <c r="BF375" s="147"/>
      <c r="BG375" s="147"/>
      <c r="BH375" s="147"/>
    </row>
    <row r="376" spans="1:60" outlineLevel="1" x14ac:dyDescent="0.2">
      <c r="A376" s="166">
        <v>90</v>
      </c>
      <c r="B376" s="167" t="s">
        <v>541</v>
      </c>
      <c r="C376" s="175" t="s">
        <v>542</v>
      </c>
      <c r="D376" s="168" t="s">
        <v>477</v>
      </c>
      <c r="E376" s="169">
        <v>6</v>
      </c>
      <c r="F376" s="170"/>
      <c r="G376" s="171">
        <f>ROUND(E376*F376,2)</f>
        <v>0</v>
      </c>
      <c r="H376" s="170"/>
      <c r="I376" s="171">
        <f>ROUND(E376*H376,2)</f>
        <v>0</v>
      </c>
      <c r="J376" s="170"/>
      <c r="K376" s="171">
        <f>ROUND(E376*J376,2)</f>
        <v>0</v>
      </c>
      <c r="L376" s="171">
        <v>21</v>
      </c>
      <c r="M376" s="171">
        <f>G376*(1+L376/100)</f>
        <v>0</v>
      </c>
      <c r="N376" s="169">
        <v>0.32906000000000002</v>
      </c>
      <c r="O376" s="169">
        <f>ROUND(E376*N376,2)</f>
        <v>1.97</v>
      </c>
      <c r="P376" s="169">
        <v>0</v>
      </c>
      <c r="Q376" s="169">
        <f>ROUND(E376*P376,2)</f>
        <v>0</v>
      </c>
      <c r="R376" s="171" t="s">
        <v>420</v>
      </c>
      <c r="S376" s="171" t="s">
        <v>125</v>
      </c>
      <c r="T376" s="172" t="s">
        <v>125</v>
      </c>
      <c r="U376" s="157">
        <v>1.1819999999999999</v>
      </c>
      <c r="V376" s="157">
        <f>ROUND(E376*U376,2)</f>
        <v>7.09</v>
      </c>
      <c r="W376" s="157"/>
      <c r="X376" s="157" t="s">
        <v>201</v>
      </c>
      <c r="Y376" s="157" t="s">
        <v>128</v>
      </c>
      <c r="Z376" s="147"/>
      <c r="AA376" s="147"/>
      <c r="AB376" s="147"/>
      <c r="AC376" s="147"/>
      <c r="AD376" s="147"/>
      <c r="AE376" s="147"/>
      <c r="AF376" s="147"/>
      <c r="AG376" s="147" t="s">
        <v>202</v>
      </c>
      <c r="AH376" s="147"/>
      <c r="AI376" s="147"/>
      <c r="AJ376" s="147"/>
      <c r="AK376" s="147"/>
      <c r="AL376" s="147"/>
      <c r="AM376" s="147"/>
      <c r="AN376" s="147"/>
      <c r="AO376" s="147"/>
      <c r="AP376" s="147"/>
      <c r="AQ376" s="147"/>
      <c r="AR376" s="147"/>
      <c r="AS376" s="147"/>
      <c r="AT376" s="147"/>
      <c r="AU376" s="147"/>
      <c r="AV376" s="147"/>
      <c r="AW376" s="147"/>
      <c r="AX376" s="147"/>
      <c r="AY376" s="147"/>
      <c r="AZ376" s="147"/>
      <c r="BA376" s="147"/>
      <c r="BB376" s="147"/>
      <c r="BC376" s="147"/>
      <c r="BD376" s="147"/>
      <c r="BE376" s="147"/>
      <c r="BF376" s="147"/>
      <c r="BG376" s="147"/>
      <c r="BH376" s="147"/>
    </row>
    <row r="377" spans="1:60" outlineLevel="2" x14ac:dyDescent="0.2">
      <c r="A377" s="154"/>
      <c r="B377" s="155"/>
      <c r="C377" s="258" t="s">
        <v>538</v>
      </c>
      <c r="D377" s="259"/>
      <c r="E377" s="259"/>
      <c r="F377" s="259"/>
      <c r="G377" s="259"/>
      <c r="H377" s="157"/>
      <c r="I377" s="157"/>
      <c r="J377" s="157"/>
      <c r="K377" s="157"/>
      <c r="L377" s="157"/>
      <c r="M377" s="157"/>
      <c r="N377" s="156"/>
      <c r="O377" s="156"/>
      <c r="P377" s="156"/>
      <c r="Q377" s="156"/>
      <c r="R377" s="157"/>
      <c r="S377" s="157"/>
      <c r="T377" s="157"/>
      <c r="U377" s="157"/>
      <c r="V377" s="157"/>
      <c r="W377" s="157"/>
      <c r="X377" s="157"/>
      <c r="Y377" s="157"/>
      <c r="Z377" s="147"/>
      <c r="AA377" s="147"/>
      <c r="AB377" s="147"/>
      <c r="AC377" s="147"/>
      <c r="AD377" s="147"/>
      <c r="AE377" s="147"/>
      <c r="AF377" s="147"/>
      <c r="AG377" s="147" t="s">
        <v>204</v>
      </c>
      <c r="AH377" s="147"/>
      <c r="AI377" s="147"/>
      <c r="AJ377" s="147"/>
      <c r="AK377" s="147"/>
      <c r="AL377" s="147"/>
      <c r="AM377" s="147"/>
      <c r="AN377" s="147"/>
      <c r="AO377" s="147"/>
      <c r="AP377" s="147"/>
      <c r="AQ377" s="147"/>
      <c r="AR377" s="147"/>
      <c r="AS377" s="147"/>
      <c r="AT377" s="147"/>
      <c r="AU377" s="147"/>
      <c r="AV377" s="147"/>
      <c r="AW377" s="147"/>
      <c r="AX377" s="147"/>
      <c r="AY377" s="147"/>
      <c r="AZ377" s="147"/>
      <c r="BA377" s="147"/>
      <c r="BB377" s="147"/>
      <c r="BC377" s="147"/>
      <c r="BD377" s="147"/>
      <c r="BE377" s="147"/>
      <c r="BF377" s="147"/>
      <c r="BG377" s="147"/>
      <c r="BH377" s="147"/>
    </row>
    <row r="378" spans="1:60" outlineLevel="2" x14ac:dyDescent="0.2">
      <c r="A378" s="154"/>
      <c r="B378" s="155"/>
      <c r="C378" s="243"/>
      <c r="D378" s="244"/>
      <c r="E378" s="244"/>
      <c r="F378" s="244"/>
      <c r="G378" s="244"/>
      <c r="H378" s="157"/>
      <c r="I378" s="157"/>
      <c r="J378" s="157"/>
      <c r="K378" s="157"/>
      <c r="L378" s="157"/>
      <c r="M378" s="157"/>
      <c r="N378" s="156"/>
      <c r="O378" s="156"/>
      <c r="P378" s="156"/>
      <c r="Q378" s="156"/>
      <c r="R378" s="157"/>
      <c r="S378" s="157"/>
      <c r="T378" s="157"/>
      <c r="U378" s="157"/>
      <c r="V378" s="157"/>
      <c r="W378" s="157"/>
      <c r="X378" s="157"/>
      <c r="Y378" s="157"/>
      <c r="Z378" s="147"/>
      <c r="AA378" s="147"/>
      <c r="AB378" s="147"/>
      <c r="AC378" s="147"/>
      <c r="AD378" s="147"/>
      <c r="AE378" s="147"/>
      <c r="AF378" s="147"/>
      <c r="AG378" s="147" t="s">
        <v>132</v>
      </c>
      <c r="AH378" s="147"/>
      <c r="AI378" s="147"/>
      <c r="AJ378" s="147"/>
      <c r="AK378" s="147"/>
      <c r="AL378" s="147"/>
      <c r="AM378" s="147"/>
      <c r="AN378" s="147"/>
      <c r="AO378" s="147"/>
      <c r="AP378" s="147"/>
      <c r="AQ378" s="147"/>
      <c r="AR378" s="147"/>
      <c r="AS378" s="147"/>
      <c r="AT378" s="147"/>
      <c r="AU378" s="147"/>
      <c r="AV378" s="147"/>
      <c r="AW378" s="147"/>
      <c r="AX378" s="147"/>
      <c r="AY378" s="147"/>
      <c r="AZ378" s="147"/>
      <c r="BA378" s="147"/>
      <c r="BB378" s="147"/>
      <c r="BC378" s="147"/>
      <c r="BD378" s="147"/>
      <c r="BE378" s="147"/>
      <c r="BF378" s="147"/>
      <c r="BG378" s="147"/>
      <c r="BH378" s="147"/>
    </row>
    <row r="379" spans="1:60" outlineLevel="1" x14ac:dyDescent="0.2">
      <c r="A379" s="166">
        <v>91</v>
      </c>
      <c r="B379" s="167" t="s">
        <v>543</v>
      </c>
      <c r="C379" s="175" t="s">
        <v>544</v>
      </c>
      <c r="D379" s="168" t="s">
        <v>477</v>
      </c>
      <c r="E379" s="169">
        <v>35</v>
      </c>
      <c r="F379" s="170"/>
      <c r="G379" s="171">
        <f>ROUND(E379*F379,2)</f>
        <v>0</v>
      </c>
      <c r="H379" s="170"/>
      <c r="I379" s="171">
        <f>ROUND(E379*H379,2)</f>
        <v>0</v>
      </c>
      <c r="J379" s="170"/>
      <c r="K379" s="171">
        <f>ROUND(E379*J379,2)</f>
        <v>0</v>
      </c>
      <c r="L379" s="171">
        <v>21</v>
      </c>
      <c r="M379" s="171">
        <f>G379*(1+L379/100)</f>
        <v>0</v>
      </c>
      <c r="N379" s="169">
        <v>2.1000000000000001E-4</v>
      </c>
      <c r="O379" s="169">
        <f>ROUND(E379*N379,2)</f>
        <v>0.01</v>
      </c>
      <c r="P379" s="169">
        <v>0</v>
      </c>
      <c r="Q379" s="169">
        <f>ROUND(E379*P379,2)</f>
        <v>0</v>
      </c>
      <c r="R379" s="171" t="s">
        <v>420</v>
      </c>
      <c r="S379" s="171" t="s">
        <v>125</v>
      </c>
      <c r="T379" s="172" t="s">
        <v>125</v>
      </c>
      <c r="U379" s="157">
        <v>0.33600000000000002</v>
      </c>
      <c r="V379" s="157">
        <f>ROUND(E379*U379,2)</f>
        <v>11.76</v>
      </c>
      <c r="W379" s="157"/>
      <c r="X379" s="157" t="s">
        <v>201</v>
      </c>
      <c r="Y379" s="157" t="s">
        <v>128</v>
      </c>
      <c r="Z379" s="147"/>
      <c r="AA379" s="147"/>
      <c r="AB379" s="147"/>
      <c r="AC379" s="147"/>
      <c r="AD379" s="147"/>
      <c r="AE379" s="147"/>
      <c r="AF379" s="147"/>
      <c r="AG379" s="147" t="s">
        <v>202</v>
      </c>
      <c r="AH379" s="147"/>
      <c r="AI379" s="147"/>
      <c r="AJ379" s="147"/>
      <c r="AK379" s="147"/>
      <c r="AL379" s="147"/>
      <c r="AM379" s="147"/>
      <c r="AN379" s="147"/>
      <c r="AO379" s="147"/>
      <c r="AP379" s="147"/>
      <c r="AQ379" s="147"/>
      <c r="AR379" s="147"/>
      <c r="AS379" s="147"/>
      <c r="AT379" s="147"/>
      <c r="AU379" s="147"/>
      <c r="AV379" s="147"/>
      <c r="AW379" s="147"/>
      <c r="AX379" s="147"/>
      <c r="AY379" s="147"/>
      <c r="AZ379" s="147"/>
      <c r="BA379" s="147"/>
      <c r="BB379" s="147"/>
      <c r="BC379" s="147"/>
      <c r="BD379" s="147"/>
      <c r="BE379" s="147"/>
      <c r="BF379" s="147"/>
      <c r="BG379" s="147"/>
      <c r="BH379" s="147"/>
    </row>
    <row r="380" spans="1:60" outlineLevel="2" x14ac:dyDescent="0.2">
      <c r="A380" s="154"/>
      <c r="B380" s="155"/>
      <c r="C380" s="245" t="s">
        <v>545</v>
      </c>
      <c r="D380" s="246"/>
      <c r="E380" s="246"/>
      <c r="F380" s="246"/>
      <c r="G380" s="246"/>
      <c r="H380" s="157"/>
      <c r="I380" s="157"/>
      <c r="J380" s="157"/>
      <c r="K380" s="157"/>
      <c r="L380" s="157"/>
      <c r="M380" s="157"/>
      <c r="N380" s="156"/>
      <c r="O380" s="156"/>
      <c r="P380" s="156"/>
      <c r="Q380" s="156"/>
      <c r="R380" s="157"/>
      <c r="S380" s="157"/>
      <c r="T380" s="157"/>
      <c r="U380" s="157"/>
      <c r="V380" s="157"/>
      <c r="W380" s="157"/>
      <c r="X380" s="157"/>
      <c r="Y380" s="157"/>
      <c r="Z380" s="147"/>
      <c r="AA380" s="147"/>
      <c r="AB380" s="147"/>
      <c r="AC380" s="147"/>
      <c r="AD380" s="147"/>
      <c r="AE380" s="147"/>
      <c r="AF380" s="147"/>
      <c r="AG380" s="147" t="s">
        <v>130</v>
      </c>
      <c r="AH380" s="147"/>
      <c r="AI380" s="147"/>
      <c r="AJ380" s="147"/>
      <c r="AK380" s="147"/>
      <c r="AL380" s="147"/>
      <c r="AM380" s="147"/>
      <c r="AN380" s="147"/>
      <c r="AO380" s="147"/>
      <c r="AP380" s="147"/>
      <c r="AQ380" s="147"/>
      <c r="AR380" s="147"/>
      <c r="AS380" s="147"/>
      <c r="AT380" s="147"/>
      <c r="AU380" s="147"/>
      <c r="AV380" s="147"/>
      <c r="AW380" s="147"/>
      <c r="AX380" s="147"/>
      <c r="AY380" s="147"/>
      <c r="AZ380" s="147"/>
      <c r="BA380" s="147"/>
      <c r="BB380" s="147"/>
      <c r="BC380" s="147"/>
      <c r="BD380" s="147"/>
      <c r="BE380" s="147"/>
      <c r="BF380" s="147"/>
      <c r="BG380" s="147"/>
      <c r="BH380" s="147"/>
    </row>
    <row r="381" spans="1:60" outlineLevel="2" x14ac:dyDescent="0.2">
      <c r="A381" s="154"/>
      <c r="B381" s="155"/>
      <c r="C381" s="181" t="s">
        <v>546</v>
      </c>
      <c r="D381" s="179"/>
      <c r="E381" s="180">
        <v>35</v>
      </c>
      <c r="F381" s="157"/>
      <c r="G381" s="157"/>
      <c r="H381" s="157"/>
      <c r="I381" s="157"/>
      <c r="J381" s="157"/>
      <c r="K381" s="157"/>
      <c r="L381" s="157"/>
      <c r="M381" s="157"/>
      <c r="N381" s="156"/>
      <c r="O381" s="156"/>
      <c r="P381" s="156"/>
      <c r="Q381" s="156"/>
      <c r="R381" s="157"/>
      <c r="S381" s="157"/>
      <c r="T381" s="157"/>
      <c r="U381" s="157"/>
      <c r="V381" s="157"/>
      <c r="W381" s="157"/>
      <c r="X381" s="157"/>
      <c r="Y381" s="157"/>
      <c r="Z381" s="147"/>
      <c r="AA381" s="147"/>
      <c r="AB381" s="147"/>
      <c r="AC381" s="147"/>
      <c r="AD381" s="147"/>
      <c r="AE381" s="147"/>
      <c r="AF381" s="147"/>
      <c r="AG381" s="147" t="s">
        <v>214</v>
      </c>
      <c r="AH381" s="147">
        <v>0</v>
      </c>
      <c r="AI381" s="147"/>
      <c r="AJ381" s="147"/>
      <c r="AK381" s="147"/>
      <c r="AL381" s="147"/>
      <c r="AM381" s="147"/>
      <c r="AN381" s="147"/>
      <c r="AO381" s="147"/>
      <c r="AP381" s="147"/>
      <c r="AQ381" s="147"/>
      <c r="AR381" s="147"/>
      <c r="AS381" s="147"/>
      <c r="AT381" s="147"/>
      <c r="AU381" s="147"/>
      <c r="AV381" s="147"/>
      <c r="AW381" s="147"/>
      <c r="AX381" s="147"/>
      <c r="AY381" s="147"/>
      <c r="AZ381" s="147"/>
      <c r="BA381" s="147"/>
      <c r="BB381" s="147"/>
      <c r="BC381" s="147"/>
      <c r="BD381" s="147"/>
      <c r="BE381" s="147"/>
      <c r="BF381" s="147"/>
      <c r="BG381" s="147"/>
      <c r="BH381" s="147"/>
    </row>
    <row r="382" spans="1:60" outlineLevel="2" x14ac:dyDescent="0.2">
      <c r="A382" s="154"/>
      <c r="B382" s="155"/>
      <c r="C382" s="243"/>
      <c r="D382" s="244"/>
      <c r="E382" s="244"/>
      <c r="F382" s="244"/>
      <c r="G382" s="244"/>
      <c r="H382" s="157"/>
      <c r="I382" s="157"/>
      <c r="J382" s="157"/>
      <c r="K382" s="157"/>
      <c r="L382" s="157"/>
      <c r="M382" s="157"/>
      <c r="N382" s="156"/>
      <c r="O382" s="156"/>
      <c r="P382" s="156"/>
      <c r="Q382" s="156"/>
      <c r="R382" s="157"/>
      <c r="S382" s="157"/>
      <c r="T382" s="157"/>
      <c r="U382" s="157"/>
      <c r="V382" s="157"/>
      <c r="W382" s="157"/>
      <c r="X382" s="157"/>
      <c r="Y382" s="157"/>
      <c r="Z382" s="147"/>
      <c r="AA382" s="147"/>
      <c r="AB382" s="147"/>
      <c r="AC382" s="147"/>
      <c r="AD382" s="147"/>
      <c r="AE382" s="147"/>
      <c r="AF382" s="147"/>
      <c r="AG382" s="147" t="s">
        <v>132</v>
      </c>
      <c r="AH382" s="147"/>
      <c r="AI382" s="147"/>
      <c r="AJ382" s="147"/>
      <c r="AK382" s="147"/>
      <c r="AL382" s="147"/>
      <c r="AM382" s="147"/>
      <c r="AN382" s="147"/>
      <c r="AO382" s="147"/>
      <c r="AP382" s="147"/>
      <c r="AQ382" s="147"/>
      <c r="AR382" s="147"/>
      <c r="AS382" s="147"/>
      <c r="AT382" s="147"/>
      <c r="AU382" s="147"/>
      <c r="AV382" s="147"/>
      <c r="AW382" s="147"/>
      <c r="AX382" s="147"/>
      <c r="AY382" s="147"/>
      <c r="AZ382" s="147"/>
      <c r="BA382" s="147"/>
      <c r="BB382" s="147"/>
      <c r="BC382" s="147"/>
      <c r="BD382" s="147"/>
      <c r="BE382" s="147"/>
      <c r="BF382" s="147"/>
      <c r="BG382" s="147"/>
      <c r="BH382" s="147"/>
    </row>
    <row r="383" spans="1:60" ht="21.75" outlineLevel="1" x14ac:dyDescent="0.2">
      <c r="A383" s="166">
        <v>92</v>
      </c>
      <c r="B383" s="167" t="s">
        <v>547</v>
      </c>
      <c r="C383" s="175" t="s">
        <v>548</v>
      </c>
      <c r="D383" s="168" t="s">
        <v>477</v>
      </c>
      <c r="E383" s="169">
        <v>4</v>
      </c>
      <c r="F383" s="170"/>
      <c r="G383" s="171">
        <f>ROUND(E383*F383,2)</f>
        <v>0</v>
      </c>
      <c r="H383" s="170"/>
      <c r="I383" s="171">
        <f>ROUND(E383*H383,2)</f>
        <v>0</v>
      </c>
      <c r="J383" s="170"/>
      <c r="K383" s="171">
        <f>ROUND(E383*J383,2)</f>
        <v>0</v>
      </c>
      <c r="L383" s="171">
        <v>21</v>
      </c>
      <c r="M383" s="171">
        <f>G383*(1+L383/100)</f>
        <v>0</v>
      </c>
      <c r="N383" s="169">
        <v>2.4000000000000001E-4</v>
      </c>
      <c r="O383" s="169">
        <f>ROUND(E383*N383,2)</f>
        <v>0</v>
      </c>
      <c r="P383" s="169">
        <v>0</v>
      </c>
      <c r="Q383" s="169">
        <f>ROUND(E383*P383,2)</f>
        <v>0</v>
      </c>
      <c r="R383" s="171" t="s">
        <v>420</v>
      </c>
      <c r="S383" s="171" t="s">
        <v>125</v>
      </c>
      <c r="T383" s="172" t="s">
        <v>125</v>
      </c>
      <c r="U383" s="157">
        <v>0.4</v>
      </c>
      <c r="V383" s="157">
        <f>ROUND(E383*U383,2)</f>
        <v>1.6</v>
      </c>
      <c r="W383" s="157"/>
      <c r="X383" s="157" t="s">
        <v>201</v>
      </c>
      <c r="Y383" s="157" t="s">
        <v>128</v>
      </c>
      <c r="Z383" s="147"/>
      <c r="AA383" s="147"/>
      <c r="AB383" s="147"/>
      <c r="AC383" s="147"/>
      <c r="AD383" s="147"/>
      <c r="AE383" s="147"/>
      <c r="AF383" s="147"/>
      <c r="AG383" s="147" t="s">
        <v>202</v>
      </c>
      <c r="AH383" s="147"/>
      <c r="AI383" s="147"/>
      <c r="AJ383" s="147"/>
      <c r="AK383" s="147"/>
      <c r="AL383" s="147"/>
      <c r="AM383" s="147"/>
      <c r="AN383" s="147"/>
      <c r="AO383" s="147"/>
      <c r="AP383" s="147"/>
      <c r="AQ383" s="147"/>
      <c r="AR383" s="147"/>
      <c r="AS383" s="147"/>
      <c r="AT383" s="147"/>
      <c r="AU383" s="147"/>
      <c r="AV383" s="147"/>
      <c r="AW383" s="147"/>
      <c r="AX383" s="147"/>
      <c r="AY383" s="147"/>
      <c r="AZ383" s="147"/>
      <c r="BA383" s="147"/>
      <c r="BB383" s="147"/>
      <c r="BC383" s="147"/>
      <c r="BD383" s="147"/>
      <c r="BE383" s="147"/>
      <c r="BF383" s="147"/>
      <c r="BG383" s="147"/>
      <c r="BH383" s="147"/>
    </row>
    <row r="384" spans="1:60" outlineLevel="2" x14ac:dyDescent="0.2">
      <c r="A384" s="154"/>
      <c r="B384" s="155"/>
      <c r="C384" s="245" t="s">
        <v>549</v>
      </c>
      <c r="D384" s="246"/>
      <c r="E384" s="246"/>
      <c r="F384" s="246"/>
      <c r="G384" s="246"/>
      <c r="H384" s="157"/>
      <c r="I384" s="157"/>
      <c r="J384" s="157"/>
      <c r="K384" s="157"/>
      <c r="L384" s="157"/>
      <c r="M384" s="157"/>
      <c r="N384" s="156"/>
      <c r="O384" s="156"/>
      <c r="P384" s="156"/>
      <c r="Q384" s="156"/>
      <c r="R384" s="157"/>
      <c r="S384" s="157"/>
      <c r="T384" s="157"/>
      <c r="U384" s="157"/>
      <c r="V384" s="157"/>
      <c r="W384" s="157"/>
      <c r="X384" s="157"/>
      <c r="Y384" s="157"/>
      <c r="Z384" s="147"/>
      <c r="AA384" s="147"/>
      <c r="AB384" s="147"/>
      <c r="AC384" s="147"/>
      <c r="AD384" s="147"/>
      <c r="AE384" s="147"/>
      <c r="AF384" s="147"/>
      <c r="AG384" s="147" t="s">
        <v>130</v>
      </c>
      <c r="AH384" s="147"/>
      <c r="AI384" s="147"/>
      <c r="AJ384" s="147"/>
      <c r="AK384" s="147"/>
      <c r="AL384" s="147"/>
      <c r="AM384" s="147"/>
      <c r="AN384" s="147"/>
      <c r="AO384" s="147"/>
      <c r="AP384" s="147"/>
      <c r="AQ384" s="147"/>
      <c r="AR384" s="147"/>
      <c r="AS384" s="147"/>
      <c r="AT384" s="147"/>
      <c r="AU384" s="147"/>
      <c r="AV384" s="147"/>
      <c r="AW384" s="147"/>
      <c r="AX384" s="147"/>
      <c r="AY384" s="147"/>
      <c r="AZ384" s="147"/>
      <c r="BA384" s="147"/>
      <c r="BB384" s="147"/>
      <c r="BC384" s="147"/>
      <c r="BD384" s="147"/>
      <c r="BE384" s="147"/>
      <c r="BF384" s="147"/>
      <c r="BG384" s="147"/>
      <c r="BH384" s="147"/>
    </row>
    <row r="385" spans="1:60" outlineLevel="2" x14ac:dyDescent="0.2">
      <c r="A385" s="154"/>
      <c r="B385" s="155"/>
      <c r="C385" s="243"/>
      <c r="D385" s="244"/>
      <c r="E385" s="244"/>
      <c r="F385" s="244"/>
      <c r="G385" s="244"/>
      <c r="H385" s="157"/>
      <c r="I385" s="157"/>
      <c r="J385" s="157"/>
      <c r="K385" s="157"/>
      <c r="L385" s="157"/>
      <c r="M385" s="157"/>
      <c r="N385" s="156"/>
      <c r="O385" s="156"/>
      <c r="P385" s="156"/>
      <c r="Q385" s="156"/>
      <c r="R385" s="157"/>
      <c r="S385" s="157"/>
      <c r="T385" s="157"/>
      <c r="U385" s="157"/>
      <c r="V385" s="157"/>
      <c r="W385" s="157"/>
      <c r="X385" s="157"/>
      <c r="Y385" s="157"/>
      <c r="Z385" s="147"/>
      <c r="AA385" s="147"/>
      <c r="AB385" s="147"/>
      <c r="AC385" s="147"/>
      <c r="AD385" s="147"/>
      <c r="AE385" s="147"/>
      <c r="AF385" s="147"/>
      <c r="AG385" s="147" t="s">
        <v>132</v>
      </c>
      <c r="AH385" s="147"/>
      <c r="AI385" s="147"/>
      <c r="AJ385" s="147"/>
      <c r="AK385" s="147"/>
      <c r="AL385" s="147"/>
      <c r="AM385" s="147"/>
      <c r="AN385" s="147"/>
      <c r="AO385" s="147"/>
      <c r="AP385" s="147"/>
      <c r="AQ385" s="147"/>
      <c r="AR385" s="147"/>
      <c r="AS385" s="147"/>
      <c r="AT385" s="147"/>
      <c r="AU385" s="147"/>
      <c r="AV385" s="147"/>
      <c r="AW385" s="147"/>
      <c r="AX385" s="147"/>
      <c r="AY385" s="147"/>
      <c r="AZ385" s="147"/>
      <c r="BA385" s="147"/>
      <c r="BB385" s="147"/>
      <c r="BC385" s="147"/>
      <c r="BD385" s="147"/>
      <c r="BE385" s="147"/>
      <c r="BF385" s="147"/>
      <c r="BG385" s="147"/>
      <c r="BH385" s="147"/>
    </row>
    <row r="386" spans="1:60" outlineLevel="1" x14ac:dyDescent="0.2">
      <c r="A386" s="166">
        <v>93</v>
      </c>
      <c r="B386" s="167" t="s">
        <v>550</v>
      </c>
      <c r="C386" s="175" t="s">
        <v>551</v>
      </c>
      <c r="D386" s="168" t="s">
        <v>211</v>
      </c>
      <c r="E386" s="169">
        <v>85</v>
      </c>
      <c r="F386" s="170"/>
      <c r="G386" s="171">
        <f>ROUND(E386*F386,2)</f>
        <v>0</v>
      </c>
      <c r="H386" s="170"/>
      <c r="I386" s="171">
        <f>ROUND(E386*H386,2)</f>
        <v>0</v>
      </c>
      <c r="J386" s="170"/>
      <c r="K386" s="171">
        <f>ROUND(E386*J386,2)</f>
        <v>0</v>
      </c>
      <c r="L386" s="171">
        <v>21</v>
      </c>
      <c r="M386" s="171">
        <f>G386*(1+L386/100)</f>
        <v>0</v>
      </c>
      <c r="N386" s="169">
        <v>0</v>
      </c>
      <c r="O386" s="169">
        <f>ROUND(E386*N386,2)</f>
        <v>0</v>
      </c>
      <c r="P386" s="169">
        <v>0</v>
      </c>
      <c r="Q386" s="169">
        <f>ROUND(E386*P386,2)</f>
        <v>0</v>
      </c>
      <c r="R386" s="171" t="s">
        <v>420</v>
      </c>
      <c r="S386" s="171" t="s">
        <v>125</v>
      </c>
      <c r="T386" s="172" t="s">
        <v>125</v>
      </c>
      <c r="U386" s="157">
        <v>2.5999999999999999E-2</v>
      </c>
      <c r="V386" s="157">
        <f>ROUND(E386*U386,2)</f>
        <v>2.21</v>
      </c>
      <c r="W386" s="157"/>
      <c r="X386" s="157" t="s">
        <v>201</v>
      </c>
      <c r="Y386" s="157" t="s">
        <v>128</v>
      </c>
      <c r="Z386" s="147"/>
      <c r="AA386" s="147"/>
      <c r="AB386" s="147"/>
      <c r="AC386" s="147"/>
      <c r="AD386" s="147"/>
      <c r="AE386" s="147"/>
      <c r="AF386" s="147"/>
      <c r="AG386" s="147" t="s">
        <v>202</v>
      </c>
      <c r="AH386" s="147"/>
      <c r="AI386" s="147"/>
      <c r="AJ386" s="147"/>
      <c r="AK386" s="147"/>
      <c r="AL386" s="147"/>
      <c r="AM386" s="147"/>
      <c r="AN386" s="147"/>
      <c r="AO386" s="147"/>
      <c r="AP386" s="147"/>
      <c r="AQ386" s="147"/>
      <c r="AR386" s="147"/>
      <c r="AS386" s="147"/>
      <c r="AT386" s="147"/>
      <c r="AU386" s="147"/>
      <c r="AV386" s="147"/>
      <c r="AW386" s="147"/>
      <c r="AX386" s="147"/>
      <c r="AY386" s="147"/>
      <c r="AZ386" s="147"/>
      <c r="BA386" s="147"/>
      <c r="BB386" s="147"/>
      <c r="BC386" s="147"/>
      <c r="BD386" s="147"/>
      <c r="BE386" s="147"/>
      <c r="BF386" s="147"/>
      <c r="BG386" s="147"/>
      <c r="BH386" s="147"/>
    </row>
    <row r="387" spans="1:60" outlineLevel="2" x14ac:dyDescent="0.2">
      <c r="A387" s="154"/>
      <c r="B387" s="155"/>
      <c r="C387" s="256"/>
      <c r="D387" s="257"/>
      <c r="E387" s="257"/>
      <c r="F387" s="257"/>
      <c r="G387" s="257"/>
      <c r="H387" s="157"/>
      <c r="I387" s="157"/>
      <c r="J387" s="157"/>
      <c r="K387" s="157"/>
      <c r="L387" s="157"/>
      <c r="M387" s="157"/>
      <c r="N387" s="156"/>
      <c r="O387" s="156"/>
      <c r="P387" s="156"/>
      <c r="Q387" s="156"/>
      <c r="R387" s="157"/>
      <c r="S387" s="157"/>
      <c r="T387" s="157"/>
      <c r="U387" s="157"/>
      <c r="V387" s="157"/>
      <c r="W387" s="157"/>
      <c r="X387" s="157"/>
      <c r="Y387" s="157"/>
      <c r="Z387" s="147"/>
      <c r="AA387" s="147"/>
      <c r="AB387" s="147"/>
      <c r="AC387" s="147"/>
      <c r="AD387" s="147"/>
      <c r="AE387" s="147"/>
      <c r="AF387" s="147"/>
      <c r="AG387" s="147" t="s">
        <v>132</v>
      </c>
      <c r="AH387" s="147"/>
      <c r="AI387" s="147"/>
      <c r="AJ387" s="147"/>
      <c r="AK387" s="147"/>
      <c r="AL387" s="147"/>
      <c r="AM387" s="147"/>
      <c r="AN387" s="147"/>
      <c r="AO387" s="147"/>
      <c r="AP387" s="147"/>
      <c r="AQ387" s="147"/>
      <c r="AR387" s="147"/>
      <c r="AS387" s="147"/>
      <c r="AT387" s="147"/>
      <c r="AU387" s="147"/>
      <c r="AV387" s="147"/>
      <c r="AW387" s="147"/>
      <c r="AX387" s="147"/>
      <c r="AY387" s="147"/>
      <c r="AZ387" s="147"/>
      <c r="BA387" s="147"/>
      <c r="BB387" s="147"/>
      <c r="BC387" s="147"/>
      <c r="BD387" s="147"/>
      <c r="BE387" s="147"/>
      <c r="BF387" s="147"/>
      <c r="BG387" s="147"/>
      <c r="BH387" s="147"/>
    </row>
    <row r="388" spans="1:60" outlineLevel="1" x14ac:dyDescent="0.2">
      <c r="A388" s="166">
        <v>94</v>
      </c>
      <c r="B388" s="167" t="s">
        <v>552</v>
      </c>
      <c r="C388" s="175" t="s">
        <v>553</v>
      </c>
      <c r="D388" s="168" t="s">
        <v>211</v>
      </c>
      <c r="E388" s="169">
        <v>840</v>
      </c>
      <c r="F388" s="170"/>
      <c r="G388" s="171">
        <f>ROUND(E388*F388,2)</f>
        <v>0</v>
      </c>
      <c r="H388" s="170"/>
      <c r="I388" s="171">
        <f>ROUND(E388*H388,2)</f>
        <v>0</v>
      </c>
      <c r="J388" s="170"/>
      <c r="K388" s="171">
        <f>ROUND(E388*J388,2)</f>
        <v>0</v>
      </c>
      <c r="L388" s="171">
        <v>21</v>
      </c>
      <c r="M388" s="171">
        <f>G388*(1+L388/100)</f>
        <v>0</v>
      </c>
      <c r="N388" s="169">
        <v>8.0000000000000007E-5</v>
      </c>
      <c r="O388" s="169">
        <f>ROUND(E388*N388,2)</f>
        <v>7.0000000000000007E-2</v>
      </c>
      <c r="P388" s="169">
        <v>0</v>
      </c>
      <c r="Q388" s="169">
        <f>ROUND(E388*P388,2)</f>
        <v>0</v>
      </c>
      <c r="R388" s="171" t="s">
        <v>420</v>
      </c>
      <c r="S388" s="171" t="s">
        <v>125</v>
      </c>
      <c r="T388" s="172" t="s">
        <v>125</v>
      </c>
      <c r="U388" s="157">
        <v>3.4000000000000002E-2</v>
      </c>
      <c r="V388" s="157">
        <f>ROUND(E388*U388,2)</f>
        <v>28.56</v>
      </c>
      <c r="W388" s="157"/>
      <c r="X388" s="157" t="s">
        <v>201</v>
      </c>
      <c r="Y388" s="157" t="s">
        <v>128</v>
      </c>
      <c r="Z388" s="147"/>
      <c r="AA388" s="147"/>
      <c r="AB388" s="147"/>
      <c r="AC388" s="147"/>
      <c r="AD388" s="147"/>
      <c r="AE388" s="147"/>
      <c r="AF388" s="147"/>
      <c r="AG388" s="147" t="s">
        <v>202</v>
      </c>
      <c r="AH388" s="147"/>
      <c r="AI388" s="147"/>
      <c r="AJ388" s="147"/>
      <c r="AK388" s="147"/>
      <c r="AL388" s="147"/>
      <c r="AM388" s="147"/>
      <c r="AN388" s="147"/>
      <c r="AO388" s="147"/>
      <c r="AP388" s="147"/>
      <c r="AQ388" s="147"/>
      <c r="AR388" s="147"/>
      <c r="AS388" s="147"/>
      <c r="AT388" s="147"/>
      <c r="AU388" s="147"/>
      <c r="AV388" s="147"/>
      <c r="AW388" s="147"/>
      <c r="AX388" s="147"/>
      <c r="AY388" s="147"/>
      <c r="AZ388" s="147"/>
      <c r="BA388" s="147"/>
      <c r="BB388" s="147"/>
      <c r="BC388" s="147"/>
      <c r="BD388" s="147"/>
      <c r="BE388" s="147"/>
      <c r="BF388" s="147"/>
      <c r="BG388" s="147"/>
      <c r="BH388" s="147"/>
    </row>
    <row r="389" spans="1:60" outlineLevel="2" x14ac:dyDescent="0.2">
      <c r="A389" s="154"/>
      <c r="B389" s="155"/>
      <c r="C389" s="256"/>
      <c r="D389" s="257"/>
      <c r="E389" s="257"/>
      <c r="F389" s="257"/>
      <c r="G389" s="257"/>
      <c r="H389" s="157"/>
      <c r="I389" s="157"/>
      <c r="J389" s="157"/>
      <c r="K389" s="157"/>
      <c r="L389" s="157"/>
      <c r="M389" s="157"/>
      <c r="N389" s="156"/>
      <c r="O389" s="156"/>
      <c r="P389" s="156"/>
      <c r="Q389" s="156"/>
      <c r="R389" s="157"/>
      <c r="S389" s="157"/>
      <c r="T389" s="157"/>
      <c r="U389" s="157"/>
      <c r="V389" s="157"/>
      <c r="W389" s="157"/>
      <c r="X389" s="157"/>
      <c r="Y389" s="157"/>
      <c r="Z389" s="147"/>
      <c r="AA389" s="147"/>
      <c r="AB389" s="147"/>
      <c r="AC389" s="147"/>
      <c r="AD389" s="147"/>
      <c r="AE389" s="147"/>
      <c r="AF389" s="147"/>
      <c r="AG389" s="147" t="s">
        <v>132</v>
      </c>
      <c r="AH389" s="147"/>
      <c r="AI389" s="147"/>
      <c r="AJ389" s="147"/>
      <c r="AK389" s="147"/>
      <c r="AL389" s="147"/>
      <c r="AM389" s="147"/>
      <c r="AN389" s="147"/>
      <c r="AO389" s="147"/>
      <c r="AP389" s="147"/>
      <c r="AQ389" s="147"/>
      <c r="AR389" s="147"/>
      <c r="AS389" s="147"/>
      <c r="AT389" s="147"/>
      <c r="AU389" s="147"/>
      <c r="AV389" s="147"/>
      <c r="AW389" s="147"/>
      <c r="AX389" s="147"/>
      <c r="AY389" s="147"/>
      <c r="AZ389" s="147"/>
      <c r="BA389" s="147"/>
      <c r="BB389" s="147"/>
      <c r="BC389" s="147"/>
      <c r="BD389" s="147"/>
      <c r="BE389" s="147"/>
      <c r="BF389" s="147"/>
      <c r="BG389" s="147"/>
      <c r="BH389" s="147"/>
    </row>
    <row r="390" spans="1:60" outlineLevel="1" x14ac:dyDescent="0.2">
      <c r="A390" s="166">
        <v>95</v>
      </c>
      <c r="B390" s="167" t="s">
        <v>554</v>
      </c>
      <c r="C390" s="175" t="s">
        <v>555</v>
      </c>
      <c r="D390" s="168" t="s">
        <v>477</v>
      </c>
      <c r="E390" s="169">
        <v>10</v>
      </c>
      <c r="F390" s="170"/>
      <c r="G390" s="171">
        <f>ROUND(E390*F390,2)</f>
        <v>0</v>
      </c>
      <c r="H390" s="170"/>
      <c r="I390" s="171">
        <f>ROUND(E390*H390,2)</f>
        <v>0</v>
      </c>
      <c r="J390" s="170"/>
      <c r="K390" s="171">
        <f>ROUND(E390*J390,2)</f>
        <v>0</v>
      </c>
      <c r="L390" s="171">
        <v>21</v>
      </c>
      <c r="M390" s="171">
        <f>G390*(1+L390/100)</f>
        <v>0</v>
      </c>
      <c r="N390" s="169">
        <v>0</v>
      </c>
      <c r="O390" s="169">
        <f>ROUND(E390*N390,2)</f>
        <v>0</v>
      </c>
      <c r="P390" s="169">
        <v>0</v>
      </c>
      <c r="Q390" s="169">
        <f>ROUND(E390*P390,2)</f>
        <v>0</v>
      </c>
      <c r="R390" s="171"/>
      <c r="S390" s="171" t="s">
        <v>181</v>
      </c>
      <c r="T390" s="172" t="s">
        <v>125</v>
      </c>
      <c r="U390" s="157">
        <v>0.32</v>
      </c>
      <c r="V390" s="157">
        <f>ROUND(E390*U390,2)</f>
        <v>3.2</v>
      </c>
      <c r="W390" s="157"/>
      <c r="X390" s="157" t="s">
        <v>201</v>
      </c>
      <c r="Y390" s="157" t="s">
        <v>128</v>
      </c>
      <c r="Z390" s="147"/>
      <c r="AA390" s="147"/>
      <c r="AB390" s="147"/>
      <c r="AC390" s="147"/>
      <c r="AD390" s="147"/>
      <c r="AE390" s="147"/>
      <c r="AF390" s="147"/>
      <c r="AG390" s="147" t="s">
        <v>202</v>
      </c>
      <c r="AH390" s="147"/>
      <c r="AI390" s="147"/>
      <c r="AJ390" s="147"/>
      <c r="AK390" s="147"/>
      <c r="AL390" s="147"/>
      <c r="AM390" s="147"/>
      <c r="AN390" s="147"/>
      <c r="AO390" s="147"/>
      <c r="AP390" s="147"/>
      <c r="AQ390" s="147"/>
      <c r="AR390" s="147"/>
      <c r="AS390" s="147"/>
      <c r="AT390" s="147"/>
      <c r="AU390" s="147"/>
      <c r="AV390" s="147"/>
      <c r="AW390" s="147"/>
      <c r="AX390" s="147"/>
      <c r="AY390" s="147"/>
      <c r="AZ390" s="147"/>
      <c r="BA390" s="147"/>
      <c r="BB390" s="147"/>
      <c r="BC390" s="147"/>
      <c r="BD390" s="147"/>
      <c r="BE390" s="147"/>
      <c r="BF390" s="147"/>
      <c r="BG390" s="147"/>
      <c r="BH390" s="147"/>
    </row>
    <row r="391" spans="1:60" outlineLevel="2" x14ac:dyDescent="0.2">
      <c r="A391" s="154"/>
      <c r="B391" s="155"/>
      <c r="C391" s="256"/>
      <c r="D391" s="257"/>
      <c r="E391" s="257"/>
      <c r="F391" s="257"/>
      <c r="G391" s="257"/>
      <c r="H391" s="157"/>
      <c r="I391" s="157"/>
      <c r="J391" s="157"/>
      <c r="K391" s="157"/>
      <c r="L391" s="157"/>
      <c r="M391" s="157"/>
      <c r="N391" s="156"/>
      <c r="O391" s="156"/>
      <c r="P391" s="156"/>
      <c r="Q391" s="156"/>
      <c r="R391" s="157"/>
      <c r="S391" s="157"/>
      <c r="T391" s="157"/>
      <c r="U391" s="157"/>
      <c r="V391" s="157"/>
      <c r="W391" s="157"/>
      <c r="X391" s="157"/>
      <c r="Y391" s="157"/>
      <c r="Z391" s="147"/>
      <c r="AA391" s="147"/>
      <c r="AB391" s="147"/>
      <c r="AC391" s="147"/>
      <c r="AD391" s="147"/>
      <c r="AE391" s="147"/>
      <c r="AF391" s="147"/>
      <c r="AG391" s="147" t="s">
        <v>132</v>
      </c>
      <c r="AH391" s="147"/>
      <c r="AI391" s="147"/>
      <c r="AJ391" s="147"/>
      <c r="AK391" s="147"/>
      <c r="AL391" s="147"/>
      <c r="AM391" s="147"/>
      <c r="AN391" s="147"/>
      <c r="AO391" s="147"/>
      <c r="AP391" s="147"/>
      <c r="AQ391" s="147"/>
      <c r="AR391" s="147"/>
      <c r="AS391" s="147"/>
      <c r="AT391" s="147"/>
      <c r="AU391" s="147"/>
      <c r="AV391" s="147"/>
      <c r="AW391" s="147"/>
      <c r="AX391" s="147"/>
      <c r="AY391" s="147"/>
      <c r="AZ391" s="147"/>
      <c r="BA391" s="147"/>
      <c r="BB391" s="147"/>
      <c r="BC391" s="147"/>
      <c r="BD391" s="147"/>
      <c r="BE391" s="147"/>
      <c r="BF391" s="147"/>
      <c r="BG391" s="147"/>
      <c r="BH391" s="147"/>
    </row>
    <row r="392" spans="1:60" outlineLevel="1" x14ac:dyDescent="0.2">
      <c r="A392" s="166">
        <v>96</v>
      </c>
      <c r="B392" s="167" t="s">
        <v>556</v>
      </c>
      <c r="C392" s="175" t="s">
        <v>557</v>
      </c>
      <c r="D392" s="168" t="s">
        <v>477</v>
      </c>
      <c r="E392" s="169">
        <v>9</v>
      </c>
      <c r="F392" s="170"/>
      <c r="G392" s="171">
        <f>ROUND(E392*F392,2)</f>
        <v>0</v>
      </c>
      <c r="H392" s="170"/>
      <c r="I392" s="171">
        <f>ROUND(E392*H392,2)</f>
        <v>0</v>
      </c>
      <c r="J392" s="170"/>
      <c r="K392" s="171">
        <f>ROUND(E392*J392,2)</f>
        <v>0</v>
      </c>
      <c r="L392" s="171">
        <v>21</v>
      </c>
      <c r="M392" s="171">
        <f>G392*(1+L392/100)</f>
        <v>0</v>
      </c>
      <c r="N392" s="169">
        <v>0</v>
      </c>
      <c r="O392" s="169">
        <f>ROUND(E392*N392,2)</f>
        <v>0</v>
      </c>
      <c r="P392" s="169">
        <v>0</v>
      </c>
      <c r="Q392" s="169">
        <f>ROUND(E392*P392,2)</f>
        <v>0</v>
      </c>
      <c r="R392" s="171"/>
      <c r="S392" s="171" t="s">
        <v>181</v>
      </c>
      <c r="T392" s="172" t="s">
        <v>126</v>
      </c>
      <c r="U392" s="157">
        <v>0.32</v>
      </c>
      <c r="V392" s="157">
        <f>ROUND(E392*U392,2)</f>
        <v>2.88</v>
      </c>
      <c r="W392" s="157"/>
      <c r="X392" s="157" t="s">
        <v>201</v>
      </c>
      <c r="Y392" s="157" t="s">
        <v>128</v>
      </c>
      <c r="Z392" s="147"/>
      <c r="AA392" s="147"/>
      <c r="AB392" s="147"/>
      <c r="AC392" s="147"/>
      <c r="AD392" s="147"/>
      <c r="AE392" s="147"/>
      <c r="AF392" s="147"/>
      <c r="AG392" s="147" t="s">
        <v>202</v>
      </c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</row>
    <row r="393" spans="1:60" outlineLevel="2" x14ac:dyDescent="0.2">
      <c r="A393" s="154"/>
      <c r="B393" s="155"/>
      <c r="C393" s="256"/>
      <c r="D393" s="257"/>
      <c r="E393" s="257"/>
      <c r="F393" s="257"/>
      <c r="G393" s="257"/>
      <c r="H393" s="157"/>
      <c r="I393" s="157"/>
      <c r="J393" s="157"/>
      <c r="K393" s="157"/>
      <c r="L393" s="157"/>
      <c r="M393" s="157"/>
      <c r="N393" s="156"/>
      <c r="O393" s="156"/>
      <c r="P393" s="156"/>
      <c r="Q393" s="156"/>
      <c r="R393" s="157"/>
      <c r="S393" s="157"/>
      <c r="T393" s="157"/>
      <c r="U393" s="157"/>
      <c r="V393" s="157"/>
      <c r="W393" s="157"/>
      <c r="X393" s="157"/>
      <c r="Y393" s="157"/>
      <c r="Z393" s="147"/>
      <c r="AA393" s="147"/>
      <c r="AB393" s="147"/>
      <c r="AC393" s="147"/>
      <c r="AD393" s="147"/>
      <c r="AE393" s="147"/>
      <c r="AF393" s="147"/>
      <c r="AG393" s="147" t="s">
        <v>132</v>
      </c>
      <c r="AH393" s="147"/>
      <c r="AI393" s="147"/>
      <c r="AJ393" s="147"/>
      <c r="AK393" s="147"/>
      <c r="AL393" s="147"/>
      <c r="AM393" s="147"/>
      <c r="AN393" s="147"/>
      <c r="AO393" s="147"/>
      <c r="AP393" s="147"/>
      <c r="AQ393" s="147"/>
      <c r="AR393" s="147"/>
      <c r="AS393" s="147"/>
      <c r="AT393" s="147"/>
      <c r="AU393" s="147"/>
      <c r="AV393" s="147"/>
      <c r="AW393" s="147"/>
      <c r="AX393" s="147"/>
      <c r="AY393" s="147"/>
      <c r="AZ393" s="147"/>
      <c r="BA393" s="147"/>
      <c r="BB393" s="147"/>
      <c r="BC393" s="147"/>
      <c r="BD393" s="147"/>
      <c r="BE393" s="147"/>
      <c r="BF393" s="147"/>
      <c r="BG393" s="147"/>
      <c r="BH393" s="147"/>
    </row>
    <row r="394" spans="1:60" outlineLevel="1" x14ac:dyDescent="0.2">
      <c r="A394" s="166">
        <v>97</v>
      </c>
      <c r="B394" s="167" t="s">
        <v>558</v>
      </c>
      <c r="C394" s="175" t="s">
        <v>559</v>
      </c>
      <c r="D394" s="168" t="s">
        <v>477</v>
      </c>
      <c r="E394" s="169">
        <v>1</v>
      </c>
      <c r="F394" s="170"/>
      <c r="G394" s="171">
        <f>ROUND(E394*F394,2)</f>
        <v>0</v>
      </c>
      <c r="H394" s="170"/>
      <c r="I394" s="171">
        <f>ROUND(E394*H394,2)</f>
        <v>0</v>
      </c>
      <c r="J394" s="170"/>
      <c r="K394" s="171">
        <f>ROUND(E394*J394,2)</f>
        <v>0</v>
      </c>
      <c r="L394" s="171">
        <v>21</v>
      </c>
      <c r="M394" s="171">
        <f>G394*(1+L394/100)</f>
        <v>0</v>
      </c>
      <c r="N394" s="169">
        <v>7.9000000000000001E-4</v>
      </c>
      <c r="O394" s="169">
        <f>ROUND(E394*N394,2)</f>
        <v>0</v>
      </c>
      <c r="P394" s="169">
        <v>0</v>
      </c>
      <c r="Q394" s="169">
        <f>ROUND(E394*P394,2)</f>
        <v>0</v>
      </c>
      <c r="R394" s="171"/>
      <c r="S394" s="171" t="s">
        <v>181</v>
      </c>
      <c r="T394" s="172" t="s">
        <v>126</v>
      </c>
      <c r="U394" s="157">
        <v>0.78</v>
      </c>
      <c r="V394" s="157">
        <f>ROUND(E394*U394,2)</f>
        <v>0.78</v>
      </c>
      <c r="W394" s="157"/>
      <c r="X394" s="157" t="s">
        <v>201</v>
      </c>
      <c r="Y394" s="157" t="s">
        <v>128</v>
      </c>
      <c r="Z394" s="147"/>
      <c r="AA394" s="147"/>
      <c r="AB394" s="147"/>
      <c r="AC394" s="147"/>
      <c r="AD394" s="147"/>
      <c r="AE394" s="147"/>
      <c r="AF394" s="147"/>
      <c r="AG394" s="147" t="s">
        <v>202</v>
      </c>
      <c r="AH394" s="147"/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</row>
    <row r="395" spans="1:60" outlineLevel="2" x14ac:dyDescent="0.2">
      <c r="A395" s="154"/>
      <c r="B395" s="155"/>
      <c r="C395" s="256"/>
      <c r="D395" s="257"/>
      <c r="E395" s="257"/>
      <c r="F395" s="257"/>
      <c r="G395" s="257"/>
      <c r="H395" s="157"/>
      <c r="I395" s="157"/>
      <c r="J395" s="157"/>
      <c r="K395" s="157"/>
      <c r="L395" s="157"/>
      <c r="M395" s="157"/>
      <c r="N395" s="156"/>
      <c r="O395" s="156"/>
      <c r="P395" s="156"/>
      <c r="Q395" s="156"/>
      <c r="R395" s="157"/>
      <c r="S395" s="157"/>
      <c r="T395" s="157"/>
      <c r="U395" s="157"/>
      <c r="V395" s="157"/>
      <c r="W395" s="157"/>
      <c r="X395" s="157"/>
      <c r="Y395" s="157"/>
      <c r="Z395" s="147"/>
      <c r="AA395" s="147"/>
      <c r="AB395" s="147"/>
      <c r="AC395" s="147"/>
      <c r="AD395" s="147"/>
      <c r="AE395" s="147"/>
      <c r="AF395" s="147"/>
      <c r="AG395" s="147" t="s">
        <v>132</v>
      </c>
      <c r="AH395" s="147"/>
      <c r="AI395" s="147"/>
      <c r="AJ395" s="147"/>
      <c r="AK395" s="147"/>
      <c r="AL395" s="147"/>
      <c r="AM395" s="147"/>
      <c r="AN395" s="147"/>
      <c r="AO395" s="147"/>
      <c r="AP395" s="147"/>
      <c r="AQ395" s="147"/>
      <c r="AR395" s="147"/>
      <c r="AS395" s="147"/>
      <c r="AT395" s="147"/>
      <c r="AU395" s="147"/>
      <c r="AV395" s="147"/>
      <c r="AW395" s="147"/>
      <c r="AX395" s="147"/>
      <c r="AY395" s="147"/>
      <c r="AZ395" s="147"/>
      <c r="BA395" s="147"/>
      <c r="BB395" s="147"/>
      <c r="BC395" s="147"/>
      <c r="BD395" s="147"/>
      <c r="BE395" s="147"/>
      <c r="BF395" s="147"/>
      <c r="BG395" s="147"/>
      <c r="BH395" s="147"/>
    </row>
    <row r="396" spans="1:60" ht="21.75" outlineLevel="1" x14ac:dyDescent="0.2">
      <c r="A396" s="166">
        <v>98</v>
      </c>
      <c r="B396" s="167" t="s">
        <v>560</v>
      </c>
      <c r="C396" s="175" t="s">
        <v>561</v>
      </c>
      <c r="D396" s="168" t="s">
        <v>211</v>
      </c>
      <c r="E396" s="169">
        <v>470.1</v>
      </c>
      <c r="F396" s="170"/>
      <c r="G396" s="171">
        <f>ROUND(E396*F396,2)</f>
        <v>0</v>
      </c>
      <c r="H396" s="170"/>
      <c r="I396" s="171">
        <f>ROUND(E396*H396,2)</f>
        <v>0</v>
      </c>
      <c r="J396" s="170"/>
      <c r="K396" s="171">
        <f>ROUND(E396*J396,2)</f>
        <v>0</v>
      </c>
      <c r="L396" s="171">
        <v>21</v>
      </c>
      <c r="M396" s="171">
        <f>G396*(1+L396/100)</f>
        <v>0</v>
      </c>
      <c r="N396" s="169">
        <v>3.48E-3</v>
      </c>
      <c r="O396" s="169">
        <f>ROUND(E396*N396,2)</f>
        <v>1.64</v>
      </c>
      <c r="P396" s="169">
        <v>0</v>
      </c>
      <c r="Q396" s="169">
        <f>ROUND(E396*P396,2)</f>
        <v>0</v>
      </c>
      <c r="R396" s="171"/>
      <c r="S396" s="171" t="s">
        <v>181</v>
      </c>
      <c r="T396" s="172" t="s">
        <v>126</v>
      </c>
      <c r="U396" s="157">
        <v>1.7</v>
      </c>
      <c r="V396" s="157">
        <f>ROUND(E396*U396,2)</f>
        <v>799.17</v>
      </c>
      <c r="W396" s="157"/>
      <c r="X396" s="157" t="s">
        <v>201</v>
      </c>
      <c r="Y396" s="157" t="s">
        <v>128</v>
      </c>
      <c r="Z396" s="147"/>
      <c r="AA396" s="147"/>
      <c r="AB396" s="147"/>
      <c r="AC396" s="147"/>
      <c r="AD396" s="147"/>
      <c r="AE396" s="147"/>
      <c r="AF396" s="147"/>
      <c r="AG396" s="147" t="s">
        <v>202</v>
      </c>
      <c r="AH396" s="147"/>
      <c r="AI396" s="147"/>
      <c r="AJ396" s="147"/>
      <c r="AK396" s="147"/>
      <c r="AL396" s="147"/>
      <c r="AM396" s="147"/>
      <c r="AN396" s="147"/>
      <c r="AO396" s="147"/>
      <c r="AP396" s="147"/>
      <c r="AQ396" s="147"/>
      <c r="AR396" s="147"/>
      <c r="AS396" s="147"/>
      <c r="AT396" s="147"/>
      <c r="AU396" s="147"/>
      <c r="AV396" s="147"/>
      <c r="AW396" s="147"/>
      <c r="AX396" s="147"/>
      <c r="AY396" s="147"/>
      <c r="AZ396" s="147"/>
      <c r="BA396" s="147"/>
      <c r="BB396" s="147"/>
      <c r="BC396" s="147"/>
      <c r="BD396" s="147"/>
      <c r="BE396" s="147"/>
      <c r="BF396" s="147"/>
      <c r="BG396" s="147"/>
      <c r="BH396" s="147"/>
    </row>
    <row r="397" spans="1:60" outlineLevel="2" x14ac:dyDescent="0.2">
      <c r="A397" s="154"/>
      <c r="B397" s="155"/>
      <c r="C397" s="245" t="s">
        <v>562</v>
      </c>
      <c r="D397" s="246"/>
      <c r="E397" s="246"/>
      <c r="F397" s="246"/>
      <c r="G397" s="246"/>
      <c r="H397" s="157"/>
      <c r="I397" s="157"/>
      <c r="J397" s="157"/>
      <c r="K397" s="157"/>
      <c r="L397" s="157"/>
      <c r="M397" s="157"/>
      <c r="N397" s="156"/>
      <c r="O397" s="156"/>
      <c r="P397" s="156"/>
      <c r="Q397" s="156"/>
      <c r="R397" s="157"/>
      <c r="S397" s="157"/>
      <c r="T397" s="157"/>
      <c r="U397" s="157"/>
      <c r="V397" s="157"/>
      <c r="W397" s="157"/>
      <c r="X397" s="157"/>
      <c r="Y397" s="157"/>
      <c r="Z397" s="147"/>
      <c r="AA397" s="147"/>
      <c r="AB397" s="147"/>
      <c r="AC397" s="147"/>
      <c r="AD397" s="147"/>
      <c r="AE397" s="147"/>
      <c r="AF397" s="147"/>
      <c r="AG397" s="147" t="s">
        <v>130</v>
      </c>
      <c r="AH397" s="147"/>
      <c r="AI397" s="147"/>
      <c r="AJ397" s="147"/>
      <c r="AK397" s="147"/>
      <c r="AL397" s="147"/>
      <c r="AM397" s="147"/>
      <c r="AN397" s="147"/>
      <c r="AO397" s="147"/>
      <c r="AP397" s="147"/>
      <c r="AQ397" s="147"/>
      <c r="AR397" s="147"/>
      <c r="AS397" s="147"/>
      <c r="AT397" s="147"/>
      <c r="AU397" s="147"/>
      <c r="AV397" s="147"/>
      <c r="AW397" s="147"/>
      <c r="AX397" s="147"/>
      <c r="AY397" s="147"/>
      <c r="AZ397" s="147"/>
      <c r="BA397" s="147"/>
      <c r="BB397" s="147"/>
      <c r="BC397" s="147"/>
      <c r="BD397" s="147"/>
      <c r="BE397" s="147"/>
      <c r="BF397" s="147"/>
      <c r="BG397" s="147"/>
      <c r="BH397" s="147"/>
    </row>
    <row r="398" spans="1:60" outlineLevel="3" x14ac:dyDescent="0.2">
      <c r="A398" s="154"/>
      <c r="B398" s="155"/>
      <c r="C398" s="247" t="s">
        <v>799</v>
      </c>
      <c r="D398" s="248"/>
      <c r="E398" s="248"/>
      <c r="F398" s="248"/>
      <c r="G398" s="248"/>
      <c r="H398" s="157"/>
      <c r="I398" s="157"/>
      <c r="J398" s="157"/>
      <c r="K398" s="157"/>
      <c r="L398" s="157"/>
      <c r="M398" s="157"/>
      <c r="N398" s="156"/>
      <c r="O398" s="156"/>
      <c r="P398" s="156"/>
      <c r="Q398" s="156"/>
      <c r="R398" s="157"/>
      <c r="S398" s="157"/>
      <c r="T398" s="157"/>
      <c r="U398" s="157"/>
      <c r="V398" s="157"/>
      <c r="W398" s="157"/>
      <c r="X398" s="157"/>
      <c r="Y398" s="157"/>
      <c r="Z398" s="147"/>
      <c r="AA398" s="147"/>
      <c r="AB398" s="147"/>
      <c r="AC398" s="147"/>
      <c r="AD398" s="147"/>
      <c r="AE398" s="147"/>
      <c r="AF398" s="147"/>
      <c r="AG398" s="147" t="s">
        <v>130</v>
      </c>
      <c r="AH398" s="147"/>
      <c r="AI398" s="147"/>
      <c r="AJ398" s="147"/>
      <c r="AK398" s="147"/>
      <c r="AL398" s="147"/>
      <c r="AM398" s="147"/>
      <c r="AN398" s="147"/>
      <c r="AO398" s="147"/>
      <c r="AP398" s="147"/>
      <c r="AQ398" s="147"/>
      <c r="AR398" s="147"/>
      <c r="AS398" s="147"/>
      <c r="AT398" s="147"/>
      <c r="AU398" s="147"/>
      <c r="AV398" s="147"/>
      <c r="AW398" s="147"/>
      <c r="AX398" s="147"/>
      <c r="AY398" s="147"/>
      <c r="AZ398" s="147"/>
      <c r="BA398" s="147"/>
      <c r="BB398" s="147"/>
      <c r="BC398" s="147"/>
      <c r="BD398" s="147"/>
      <c r="BE398" s="147"/>
      <c r="BF398" s="147"/>
      <c r="BG398" s="147"/>
      <c r="BH398" s="147"/>
    </row>
    <row r="399" spans="1:60" outlineLevel="3" x14ac:dyDescent="0.2">
      <c r="A399" s="154"/>
      <c r="B399" s="155"/>
      <c r="C399" s="247" t="s">
        <v>563</v>
      </c>
      <c r="D399" s="248"/>
      <c r="E399" s="248"/>
      <c r="F399" s="248"/>
      <c r="G399" s="248"/>
      <c r="H399" s="157"/>
      <c r="I399" s="157"/>
      <c r="J399" s="157"/>
      <c r="K399" s="157"/>
      <c r="L399" s="157"/>
      <c r="M399" s="157"/>
      <c r="N399" s="156"/>
      <c r="O399" s="156"/>
      <c r="P399" s="156"/>
      <c r="Q399" s="156"/>
      <c r="R399" s="157"/>
      <c r="S399" s="157"/>
      <c r="T399" s="157"/>
      <c r="U399" s="157"/>
      <c r="V399" s="157"/>
      <c r="W399" s="157"/>
      <c r="X399" s="157"/>
      <c r="Y399" s="157"/>
      <c r="Z399" s="147"/>
      <c r="AA399" s="147"/>
      <c r="AB399" s="147"/>
      <c r="AC399" s="147"/>
      <c r="AD399" s="147"/>
      <c r="AE399" s="147"/>
      <c r="AF399" s="147"/>
      <c r="AG399" s="147" t="s">
        <v>130</v>
      </c>
      <c r="AH399" s="147"/>
      <c r="AI399" s="147"/>
      <c r="AJ399" s="147"/>
      <c r="AK399" s="147"/>
      <c r="AL399" s="147"/>
      <c r="AM399" s="147"/>
      <c r="AN399" s="147"/>
      <c r="AO399" s="147"/>
      <c r="AP399" s="147"/>
      <c r="AQ399" s="147"/>
      <c r="AR399" s="147"/>
      <c r="AS399" s="147"/>
      <c r="AT399" s="147"/>
      <c r="AU399" s="147"/>
      <c r="AV399" s="147"/>
      <c r="AW399" s="147"/>
      <c r="AX399" s="147"/>
      <c r="AY399" s="147"/>
      <c r="AZ399" s="147"/>
      <c r="BA399" s="147"/>
      <c r="BB399" s="147"/>
      <c r="BC399" s="147"/>
      <c r="BD399" s="147"/>
      <c r="BE399" s="147"/>
      <c r="BF399" s="147"/>
      <c r="BG399" s="147"/>
      <c r="BH399" s="147"/>
    </row>
    <row r="400" spans="1:60" outlineLevel="2" x14ac:dyDescent="0.2">
      <c r="A400" s="154"/>
      <c r="B400" s="155"/>
      <c r="C400" s="243"/>
      <c r="D400" s="244"/>
      <c r="E400" s="244"/>
      <c r="F400" s="244"/>
      <c r="G400" s="244"/>
      <c r="H400" s="157"/>
      <c r="I400" s="157"/>
      <c r="J400" s="157"/>
      <c r="K400" s="157"/>
      <c r="L400" s="157"/>
      <c r="M400" s="157"/>
      <c r="N400" s="156"/>
      <c r="O400" s="156"/>
      <c r="P400" s="156"/>
      <c r="Q400" s="156"/>
      <c r="R400" s="157"/>
      <c r="S400" s="157"/>
      <c r="T400" s="157"/>
      <c r="U400" s="157"/>
      <c r="V400" s="157"/>
      <c r="W400" s="157"/>
      <c r="X400" s="157"/>
      <c r="Y400" s="157"/>
      <c r="Z400" s="147"/>
      <c r="AA400" s="147"/>
      <c r="AB400" s="147"/>
      <c r="AC400" s="147"/>
      <c r="AD400" s="147"/>
      <c r="AE400" s="147"/>
      <c r="AF400" s="147"/>
      <c r="AG400" s="147" t="s">
        <v>132</v>
      </c>
      <c r="AH400" s="147"/>
      <c r="AI400" s="147"/>
      <c r="AJ400" s="147"/>
      <c r="AK400" s="147"/>
      <c r="AL400" s="147"/>
      <c r="AM400" s="147"/>
      <c r="AN400" s="147"/>
      <c r="AO400" s="147"/>
      <c r="AP400" s="147"/>
      <c r="AQ400" s="147"/>
      <c r="AR400" s="147"/>
      <c r="AS400" s="147"/>
      <c r="AT400" s="147"/>
      <c r="AU400" s="147"/>
      <c r="AV400" s="147"/>
      <c r="AW400" s="147"/>
      <c r="AX400" s="147"/>
      <c r="AY400" s="147"/>
      <c r="AZ400" s="147"/>
      <c r="BA400" s="147"/>
      <c r="BB400" s="147"/>
      <c r="BC400" s="147"/>
      <c r="BD400" s="147"/>
      <c r="BE400" s="147"/>
      <c r="BF400" s="147"/>
      <c r="BG400" s="147"/>
      <c r="BH400" s="147"/>
    </row>
    <row r="401" spans="1:60" outlineLevel="1" x14ac:dyDescent="0.2">
      <c r="A401" s="166">
        <v>99</v>
      </c>
      <c r="B401" s="167" t="s">
        <v>564</v>
      </c>
      <c r="C401" s="175" t="s">
        <v>565</v>
      </c>
      <c r="D401" s="168" t="s">
        <v>477</v>
      </c>
      <c r="E401" s="169">
        <v>8</v>
      </c>
      <c r="F401" s="170"/>
      <c r="G401" s="171">
        <f>ROUND(E401*F401,2)</f>
        <v>0</v>
      </c>
      <c r="H401" s="170"/>
      <c r="I401" s="171">
        <f>ROUND(E401*H401,2)</f>
        <v>0</v>
      </c>
      <c r="J401" s="170"/>
      <c r="K401" s="171">
        <f>ROUND(E401*J401,2)</f>
        <v>0</v>
      </c>
      <c r="L401" s="171">
        <v>21</v>
      </c>
      <c r="M401" s="171">
        <f>G401*(1+L401/100)</f>
        <v>0</v>
      </c>
      <c r="N401" s="169">
        <v>2.4000000000000001E-4</v>
      </c>
      <c r="O401" s="169">
        <f>ROUND(E401*N401,2)</f>
        <v>0</v>
      </c>
      <c r="P401" s="169">
        <v>0</v>
      </c>
      <c r="Q401" s="169">
        <f>ROUND(E401*P401,2)</f>
        <v>0</v>
      </c>
      <c r="R401" s="171"/>
      <c r="S401" s="171" t="s">
        <v>181</v>
      </c>
      <c r="T401" s="172" t="s">
        <v>126</v>
      </c>
      <c r="U401" s="157">
        <v>0.4</v>
      </c>
      <c r="V401" s="157">
        <f>ROUND(E401*U401,2)</f>
        <v>3.2</v>
      </c>
      <c r="W401" s="157"/>
      <c r="X401" s="157" t="s">
        <v>201</v>
      </c>
      <c r="Y401" s="157" t="s">
        <v>128</v>
      </c>
      <c r="Z401" s="147"/>
      <c r="AA401" s="147"/>
      <c r="AB401" s="147"/>
      <c r="AC401" s="147"/>
      <c r="AD401" s="147"/>
      <c r="AE401" s="147"/>
      <c r="AF401" s="147"/>
      <c r="AG401" s="147" t="s">
        <v>202</v>
      </c>
      <c r="AH401" s="147"/>
      <c r="AI401" s="147"/>
      <c r="AJ401" s="147"/>
      <c r="AK401" s="147"/>
      <c r="AL401" s="147"/>
      <c r="AM401" s="147"/>
      <c r="AN401" s="147"/>
      <c r="AO401" s="147"/>
      <c r="AP401" s="147"/>
      <c r="AQ401" s="147"/>
      <c r="AR401" s="147"/>
      <c r="AS401" s="147"/>
      <c r="AT401" s="147"/>
      <c r="AU401" s="147"/>
      <c r="AV401" s="147"/>
      <c r="AW401" s="147"/>
      <c r="AX401" s="147"/>
      <c r="AY401" s="147"/>
      <c r="AZ401" s="147"/>
      <c r="BA401" s="147"/>
      <c r="BB401" s="147"/>
      <c r="BC401" s="147"/>
      <c r="BD401" s="147"/>
      <c r="BE401" s="147"/>
      <c r="BF401" s="147"/>
      <c r="BG401" s="147"/>
      <c r="BH401" s="147"/>
    </row>
    <row r="402" spans="1:60" outlineLevel="2" x14ac:dyDescent="0.2">
      <c r="A402" s="154"/>
      <c r="B402" s="155"/>
      <c r="C402" s="245" t="s">
        <v>566</v>
      </c>
      <c r="D402" s="246"/>
      <c r="E402" s="246"/>
      <c r="F402" s="246"/>
      <c r="G402" s="246"/>
      <c r="H402" s="157"/>
      <c r="I402" s="157"/>
      <c r="J402" s="157"/>
      <c r="K402" s="157"/>
      <c r="L402" s="157"/>
      <c r="M402" s="157"/>
      <c r="N402" s="156"/>
      <c r="O402" s="156"/>
      <c r="P402" s="156"/>
      <c r="Q402" s="156"/>
      <c r="R402" s="157"/>
      <c r="S402" s="157"/>
      <c r="T402" s="157"/>
      <c r="U402" s="157"/>
      <c r="V402" s="157"/>
      <c r="W402" s="157"/>
      <c r="X402" s="157"/>
      <c r="Y402" s="157"/>
      <c r="Z402" s="147"/>
      <c r="AA402" s="147"/>
      <c r="AB402" s="147"/>
      <c r="AC402" s="147"/>
      <c r="AD402" s="147"/>
      <c r="AE402" s="147"/>
      <c r="AF402" s="147"/>
      <c r="AG402" s="147" t="s">
        <v>130</v>
      </c>
      <c r="AH402" s="147"/>
      <c r="AI402" s="147"/>
      <c r="AJ402" s="147"/>
      <c r="AK402" s="147"/>
      <c r="AL402" s="147"/>
      <c r="AM402" s="147"/>
      <c r="AN402" s="147"/>
      <c r="AO402" s="147"/>
      <c r="AP402" s="147"/>
      <c r="AQ402" s="147"/>
      <c r="AR402" s="147"/>
      <c r="AS402" s="147"/>
      <c r="AT402" s="147"/>
      <c r="AU402" s="147"/>
      <c r="AV402" s="147"/>
      <c r="AW402" s="147"/>
      <c r="AX402" s="147"/>
      <c r="AY402" s="147"/>
      <c r="AZ402" s="147"/>
      <c r="BA402" s="147"/>
      <c r="BB402" s="147"/>
      <c r="BC402" s="147"/>
      <c r="BD402" s="147"/>
      <c r="BE402" s="147"/>
      <c r="BF402" s="147"/>
      <c r="BG402" s="147"/>
      <c r="BH402" s="147"/>
    </row>
    <row r="403" spans="1:60" outlineLevel="2" x14ac:dyDescent="0.2">
      <c r="A403" s="154"/>
      <c r="B403" s="155"/>
      <c r="C403" s="243"/>
      <c r="D403" s="244"/>
      <c r="E403" s="244"/>
      <c r="F403" s="244"/>
      <c r="G403" s="244"/>
      <c r="H403" s="157"/>
      <c r="I403" s="157"/>
      <c r="J403" s="157"/>
      <c r="K403" s="157"/>
      <c r="L403" s="157"/>
      <c r="M403" s="157"/>
      <c r="N403" s="156"/>
      <c r="O403" s="156"/>
      <c r="P403" s="156"/>
      <c r="Q403" s="156"/>
      <c r="R403" s="157"/>
      <c r="S403" s="157"/>
      <c r="T403" s="157"/>
      <c r="U403" s="157"/>
      <c r="V403" s="157"/>
      <c r="W403" s="157"/>
      <c r="X403" s="157"/>
      <c r="Y403" s="157"/>
      <c r="Z403" s="147"/>
      <c r="AA403" s="147"/>
      <c r="AB403" s="147"/>
      <c r="AC403" s="147"/>
      <c r="AD403" s="147"/>
      <c r="AE403" s="147"/>
      <c r="AF403" s="147"/>
      <c r="AG403" s="147" t="s">
        <v>132</v>
      </c>
      <c r="AH403" s="147"/>
      <c r="AI403" s="147"/>
      <c r="AJ403" s="147"/>
      <c r="AK403" s="147"/>
      <c r="AL403" s="147"/>
      <c r="AM403" s="147"/>
      <c r="AN403" s="147"/>
      <c r="AO403" s="147"/>
      <c r="AP403" s="147"/>
      <c r="AQ403" s="147"/>
      <c r="AR403" s="147"/>
      <c r="AS403" s="147"/>
      <c r="AT403" s="147"/>
      <c r="AU403" s="147"/>
      <c r="AV403" s="147"/>
      <c r="AW403" s="147"/>
      <c r="AX403" s="147"/>
      <c r="AY403" s="147"/>
      <c r="AZ403" s="147"/>
      <c r="BA403" s="147"/>
      <c r="BB403" s="147"/>
      <c r="BC403" s="147"/>
      <c r="BD403" s="147"/>
      <c r="BE403" s="147"/>
      <c r="BF403" s="147"/>
      <c r="BG403" s="147"/>
      <c r="BH403" s="147"/>
    </row>
    <row r="404" spans="1:60" outlineLevel="1" x14ac:dyDescent="0.2">
      <c r="A404" s="166">
        <v>100</v>
      </c>
      <c r="B404" s="167" t="s">
        <v>567</v>
      </c>
      <c r="C404" s="175" t="s">
        <v>568</v>
      </c>
      <c r="D404" s="168" t="s">
        <v>477</v>
      </c>
      <c r="E404" s="169">
        <v>1</v>
      </c>
      <c r="F404" s="170"/>
      <c r="G404" s="171">
        <f>ROUND(E404*F404,2)</f>
        <v>0</v>
      </c>
      <c r="H404" s="170"/>
      <c r="I404" s="171">
        <f>ROUND(E404*H404,2)</f>
        <v>0</v>
      </c>
      <c r="J404" s="170"/>
      <c r="K404" s="171">
        <f>ROUND(E404*J404,2)</f>
        <v>0</v>
      </c>
      <c r="L404" s="171">
        <v>21</v>
      </c>
      <c r="M404" s="171">
        <f>G404*(1+L404/100)</f>
        <v>0</v>
      </c>
      <c r="N404" s="169">
        <v>6.9999999999999999E-4</v>
      </c>
      <c r="O404" s="169">
        <f>ROUND(E404*N404,2)</f>
        <v>0</v>
      </c>
      <c r="P404" s="169">
        <v>0</v>
      </c>
      <c r="Q404" s="169">
        <f>ROUND(E404*P404,2)</f>
        <v>0</v>
      </c>
      <c r="R404" s="171"/>
      <c r="S404" s="171" t="s">
        <v>181</v>
      </c>
      <c r="T404" s="172" t="s">
        <v>125</v>
      </c>
      <c r="U404" s="157">
        <v>0</v>
      </c>
      <c r="V404" s="157">
        <f>ROUND(E404*U404,2)</f>
        <v>0</v>
      </c>
      <c r="W404" s="157"/>
      <c r="X404" s="157" t="s">
        <v>353</v>
      </c>
      <c r="Y404" s="157" t="s">
        <v>128</v>
      </c>
      <c r="Z404" s="147"/>
      <c r="AA404" s="147"/>
      <c r="AB404" s="147"/>
      <c r="AC404" s="147"/>
      <c r="AD404" s="147"/>
      <c r="AE404" s="147"/>
      <c r="AF404" s="147"/>
      <c r="AG404" s="147" t="s">
        <v>354</v>
      </c>
      <c r="AH404" s="147"/>
      <c r="AI404" s="147"/>
      <c r="AJ404" s="147"/>
      <c r="AK404" s="147"/>
      <c r="AL404" s="147"/>
      <c r="AM404" s="147"/>
      <c r="AN404" s="147"/>
      <c r="AO404" s="147"/>
      <c r="AP404" s="147"/>
      <c r="AQ404" s="147"/>
      <c r="AR404" s="147"/>
      <c r="AS404" s="147"/>
      <c r="AT404" s="147"/>
      <c r="AU404" s="147"/>
      <c r="AV404" s="147"/>
      <c r="AW404" s="147"/>
      <c r="AX404" s="147"/>
      <c r="AY404" s="147"/>
      <c r="AZ404" s="147"/>
      <c r="BA404" s="147"/>
      <c r="BB404" s="147"/>
      <c r="BC404" s="147"/>
      <c r="BD404" s="147"/>
      <c r="BE404" s="147"/>
      <c r="BF404" s="147"/>
      <c r="BG404" s="147"/>
      <c r="BH404" s="147"/>
    </row>
    <row r="405" spans="1:60" outlineLevel="2" x14ac:dyDescent="0.2">
      <c r="A405" s="154"/>
      <c r="B405" s="155"/>
      <c r="C405" s="256"/>
      <c r="D405" s="257"/>
      <c r="E405" s="257"/>
      <c r="F405" s="257"/>
      <c r="G405" s="257"/>
      <c r="H405" s="157"/>
      <c r="I405" s="157"/>
      <c r="J405" s="157"/>
      <c r="K405" s="157"/>
      <c r="L405" s="157"/>
      <c r="M405" s="157"/>
      <c r="N405" s="156"/>
      <c r="O405" s="156"/>
      <c r="P405" s="156"/>
      <c r="Q405" s="156"/>
      <c r="R405" s="157"/>
      <c r="S405" s="157"/>
      <c r="T405" s="157"/>
      <c r="U405" s="157"/>
      <c r="V405" s="157"/>
      <c r="W405" s="157"/>
      <c r="X405" s="157"/>
      <c r="Y405" s="157"/>
      <c r="Z405" s="147"/>
      <c r="AA405" s="147"/>
      <c r="AB405" s="147"/>
      <c r="AC405" s="147"/>
      <c r="AD405" s="147"/>
      <c r="AE405" s="147"/>
      <c r="AF405" s="147"/>
      <c r="AG405" s="147" t="s">
        <v>132</v>
      </c>
      <c r="AH405" s="147"/>
      <c r="AI405" s="147"/>
      <c r="AJ405" s="147"/>
      <c r="AK405" s="147"/>
      <c r="AL405" s="147"/>
      <c r="AM405" s="147"/>
      <c r="AN405" s="147"/>
      <c r="AO405" s="147"/>
      <c r="AP405" s="147"/>
      <c r="AQ405" s="147"/>
      <c r="AR405" s="147"/>
      <c r="AS405" s="147"/>
      <c r="AT405" s="147"/>
      <c r="AU405" s="147"/>
      <c r="AV405" s="147"/>
      <c r="AW405" s="147"/>
      <c r="AX405" s="147"/>
      <c r="AY405" s="147"/>
      <c r="AZ405" s="147"/>
      <c r="BA405" s="147"/>
      <c r="BB405" s="147"/>
      <c r="BC405" s="147"/>
      <c r="BD405" s="147"/>
      <c r="BE405" s="147"/>
      <c r="BF405" s="147"/>
      <c r="BG405" s="147"/>
      <c r="BH405" s="147"/>
    </row>
    <row r="406" spans="1:60" ht="21.75" outlineLevel="1" x14ac:dyDescent="0.2">
      <c r="A406" s="166">
        <v>101</v>
      </c>
      <c r="B406" s="167" t="s">
        <v>569</v>
      </c>
      <c r="C406" s="175" t="s">
        <v>570</v>
      </c>
      <c r="D406" s="168" t="s">
        <v>477</v>
      </c>
      <c r="E406" s="169">
        <v>16</v>
      </c>
      <c r="F406" s="170"/>
      <c r="G406" s="171">
        <f>ROUND(E406*F406,2)</f>
        <v>0</v>
      </c>
      <c r="H406" s="170"/>
      <c r="I406" s="171">
        <f>ROUND(E406*H406,2)</f>
        <v>0</v>
      </c>
      <c r="J406" s="170"/>
      <c r="K406" s="171">
        <f>ROUND(E406*J406,2)</f>
        <v>0</v>
      </c>
      <c r="L406" s="171">
        <v>21</v>
      </c>
      <c r="M406" s="171">
        <f>G406*(1+L406/100)</f>
        <v>0</v>
      </c>
      <c r="N406" s="169">
        <v>4.0999999999999999E-4</v>
      </c>
      <c r="O406" s="169">
        <f>ROUND(E406*N406,2)</f>
        <v>0.01</v>
      </c>
      <c r="P406" s="169">
        <v>0</v>
      </c>
      <c r="Q406" s="169">
        <f>ROUND(E406*P406,2)</f>
        <v>0</v>
      </c>
      <c r="R406" s="171" t="s">
        <v>352</v>
      </c>
      <c r="S406" s="171" t="s">
        <v>125</v>
      </c>
      <c r="T406" s="172" t="s">
        <v>125</v>
      </c>
      <c r="U406" s="157">
        <v>0</v>
      </c>
      <c r="V406" s="157">
        <f>ROUND(E406*U406,2)</f>
        <v>0</v>
      </c>
      <c r="W406" s="157"/>
      <c r="X406" s="157" t="s">
        <v>353</v>
      </c>
      <c r="Y406" s="157" t="s">
        <v>128</v>
      </c>
      <c r="Z406" s="147"/>
      <c r="AA406" s="147"/>
      <c r="AB406" s="147"/>
      <c r="AC406" s="147"/>
      <c r="AD406" s="147"/>
      <c r="AE406" s="147"/>
      <c r="AF406" s="147"/>
      <c r="AG406" s="147" t="s">
        <v>354</v>
      </c>
      <c r="AH406" s="147"/>
      <c r="AI406" s="147"/>
      <c r="AJ406" s="147"/>
      <c r="AK406" s="147"/>
      <c r="AL406" s="147"/>
      <c r="AM406" s="147"/>
      <c r="AN406" s="147"/>
      <c r="AO406" s="147"/>
      <c r="AP406" s="147"/>
      <c r="AQ406" s="147"/>
      <c r="AR406" s="147"/>
      <c r="AS406" s="147"/>
      <c r="AT406" s="147"/>
      <c r="AU406" s="147"/>
      <c r="AV406" s="147"/>
      <c r="AW406" s="147"/>
      <c r="AX406" s="147"/>
      <c r="AY406" s="147"/>
      <c r="AZ406" s="147"/>
      <c r="BA406" s="147"/>
      <c r="BB406" s="147"/>
      <c r="BC406" s="147"/>
      <c r="BD406" s="147"/>
      <c r="BE406" s="147"/>
      <c r="BF406" s="147"/>
      <c r="BG406" s="147"/>
      <c r="BH406" s="147"/>
    </row>
    <row r="407" spans="1:60" outlineLevel="2" x14ac:dyDescent="0.2">
      <c r="A407" s="154"/>
      <c r="B407" s="155"/>
      <c r="C407" s="256"/>
      <c r="D407" s="257"/>
      <c r="E407" s="257"/>
      <c r="F407" s="257"/>
      <c r="G407" s="257"/>
      <c r="H407" s="157"/>
      <c r="I407" s="157"/>
      <c r="J407" s="157"/>
      <c r="K407" s="157"/>
      <c r="L407" s="157"/>
      <c r="M407" s="157"/>
      <c r="N407" s="156"/>
      <c r="O407" s="156"/>
      <c r="P407" s="156"/>
      <c r="Q407" s="156"/>
      <c r="R407" s="157"/>
      <c r="S407" s="157"/>
      <c r="T407" s="157"/>
      <c r="U407" s="157"/>
      <c r="V407" s="157"/>
      <c r="W407" s="157"/>
      <c r="X407" s="157"/>
      <c r="Y407" s="157"/>
      <c r="Z407" s="147"/>
      <c r="AA407" s="147"/>
      <c r="AB407" s="147"/>
      <c r="AC407" s="147"/>
      <c r="AD407" s="147"/>
      <c r="AE407" s="147"/>
      <c r="AF407" s="147"/>
      <c r="AG407" s="147" t="s">
        <v>132</v>
      </c>
      <c r="AH407" s="147"/>
      <c r="AI407" s="147"/>
      <c r="AJ407" s="147"/>
      <c r="AK407" s="147"/>
      <c r="AL407" s="147"/>
      <c r="AM407" s="147"/>
      <c r="AN407" s="147"/>
      <c r="AO407" s="147"/>
      <c r="AP407" s="147"/>
      <c r="AQ407" s="147"/>
      <c r="AR407" s="147"/>
      <c r="AS407" s="147"/>
      <c r="AT407" s="147"/>
      <c r="AU407" s="147"/>
      <c r="AV407" s="147"/>
      <c r="AW407" s="147"/>
      <c r="AX407" s="147"/>
      <c r="AY407" s="147"/>
      <c r="AZ407" s="147"/>
      <c r="BA407" s="147"/>
      <c r="BB407" s="147"/>
      <c r="BC407" s="147"/>
      <c r="BD407" s="147"/>
      <c r="BE407" s="147"/>
      <c r="BF407" s="147"/>
      <c r="BG407" s="147"/>
      <c r="BH407" s="147"/>
    </row>
    <row r="408" spans="1:60" ht="21.75" outlineLevel="1" x14ac:dyDescent="0.2">
      <c r="A408" s="166">
        <v>102</v>
      </c>
      <c r="B408" s="167" t="s">
        <v>571</v>
      </c>
      <c r="C408" s="175" t="s">
        <v>572</v>
      </c>
      <c r="D408" s="168" t="s">
        <v>477</v>
      </c>
      <c r="E408" s="169">
        <v>20</v>
      </c>
      <c r="F408" s="170"/>
      <c r="G408" s="171">
        <f>ROUND(E408*F408,2)</f>
        <v>0</v>
      </c>
      <c r="H408" s="170"/>
      <c r="I408" s="171">
        <f>ROUND(E408*H408,2)</f>
        <v>0</v>
      </c>
      <c r="J408" s="170"/>
      <c r="K408" s="171">
        <f>ROUND(E408*J408,2)</f>
        <v>0</v>
      </c>
      <c r="L408" s="171">
        <v>21</v>
      </c>
      <c r="M408" s="171">
        <f>G408*(1+L408/100)</f>
        <v>0</v>
      </c>
      <c r="N408" s="169">
        <v>6.8999999999999997E-4</v>
      </c>
      <c r="O408" s="169">
        <f>ROUND(E408*N408,2)</f>
        <v>0.01</v>
      </c>
      <c r="P408" s="169">
        <v>0</v>
      </c>
      <c r="Q408" s="169">
        <f>ROUND(E408*P408,2)</f>
        <v>0</v>
      </c>
      <c r="R408" s="171" t="s">
        <v>352</v>
      </c>
      <c r="S408" s="171" t="s">
        <v>125</v>
      </c>
      <c r="T408" s="172" t="s">
        <v>125</v>
      </c>
      <c r="U408" s="157">
        <v>0</v>
      </c>
      <c r="V408" s="157">
        <f>ROUND(E408*U408,2)</f>
        <v>0</v>
      </c>
      <c r="W408" s="157"/>
      <c r="X408" s="157" t="s">
        <v>353</v>
      </c>
      <c r="Y408" s="157" t="s">
        <v>128</v>
      </c>
      <c r="Z408" s="147"/>
      <c r="AA408" s="147"/>
      <c r="AB408" s="147"/>
      <c r="AC408" s="147"/>
      <c r="AD408" s="147"/>
      <c r="AE408" s="147"/>
      <c r="AF408" s="147"/>
      <c r="AG408" s="147" t="s">
        <v>354</v>
      </c>
      <c r="AH408" s="147"/>
      <c r="AI408" s="147"/>
      <c r="AJ408" s="147"/>
      <c r="AK408" s="147"/>
      <c r="AL408" s="147"/>
      <c r="AM408" s="147"/>
      <c r="AN408" s="147"/>
      <c r="AO408" s="147"/>
      <c r="AP408" s="147"/>
      <c r="AQ408" s="147"/>
      <c r="AR408" s="147"/>
      <c r="AS408" s="147"/>
      <c r="AT408" s="147"/>
      <c r="AU408" s="147"/>
      <c r="AV408" s="147"/>
      <c r="AW408" s="147"/>
      <c r="AX408" s="147"/>
      <c r="AY408" s="147"/>
      <c r="AZ408" s="147"/>
      <c r="BA408" s="147"/>
      <c r="BB408" s="147"/>
      <c r="BC408" s="147"/>
      <c r="BD408" s="147"/>
      <c r="BE408" s="147"/>
      <c r="BF408" s="147"/>
      <c r="BG408" s="147"/>
      <c r="BH408" s="147"/>
    </row>
    <row r="409" spans="1:60" outlineLevel="2" x14ac:dyDescent="0.2">
      <c r="A409" s="154"/>
      <c r="B409" s="155"/>
      <c r="C409" s="256"/>
      <c r="D409" s="257"/>
      <c r="E409" s="257"/>
      <c r="F409" s="257"/>
      <c r="G409" s="257"/>
      <c r="H409" s="157"/>
      <c r="I409" s="157"/>
      <c r="J409" s="157"/>
      <c r="K409" s="157"/>
      <c r="L409" s="157"/>
      <c r="M409" s="157"/>
      <c r="N409" s="156"/>
      <c r="O409" s="156"/>
      <c r="P409" s="156"/>
      <c r="Q409" s="156"/>
      <c r="R409" s="157"/>
      <c r="S409" s="157"/>
      <c r="T409" s="157"/>
      <c r="U409" s="157"/>
      <c r="V409" s="157"/>
      <c r="W409" s="157"/>
      <c r="X409" s="157"/>
      <c r="Y409" s="157"/>
      <c r="Z409" s="147"/>
      <c r="AA409" s="147"/>
      <c r="AB409" s="147"/>
      <c r="AC409" s="147"/>
      <c r="AD409" s="147"/>
      <c r="AE409" s="147"/>
      <c r="AF409" s="147"/>
      <c r="AG409" s="147" t="s">
        <v>132</v>
      </c>
      <c r="AH409" s="147"/>
      <c r="AI409" s="147"/>
      <c r="AJ409" s="147"/>
      <c r="AK409" s="147"/>
      <c r="AL409" s="147"/>
      <c r="AM409" s="147"/>
      <c r="AN409" s="147"/>
      <c r="AO409" s="147"/>
      <c r="AP409" s="147"/>
      <c r="AQ409" s="147"/>
      <c r="AR409" s="147"/>
      <c r="AS409" s="147"/>
      <c r="AT409" s="147"/>
      <c r="AU409" s="147"/>
      <c r="AV409" s="147"/>
      <c r="AW409" s="147"/>
      <c r="AX409" s="147"/>
      <c r="AY409" s="147"/>
      <c r="AZ409" s="147"/>
      <c r="BA409" s="147"/>
      <c r="BB409" s="147"/>
      <c r="BC409" s="147"/>
      <c r="BD409" s="147"/>
      <c r="BE409" s="147"/>
      <c r="BF409" s="147"/>
      <c r="BG409" s="147"/>
      <c r="BH409" s="147"/>
    </row>
    <row r="410" spans="1:60" outlineLevel="1" x14ac:dyDescent="0.2">
      <c r="A410" s="166">
        <v>103</v>
      </c>
      <c r="B410" s="167" t="s">
        <v>573</v>
      </c>
      <c r="C410" s="175" t="s">
        <v>574</v>
      </c>
      <c r="D410" s="168" t="s">
        <v>477</v>
      </c>
      <c r="E410" s="169">
        <v>2</v>
      </c>
      <c r="F410" s="170"/>
      <c r="G410" s="171">
        <f>ROUND(E410*F410,2)</f>
        <v>0</v>
      </c>
      <c r="H410" s="170"/>
      <c r="I410" s="171">
        <f>ROUND(E410*H410,2)</f>
        <v>0</v>
      </c>
      <c r="J410" s="170"/>
      <c r="K410" s="171">
        <f>ROUND(E410*J410,2)</f>
        <v>0</v>
      </c>
      <c r="L410" s="171">
        <v>21</v>
      </c>
      <c r="M410" s="171">
        <f>G410*(1+L410/100)</f>
        <v>0</v>
      </c>
      <c r="N410" s="169">
        <v>1.34E-3</v>
      </c>
      <c r="O410" s="169">
        <f>ROUND(E410*N410,2)</f>
        <v>0</v>
      </c>
      <c r="P410" s="169">
        <v>0</v>
      </c>
      <c r="Q410" s="169">
        <f>ROUND(E410*P410,2)</f>
        <v>0</v>
      </c>
      <c r="R410" s="171"/>
      <c r="S410" s="171" t="s">
        <v>181</v>
      </c>
      <c r="T410" s="172" t="s">
        <v>126</v>
      </c>
      <c r="U410" s="157">
        <v>0</v>
      </c>
      <c r="V410" s="157">
        <f>ROUND(E410*U410,2)</f>
        <v>0</v>
      </c>
      <c r="W410" s="157"/>
      <c r="X410" s="157" t="s">
        <v>353</v>
      </c>
      <c r="Y410" s="157" t="s">
        <v>128</v>
      </c>
      <c r="Z410" s="147"/>
      <c r="AA410" s="147"/>
      <c r="AB410" s="147"/>
      <c r="AC410" s="147"/>
      <c r="AD410" s="147"/>
      <c r="AE410" s="147"/>
      <c r="AF410" s="147"/>
      <c r="AG410" s="147" t="s">
        <v>354</v>
      </c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</row>
    <row r="411" spans="1:60" outlineLevel="2" x14ac:dyDescent="0.2">
      <c r="A411" s="154"/>
      <c r="B411" s="155"/>
      <c r="C411" s="256"/>
      <c r="D411" s="257"/>
      <c r="E411" s="257"/>
      <c r="F411" s="257"/>
      <c r="G411" s="257"/>
      <c r="H411" s="157"/>
      <c r="I411" s="157"/>
      <c r="J411" s="157"/>
      <c r="K411" s="157"/>
      <c r="L411" s="157"/>
      <c r="M411" s="157"/>
      <c r="N411" s="156"/>
      <c r="O411" s="156"/>
      <c r="P411" s="156"/>
      <c r="Q411" s="156"/>
      <c r="R411" s="157"/>
      <c r="S411" s="157"/>
      <c r="T411" s="157"/>
      <c r="U411" s="157"/>
      <c r="V411" s="157"/>
      <c r="W411" s="157"/>
      <c r="X411" s="157"/>
      <c r="Y411" s="157"/>
      <c r="Z411" s="147"/>
      <c r="AA411" s="147"/>
      <c r="AB411" s="147"/>
      <c r="AC411" s="147"/>
      <c r="AD411" s="147"/>
      <c r="AE411" s="147"/>
      <c r="AF411" s="147"/>
      <c r="AG411" s="147" t="s">
        <v>132</v>
      </c>
      <c r="AH411" s="147"/>
      <c r="AI411" s="147"/>
      <c r="AJ411" s="147"/>
      <c r="AK411" s="147"/>
      <c r="AL411" s="147"/>
      <c r="AM411" s="147"/>
      <c r="AN411" s="147"/>
      <c r="AO411" s="147"/>
      <c r="AP411" s="147"/>
      <c r="AQ411" s="147"/>
      <c r="AR411" s="147"/>
      <c r="AS411" s="147"/>
      <c r="AT411" s="147"/>
      <c r="AU411" s="147"/>
      <c r="AV411" s="147"/>
      <c r="AW411" s="147"/>
      <c r="AX411" s="147"/>
      <c r="AY411" s="147"/>
      <c r="AZ411" s="147"/>
      <c r="BA411" s="147"/>
      <c r="BB411" s="147"/>
      <c r="BC411" s="147"/>
      <c r="BD411" s="147"/>
      <c r="BE411" s="147"/>
      <c r="BF411" s="147"/>
      <c r="BG411" s="147"/>
      <c r="BH411" s="147"/>
    </row>
    <row r="412" spans="1:60" ht="21.75" outlineLevel="1" x14ac:dyDescent="0.2">
      <c r="A412" s="166">
        <v>104</v>
      </c>
      <c r="B412" s="167" t="s">
        <v>575</v>
      </c>
      <c r="C412" s="175" t="s">
        <v>576</v>
      </c>
      <c r="D412" s="168" t="s">
        <v>477</v>
      </c>
      <c r="E412" s="169">
        <v>3</v>
      </c>
      <c r="F412" s="170"/>
      <c r="G412" s="171">
        <f>ROUND(E412*F412,2)</f>
        <v>0</v>
      </c>
      <c r="H412" s="170"/>
      <c r="I412" s="171">
        <f>ROUND(E412*H412,2)</f>
        <v>0</v>
      </c>
      <c r="J412" s="170"/>
      <c r="K412" s="171">
        <f>ROUND(E412*J412,2)</f>
        <v>0</v>
      </c>
      <c r="L412" s="171">
        <v>21</v>
      </c>
      <c r="M412" s="171">
        <f>G412*(1+L412/100)</f>
        <v>0</v>
      </c>
      <c r="N412" s="169">
        <v>1.34E-3</v>
      </c>
      <c r="O412" s="169">
        <f>ROUND(E412*N412,2)</f>
        <v>0</v>
      </c>
      <c r="P412" s="169">
        <v>0</v>
      </c>
      <c r="Q412" s="169">
        <f>ROUND(E412*P412,2)</f>
        <v>0</v>
      </c>
      <c r="R412" s="171"/>
      <c r="S412" s="171" t="s">
        <v>181</v>
      </c>
      <c r="T412" s="172" t="s">
        <v>126</v>
      </c>
      <c r="U412" s="157">
        <v>0</v>
      </c>
      <c r="V412" s="157">
        <f>ROUND(E412*U412,2)</f>
        <v>0</v>
      </c>
      <c r="W412" s="157"/>
      <c r="X412" s="157" t="s">
        <v>353</v>
      </c>
      <c r="Y412" s="157" t="s">
        <v>128</v>
      </c>
      <c r="Z412" s="147"/>
      <c r="AA412" s="147"/>
      <c r="AB412" s="147"/>
      <c r="AC412" s="147"/>
      <c r="AD412" s="147"/>
      <c r="AE412" s="147"/>
      <c r="AF412" s="147"/>
      <c r="AG412" s="147" t="s">
        <v>354</v>
      </c>
      <c r="AH412" s="147"/>
      <c r="AI412" s="147"/>
      <c r="AJ412" s="147"/>
      <c r="AK412" s="147"/>
      <c r="AL412" s="147"/>
      <c r="AM412" s="147"/>
      <c r="AN412" s="147"/>
      <c r="AO412" s="147"/>
      <c r="AP412" s="147"/>
      <c r="AQ412" s="147"/>
      <c r="AR412" s="147"/>
      <c r="AS412" s="147"/>
      <c r="AT412" s="147"/>
      <c r="AU412" s="147"/>
      <c r="AV412" s="147"/>
      <c r="AW412" s="147"/>
      <c r="AX412" s="147"/>
      <c r="AY412" s="147"/>
      <c r="AZ412" s="147"/>
      <c r="BA412" s="147"/>
      <c r="BB412" s="147"/>
      <c r="BC412" s="147"/>
      <c r="BD412" s="147"/>
      <c r="BE412" s="147"/>
      <c r="BF412" s="147"/>
      <c r="BG412" s="147"/>
      <c r="BH412" s="147"/>
    </row>
    <row r="413" spans="1:60" outlineLevel="2" x14ac:dyDescent="0.2">
      <c r="A413" s="154"/>
      <c r="B413" s="155"/>
      <c r="C413" s="256"/>
      <c r="D413" s="257"/>
      <c r="E413" s="257"/>
      <c r="F413" s="257"/>
      <c r="G413" s="257"/>
      <c r="H413" s="157"/>
      <c r="I413" s="157"/>
      <c r="J413" s="157"/>
      <c r="K413" s="157"/>
      <c r="L413" s="157"/>
      <c r="M413" s="157"/>
      <c r="N413" s="156"/>
      <c r="O413" s="156"/>
      <c r="P413" s="156"/>
      <c r="Q413" s="156"/>
      <c r="R413" s="157"/>
      <c r="S413" s="157"/>
      <c r="T413" s="157"/>
      <c r="U413" s="157"/>
      <c r="V413" s="157"/>
      <c r="W413" s="157"/>
      <c r="X413" s="157"/>
      <c r="Y413" s="157"/>
      <c r="Z413" s="147"/>
      <c r="AA413" s="147"/>
      <c r="AB413" s="147"/>
      <c r="AC413" s="147"/>
      <c r="AD413" s="147"/>
      <c r="AE413" s="147"/>
      <c r="AF413" s="147"/>
      <c r="AG413" s="147" t="s">
        <v>132</v>
      </c>
      <c r="AH413" s="147"/>
      <c r="AI413" s="147"/>
      <c r="AJ413" s="147"/>
      <c r="AK413" s="147"/>
      <c r="AL413" s="147"/>
      <c r="AM413" s="147"/>
      <c r="AN413" s="147"/>
      <c r="AO413" s="147"/>
      <c r="AP413" s="147"/>
      <c r="AQ413" s="147"/>
      <c r="AR413" s="147"/>
      <c r="AS413" s="147"/>
      <c r="AT413" s="147"/>
      <c r="AU413" s="147"/>
      <c r="AV413" s="147"/>
      <c r="AW413" s="147"/>
      <c r="AX413" s="147"/>
      <c r="AY413" s="147"/>
      <c r="AZ413" s="147"/>
      <c r="BA413" s="147"/>
      <c r="BB413" s="147"/>
      <c r="BC413" s="147"/>
      <c r="BD413" s="147"/>
      <c r="BE413" s="147"/>
      <c r="BF413" s="147"/>
      <c r="BG413" s="147"/>
      <c r="BH413" s="147"/>
    </row>
    <row r="414" spans="1:60" ht="21.75" outlineLevel="1" x14ac:dyDescent="0.2">
      <c r="A414" s="166">
        <v>105</v>
      </c>
      <c r="B414" s="167" t="s">
        <v>577</v>
      </c>
      <c r="C414" s="175" t="s">
        <v>578</v>
      </c>
      <c r="D414" s="168" t="s">
        <v>211</v>
      </c>
      <c r="E414" s="169">
        <v>515.62</v>
      </c>
      <c r="F414" s="170"/>
      <c r="G414" s="171">
        <f>ROUND(E414*F414,2)</f>
        <v>0</v>
      </c>
      <c r="H414" s="170"/>
      <c r="I414" s="171">
        <f>ROUND(E414*H414,2)</f>
        <v>0</v>
      </c>
      <c r="J414" s="170"/>
      <c r="K414" s="171">
        <f>ROUND(E414*J414,2)</f>
        <v>0</v>
      </c>
      <c r="L414" s="171">
        <v>21</v>
      </c>
      <c r="M414" s="171">
        <f>G414*(1+L414/100)</f>
        <v>0</v>
      </c>
      <c r="N414" s="169">
        <v>2.14E-3</v>
      </c>
      <c r="O414" s="169">
        <f>ROUND(E414*N414,2)</f>
        <v>1.1000000000000001</v>
      </c>
      <c r="P414" s="169">
        <v>0</v>
      </c>
      <c r="Q414" s="169">
        <f>ROUND(E414*P414,2)</f>
        <v>0</v>
      </c>
      <c r="R414" s="171" t="s">
        <v>352</v>
      </c>
      <c r="S414" s="171" t="s">
        <v>125</v>
      </c>
      <c r="T414" s="172" t="s">
        <v>125</v>
      </c>
      <c r="U414" s="157">
        <v>0</v>
      </c>
      <c r="V414" s="157">
        <f>ROUND(E414*U414,2)</f>
        <v>0</v>
      </c>
      <c r="W414" s="157"/>
      <c r="X414" s="157" t="s">
        <v>353</v>
      </c>
      <c r="Y414" s="157" t="s">
        <v>128</v>
      </c>
      <c r="Z414" s="147"/>
      <c r="AA414" s="147"/>
      <c r="AB414" s="147"/>
      <c r="AC414" s="147"/>
      <c r="AD414" s="147"/>
      <c r="AE414" s="147"/>
      <c r="AF414" s="147"/>
      <c r="AG414" s="147" t="s">
        <v>354</v>
      </c>
      <c r="AH414" s="147"/>
      <c r="AI414" s="147"/>
      <c r="AJ414" s="147"/>
      <c r="AK414" s="147"/>
      <c r="AL414" s="147"/>
      <c r="AM414" s="147"/>
      <c r="AN414" s="147"/>
      <c r="AO414" s="147"/>
      <c r="AP414" s="147"/>
      <c r="AQ414" s="147"/>
      <c r="AR414" s="147"/>
      <c r="AS414" s="147"/>
      <c r="AT414" s="147"/>
      <c r="AU414" s="147"/>
      <c r="AV414" s="147"/>
      <c r="AW414" s="147"/>
      <c r="AX414" s="147"/>
      <c r="AY414" s="147"/>
      <c r="AZ414" s="147"/>
      <c r="BA414" s="147"/>
      <c r="BB414" s="147"/>
      <c r="BC414" s="147"/>
      <c r="BD414" s="147"/>
      <c r="BE414" s="147"/>
      <c r="BF414" s="147"/>
      <c r="BG414" s="147"/>
      <c r="BH414" s="147"/>
    </row>
    <row r="415" spans="1:60" outlineLevel="2" x14ac:dyDescent="0.2">
      <c r="A415" s="154"/>
      <c r="B415" s="155"/>
      <c r="C415" s="181" t="s">
        <v>579</v>
      </c>
      <c r="D415" s="179"/>
      <c r="E415" s="180">
        <v>515.62</v>
      </c>
      <c r="F415" s="157"/>
      <c r="G415" s="157"/>
      <c r="H415" s="157"/>
      <c r="I415" s="157"/>
      <c r="J415" s="157"/>
      <c r="K415" s="157"/>
      <c r="L415" s="157"/>
      <c r="M415" s="157"/>
      <c r="N415" s="156"/>
      <c r="O415" s="156"/>
      <c r="P415" s="156"/>
      <c r="Q415" s="156"/>
      <c r="R415" s="157"/>
      <c r="S415" s="157"/>
      <c r="T415" s="157"/>
      <c r="U415" s="157"/>
      <c r="V415" s="157"/>
      <c r="W415" s="157"/>
      <c r="X415" s="157"/>
      <c r="Y415" s="157"/>
      <c r="Z415" s="147"/>
      <c r="AA415" s="147"/>
      <c r="AB415" s="147"/>
      <c r="AC415" s="147"/>
      <c r="AD415" s="147"/>
      <c r="AE415" s="147"/>
      <c r="AF415" s="147"/>
      <c r="AG415" s="147" t="s">
        <v>214</v>
      </c>
      <c r="AH415" s="147">
        <v>0</v>
      </c>
      <c r="AI415" s="147"/>
      <c r="AJ415" s="147"/>
      <c r="AK415" s="147"/>
      <c r="AL415" s="147"/>
      <c r="AM415" s="147"/>
      <c r="AN415" s="147"/>
      <c r="AO415" s="147"/>
      <c r="AP415" s="147"/>
      <c r="AQ415" s="147"/>
      <c r="AR415" s="147"/>
      <c r="AS415" s="147"/>
      <c r="AT415" s="147"/>
      <c r="AU415" s="147"/>
      <c r="AV415" s="147"/>
      <c r="AW415" s="147"/>
      <c r="AX415" s="147"/>
      <c r="AY415" s="147"/>
      <c r="AZ415" s="147"/>
      <c r="BA415" s="147"/>
      <c r="BB415" s="147"/>
      <c r="BC415" s="147"/>
      <c r="BD415" s="147"/>
      <c r="BE415" s="147"/>
      <c r="BF415" s="147"/>
      <c r="BG415" s="147"/>
      <c r="BH415" s="147"/>
    </row>
    <row r="416" spans="1:60" outlineLevel="2" x14ac:dyDescent="0.2">
      <c r="A416" s="154"/>
      <c r="B416" s="155"/>
      <c r="C416" s="243"/>
      <c r="D416" s="244"/>
      <c r="E416" s="244"/>
      <c r="F416" s="244"/>
      <c r="G416" s="244"/>
      <c r="H416" s="157"/>
      <c r="I416" s="157"/>
      <c r="J416" s="157"/>
      <c r="K416" s="157"/>
      <c r="L416" s="157"/>
      <c r="M416" s="157"/>
      <c r="N416" s="156"/>
      <c r="O416" s="156"/>
      <c r="P416" s="156"/>
      <c r="Q416" s="156"/>
      <c r="R416" s="157"/>
      <c r="S416" s="157"/>
      <c r="T416" s="157"/>
      <c r="U416" s="157"/>
      <c r="V416" s="157"/>
      <c r="W416" s="157"/>
      <c r="X416" s="157"/>
      <c r="Y416" s="157"/>
      <c r="Z416" s="147"/>
      <c r="AA416" s="147"/>
      <c r="AB416" s="147"/>
      <c r="AC416" s="147"/>
      <c r="AD416" s="147"/>
      <c r="AE416" s="147"/>
      <c r="AF416" s="147"/>
      <c r="AG416" s="147" t="s">
        <v>132</v>
      </c>
      <c r="AH416" s="147"/>
      <c r="AI416" s="147"/>
      <c r="AJ416" s="147"/>
      <c r="AK416" s="147"/>
      <c r="AL416" s="147"/>
      <c r="AM416" s="147"/>
      <c r="AN416" s="147"/>
      <c r="AO416" s="147"/>
      <c r="AP416" s="147"/>
      <c r="AQ416" s="147"/>
      <c r="AR416" s="147"/>
      <c r="AS416" s="147"/>
      <c r="AT416" s="147"/>
      <c r="AU416" s="147"/>
      <c r="AV416" s="147"/>
      <c r="AW416" s="147"/>
      <c r="AX416" s="147"/>
      <c r="AY416" s="147"/>
      <c r="AZ416" s="147"/>
      <c r="BA416" s="147"/>
      <c r="BB416" s="147"/>
      <c r="BC416" s="147"/>
      <c r="BD416" s="147"/>
      <c r="BE416" s="147"/>
      <c r="BF416" s="147"/>
      <c r="BG416" s="147"/>
      <c r="BH416" s="147"/>
    </row>
    <row r="417" spans="1:60" ht="21.75" outlineLevel="1" x14ac:dyDescent="0.2">
      <c r="A417" s="166">
        <v>106</v>
      </c>
      <c r="B417" s="167" t="s">
        <v>580</v>
      </c>
      <c r="C417" s="175" t="s">
        <v>581</v>
      </c>
      <c r="D417" s="168" t="s">
        <v>211</v>
      </c>
      <c r="E417" s="169">
        <v>320.8415</v>
      </c>
      <c r="F417" s="170"/>
      <c r="G417" s="171">
        <f>ROUND(E417*F417,2)</f>
        <v>0</v>
      </c>
      <c r="H417" s="170"/>
      <c r="I417" s="171">
        <f>ROUND(E417*H417,2)</f>
        <v>0</v>
      </c>
      <c r="J417" s="170"/>
      <c r="K417" s="171">
        <f>ROUND(E417*J417,2)</f>
        <v>0</v>
      </c>
      <c r="L417" s="171">
        <v>21</v>
      </c>
      <c r="M417" s="171">
        <f>G417*(1+L417/100)</f>
        <v>0</v>
      </c>
      <c r="N417" s="169">
        <v>3.1800000000000001E-3</v>
      </c>
      <c r="O417" s="169">
        <f>ROUND(E417*N417,2)</f>
        <v>1.02</v>
      </c>
      <c r="P417" s="169">
        <v>0</v>
      </c>
      <c r="Q417" s="169">
        <f>ROUND(E417*P417,2)</f>
        <v>0</v>
      </c>
      <c r="R417" s="171" t="s">
        <v>352</v>
      </c>
      <c r="S417" s="171" t="s">
        <v>125</v>
      </c>
      <c r="T417" s="172" t="s">
        <v>125</v>
      </c>
      <c r="U417" s="157">
        <v>0</v>
      </c>
      <c r="V417" s="157">
        <f>ROUND(E417*U417,2)</f>
        <v>0</v>
      </c>
      <c r="W417" s="157"/>
      <c r="X417" s="157" t="s">
        <v>353</v>
      </c>
      <c r="Y417" s="157" t="s">
        <v>128</v>
      </c>
      <c r="Z417" s="147"/>
      <c r="AA417" s="147"/>
      <c r="AB417" s="147"/>
      <c r="AC417" s="147"/>
      <c r="AD417" s="147"/>
      <c r="AE417" s="147"/>
      <c r="AF417" s="147"/>
      <c r="AG417" s="147" t="s">
        <v>354</v>
      </c>
      <c r="AH417" s="147"/>
      <c r="AI417" s="147"/>
      <c r="AJ417" s="147"/>
      <c r="AK417" s="147"/>
      <c r="AL417" s="147"/>
      <c r="AM417" s="147"/>
      <c r="AN417" s="147"/>
      <c r="AO417" s="147"/>
      <c r="AP417" s="147"/>
      <c r="AQ417" s="147"/>
      <c r="AR417" s="147"/>
      <c r="AS417" s="147"/>
      <c r="AT417" s="147"/>
      <c r="AU417" s="147"/>
      <c r="AV417" s="147"/>
      <c r="AW417" s="147"/>
      <c r="AX417" s="147"/>
      <c r="AY417" s="147"/>
      <c r="AZ417" s="147"/>
      <c r="BA417" s="147"/>
      <c r="BB417" s="147"/>
      <c r="BC417" s="147"/>
      <c r="BD417" s="147"/>
      <c r="BE417" s="147"/>
      <c r="BF417" s="147"/>
      <c r="BG417" s="147"/>
      <c r="BH417" s="147"/>
    </row>
    <row r="418" spans="1:60" outlineLevel="2" x14ac:dyDescent="0.2">
      <c r="A418" s="154"/>
      <c r="B418" s="155"/>
      <c r="C418" s="181" t="s">
        <v>582</v>
      </c>
      <c r="D418" s="179"/>
      <c r="E418" s="180">
        <v>320.8415</v>
      </c>
      <c r="F418" s="157"/>
      <c r="G418" s="157"/>
      <c r="H418" s="157"/>
      <c r="I418" s="157"/>
      <c r="J418" s="157"/>
      <c r="K418" s="157"/>
      <c r="L418" s="157"/>
      <c r="M418" s="157"/>
      <c r="N418" s="156"/>
      <c r="O418" s="156"/>
      <c r="P418" s="156"/>
      <c r="Q418" s="156"/>
      <c r="R418" s="157"/>
      <c r="S418" s="157"/>
      <c r="T418" s="157"/>
      <c r="U418" s="157"/>
      <c r="V418" s="157"/>
      <c r="W418" s="157"/>
      <c r="X418" s="157"/>
      <c r="Y418" s="157"/>
      <c r="Z418" s="147"/>
      <c r="AA418" s="147"/>
      <c r="AB418" s="147"/>
      <c r="AC418" s="147"/>
      <c r="AD418" s="147"/>
      <c r="AE418" s="147"/>
      <c r="AF418" s="147"/>
      <c r="AG418" s="147" t="s">
        <v>214</v>
      </c>
      <c r="AH418" s="147">
        <v>0</v>
      </c>
      <c r="AI418" s="147"/>
      <c r="AJ418" s="147"/>
      <c r="AK418" s="147"/>
      <c r="AL418" s="147"/>
      <c r="AM418" s="147"/>
      <c r="AN418" s="147"/>
      <c r="AO418" s="147"/>
      <c r="AP418" s="147"/>
      <c r="AQ418" s="147"/>
      <c r="AR418" s="147"/>
      <c r="AS418" s="147"/>
      <c r="AT418" s="147"/>
      <c r="AU418" s="147"/>
      <c r="AV418" s="147"/>
      <c r="AW418" s="147"/>
      <c r="AX418" s="147"/>
      <c r="AY418" s="147"/>
      <c r="AZ418" s="147"/>
      <c r="BA418" s="147"/>
      <c r="BB418" s="147"/>
      <c r="BC418" s="147"/>
      <c r="BD418" s="147"/>
      <c r="BE418" s="147"/>
      <c r="BF418" s="147"/>
      <c r="BG418" s="147"/>
      <c r="BH418" s="147"/>
    </row>
    <row r="419" spans="1:60" outlineLevel="2" x14ac:dyDescent="0.2">
      <c r="A419" s="154"/>
      <c r="B419" s="155"/>
      <c r="C419" s="243"/>
      <c r="D419" s="244"/>
      <c r="E419" s="244"/>
      <c r="F419" s="244"/>
      <c r="G419" s="244"/>
      <c r="H419" s="157"/>
      <c r="I419" s="157"/>
      <c r="J419" s="157"/>
      <c r="K419" s="157"/>
      <c r="L419" s="157"/>
      <c r="M419" s="157"/>
      <c r="N419" s="156"/>
      <c r="O419" s="156"/>
      <c r="P419" s="156"/>
      <c r="Q419" s="156"/>
      <c r="R419" s="157"/>
      <c r="S419" s="157"/>
      <c r="T419" s="157"/>
      <c r="U419" s="157"/>
      <c r="V419" s="157"/>
      <c r="W419" s="157"/>
      <c r="X419" s="157"/>
      <c r="Y419" s="157"/>
      <c r="Z419" s="147"/>
      <c r="AA419" s="147"/>
      <c r="AB419" s="147"/>
      <c r="AC419" s="147"/>
      <c r="AD419" s="147"/>
      <c r="AE419" s="147"/>
      <c r="AF419" s="147"/>
      <c r="AG419" s="147" t="s">
        <v>132</v>
      </c>
      <c r="AH419" s="147"/>
      <c r="AI419" s="147"/>
      <c r="AJ419" s="147"/>
      <c r="AK419" s="147"/>
      <c r="AL419" s="147"/>
      <c r="AM419" s="147"/>
      <c r="AN419" s="147"/>
      <c r="AO419" s="147"/>
      <c r="AP419" s="147"/>
      <c r="AQ419" s="147"/>
      <c r="AR419" s="147"/>
      <c r="AS419" s="147"/>
      <c r="AT419" s="147"/>
      <c r="AU419" s="147"/>
      <c r="AV419" s="147"/>
      <c r="AW419" s="147"/>
      <c r="AX419" s="147"/>
      <c r="AY419" s="147"/>
      <c r="AZ419" s="147"/>
      <c r="BA419" s="147"/>
      <c r="BB419" s="147"/>
      <c r="BC419" s="147"/>
      <c r="BD419" s="147"/>
      <c r="BE419" s="147"/>
      <c r="BF419" s="147"/>
      <c r="BG419" s="147"/>
      <c r="BH419" s="147"/>
    </row>
    <row r="420" spans="1:60" outlineLevel="1" x14ac:dyDescent="0.2">
      <c r="A420" s="166">
        <v>107</v>
      </c>
      <c r="B420" s="167" t="s">
        <v>583</v>
      </c>
      <c r="C420" s="175" t="s">
        <v>584</v>
      </c>
      <c r="D420" s="168" t="s">
        <v>211</v>
      </c>
      <c r="E420" s="169">
        <v>45.066000000000003</v>
      </c>
      <c r="F420" s="170"/>
      <c r="G420" s="171">
        <f>ROUND(E420*F420,2)</f>
        <v>0</v>
      </c>
      <c r="H420" s="170"/>
      <c r="I420" s="171">
        <f>ROUND(E420*H420,2)</f>
        <v>0</v>
      </c>
      <c r="J420" s="170"/>
      <c r="K420" s="171">
        <f>ROUND(E420*J420,2)</f>
        <v>0</v>
      </c>
      <c r="L420" s="171">
        <v>21</v>
      </c>
      <c r="M420" s="171">
        <f>G420*(1+L420/100)</f>
        <v>0</v>
      </c>
      <c r="N420" s="169">
        <v>2.7999999999999998E-4</v>
      </c>
      <c r="O420" s="169">
        <f>ROUND(E420*N420,2)</f>
        <v>0.01</v>
      </c>
      <c r="P420" s="169">
        <v>0</v>
      </c>
      <c r="Q420" s="169">
        <f>ROUND(E420*P420,2)</f>
        <v>0</v>
      </c>
      <c r="R420" s="171"/>
      <c r="S420" s="171" t="s">
        <v>181</v>
      </c>
      <c r="T420" s="172" t="s">
        <v>126</v>
      </c>
      <c r="U420" s="157">
        <v>0</v>
      </c>
      <c r="V420" s="157">
        <f>ROUND(E420*U420,2)</f>
        <v>0</v>
      </c>
      <c r="W420" s="157"/>
      <c r="X420" s="157" t="s">
        <v>353</v>
      </c>
      <c r="Y420" s="157" t="s">
        <v>128</v>
      </c>
      <c r="Z420" s="147"/>
      <c r="AA420" s="147"/>
      <c r="AB420" s="147"/>
      <c r="AC420" s="147"/>
      <c r="AD420" s="147"/>
      <c r="AE420" s="147"/>
      <c r="AF420" s="147"/>
      <c r="AG420" s="147" t="s">
        <v>354</v>
      </c>
      <c r="AH420" s="147"/>
      <c r="AI420" s="147"/>
      <c r="AJ420" s="147"/>
      <c r="AK420" s="147"/>
      <c r="AL420" s="147"/>
      <c r="AM420" s="147"/>
      <c r="AN420" s="147"/>
      <c r="AO420" s="147"/>
      <c r="AP420" s="147"/>
      <c r="AQ420" s="147"/>
      <c r="AR420" s="147"/>
      <c r="AS420" s="147"/>
      <c r="AT420" s="147"/>
      <c r="AU420" s="147"/>
      <c r="AV420" s="147"/>
      <c r="AW420" s="147"/>
      <c r="AX420" s="147"/>
      <c r="AY420" s="147"/>
      <c r="AZ420" s="147"/>
      <c r="BA420" s="147"/>
      <c r="BB420" s="147"/>
      <c r="BC420" s="147"/>
      <c r="BD420" s="147"/>
      <c r="BE420" s="147"/>
      <c r="BF420" s="147"/>
      <c r="BG420" s="147"/>
      <c r="BH420" s="147"/>
    </row>
    <row r="421" spans="1:60" outlineLevel="2" x14ac:dyDescent="0.2">
      <c r="A421" s="154"/>
      <c r="B421" s="155"/>
      <c r="C421" s="181" t="s">
        <v>585</v>
      </c>
      <c r="D421" s="179"/>
      <c r="E421" s="180">
        <v>45.066000000000003</v>
      </c>
      <c r="F421" s="157"/>
      <c r="G421" s="157"/>
      <c r="H421" s="157"/>
      <c r="I421" s="157"/>
      <c r="J421" s="157"/>
      <c r="K421" s="157"/>
      <c r="L421" s="157"/>
      <c r="M421" s="157"/>
      <c r="N421" s="156"/>
      <c r="O421" s="156"/>
      <c r="P421" s="156"/>
      <c r="Q421" s="156"/>
      <c r="R421" s="157"/>
      <c r="S421" s="157"/>
      <c r="T421" s="157"/>
      <c r="U421" s="157"/>
      <c r="V421" s="157"/>
      <c r="W421" s="157"/>
      <c r="X421" s="157"/>
      <c r="Y421" s="157"/>
      <c r="Z421" s="147"/>
      <c r="AA421" s="147"/>
      <c r="AB421" s="147"/>
      <c r="AC421" s="147"/>
      <c r="AD421" s="147"/>
      <c r="AE421" s="147"/>
      <c r="AF421" s="147"/>
      <c r="AG421" s="147" t="s">
        <v>214</v>
      </c>
      <c r="AH421" s="147">
        <v>0</v>
      </c>
      <c r="AI421" s="147"/>
      <c r="AJ421" s="147"/>
      <c r="AK421" s="147"/>
      <c r="AL421" s="147"/>
      <c r="AM421" s="147"/>
      <c r="AN421" s="147"/>
      <c r="AO421" s="147"/>
      <c r="AP421" s="147"/>
      <c r="AQ421" s="147"/>
      <c r="AR421" s="147"/>
      <c r="AS421" s="147"/>
      <c r="AT421" s="147"/>
      <c r="AU421" s="147"/>
      <c r="AV421" s="147"/>
      <c r="AW421" s="147"/>
      <c r="AX421" s="147"/>
      <c r="AY421" s="147"/>
      <c r="AZ421" s="147"/>
      <c r="BA421" s="147"/>
      <c r="BB421" s="147"/>
      <c r="BC421" s="147"/>
      <c r="BD421" s="147"/>
      <c r="BE421" s="147"/>
      <c r="BF421" s="147"/>
      <c r="BG421" s="147"/>
      <c r="BH421" s="147"/>
    </row>
    <row r="422" spans="1:60" outlineLevel="2" x14ac:dyDescent="0.2">
      <c r="A422" s="154"/>
      <c r="B422" s="155"/>
      <c r="C422" s="243"/>
      <c r="D422" s="244"/>
      <c r="E422" s="244"/>
      <c r="F422" s="244"/>
      <c r="G422" s="244"/>
      <c r="H422" s="157"/>
      <c r="I422" s="157"/>
      <c r="J422" s="157"/>
      <c r="K422" s="157"/>
      <c r="L422" s="157"/>
      <c r="M422" s="157"/>
      <c r="N422" s="156"/>
      <c r="O422" s="156"/>
      <c r="P422" s="156"/>
      <c r="Q422" s="156"/>
      <c r="R422" s="157"/>
      <c r="S422" s="157"/>
      <c r="T422" s="157"/>
      <c r="U422" s="157"/>
      <c r="V422" s="157"/>
      <c r="W422" s="157"/>
      <c r="X422" s="157"/>
      <c r="Y422" s="157"/>
      <c r="Z422" s="147"/>
      <c r="AA422" s="147"/>
      <c r="AB422" s="147"/>
      <c r="AC422" s="147"/>
      <c r="AD422" s="147"/>
      <c r="AE422" s="147"/>
      <c r="AF422" s="147"/>
      <c r="AG422" s="147" t="s">
        <v>132</v>
      </c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</row>
    <row r="423" spans="1:60" outlineLevel="1" x14ac:dyDescent="0.2">
      <c r="A423" s="166">
        <v>108</v>
      </c>
      <c r="B423" s="167" t="s">
        <v>586</v>
      </c>
      <c r="C423" s="175" t="s">
        <v>587</v>
      </c>
      <c r="D423" s="168" t="s">
        <v>211</v>
      </c>
      <c r="E423" s="169">
        <v>1.0149999999999999</v>
      </c>
      <c r="F423" s="170"/>
      <c r="G423" s="171">
        <f>ROUND(E423*F423,2)</f>
        <v>0</v>
      </c>
      <c r="H423" s="170"/>
      <c r="I423" s="171">
        <f>ROUND(E423*H423,2)</f>
        <v>0</v>
      </c>
      <c r="J423" s="170"/>
      <c r="K423" s="171">
        <f>ROUND(E423*J423,2)</f>
        <v>0</v>
      </c>
      <c r="L423" s="171">
        <v>21</v>
      </c>
      <c r="M423" s="171">
        <f>G423*(1+L423/100)</f>
        <v>0</v>
      </c>
      <c r="N423" s="169">
        <v>2.7999999999999998E-4</v>
      </c>
      <c r="O423" s="169">
        <f>ROUND(E423*N423,2)</f>
        <v>0</v>
      </c>
      <c r="P423" s="169">
        <v>0</v>
      </c>
      <c r="Q423" s="169">
        <f>ROUND(E423*P423,2)</f>
        <v>0</v>
      </c>
      <c r="R423" s="171"/>
      <c r="S423" s="171" t="s">
        <v>181</v>
      </c>
      <c r="T423" s="172" t="s">
        <v>126</v>
      </c>
      <c r="U423" s="157">
        <v>0</v>
      </c>
      <c r="V423" s="157">
        <f>ROUND(E423*U423,2)</f>
        <v>0</v>
      </c>
      <c r="W423" s="157"/>
      <c r="X423" s="157" t="s">
        <v>353</v>
      </c>
      <c r="Y423" s="157" t="s">
        <v>128</v>
      </c>
      <c r="Z423" s="147"/>
      <c r="AA423" s="147"/>
      <c r="AB423" s="147"/>
      <c r="AC423" s="147"/>
      <c r="AD423" s="147"/>
      <c r="AE423" s="147"/>
      <c r="AF423" s="147"/>
      <c r="AG423" s="147" t="s">
        <v>354</v>
      </c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</row>
    <row r="424" spans="1:60" outlineLevel="2" x14ac:dyDescent="0.2">
      <c r="A424" s="154"/>
      <c r="B424" s="155"/>
      <c r="C424" s="181" t="s">
        <v>588</v>
      </c>
      <c r="D424" s="179"/>
      <c r="E424" s="180">
        <v>1.0149999999999999</v>
      </c>
      <c r="F424" s="157"/>
      <c r="G424" s="157"/>
      <c r="H424" s="157"/>
      <c r="I424" s="157"/>
      <c r="J424" s="157"/>
      <c r="K424" s="157"/>
      <c r="L424" s="157"/>
      <c r="M424" s="157"/>
      <c r="N424" s="156"/>
      <c r="O424" s="156"/>
      <c r="P424" s="156"/>
      <c r="Q424" s="156"/>
      <c r="R424" s="157"/>
      <c r="S424" s="157"/>
      <c r="T424" s="157"/>
      <c r="U424" s="157"/>
      <c r="V424" s="157"/>
      <c r="W424" s="157"/>
      <c r="X424" s="157"/>
      <c r="Y424" s="157"/>
      <c r="Z424" s="147"/>
      <c r="AA424" s="147"/>
      <c r="AB424" s="147"/>
      <c r="AC424" s="147"/>
      <c r="AD424" s="147"/>
      <c r="AE424" s="147"/>
      <c r="AF424" s="147"/>
      <c r="AG424" s="147" t="s">
        <v>214</v>
      </c>
      <c r="AH424" s="147">
        <v>0</v>
      </c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</row>
    <row r="425" spans="1:60" outlineLevel="2" x14ac:dyDescent="0.2">
      <c r="A425" s="154"/>
      <c r="B425" s="155"/>
      <c r="C425" s="243"/>
      <c r="D425" s="244"/>
      <c r="E425" s="244"/>
      <c r="F425" s="244"/>
      <c r="G425" s="244"/>
      <c r="H425" s="157"/>
      <c r="I425" s="157"/>
      <c r="J425" s="157"/>
      <c r="K425" s="157"/>
      <c r="L425" s="157"/>
      <c r="M425" s="157"/>
      <c r="N425" s="156"/>
      <c r="O425" s="156"/>
      <c r="P425" s="156"/>
      <c r="Q425" s="156"/>
      <c r="R425" s="157"/>
      <c r="S425" s="157"/>
      <c r="T425" s="157"/>
      <c r="U425" s="157"/>
      <c r="V425" s="157"/>
      <c r="W425" s="157"/>
      <c r="X425" s="157"/>
      <c r="Y425" s="157"/>
      <c r="Z425" s="147"/>
      <c r="AA425" s="147"/>
      <c r="AB425" s="147"/>
      <c r="AC425" s="147"/>
      <c r="AD425" s="147"/>
      <c r="AE425" s="147"/>
      <c r="AF425" s="147"/>
      <c r="AG425" s="147" t="s">
        <v>132</v>
      </c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</row>
    <row r="426" spans="1:60" outlineLevel="1" x14ac:dyDescent="0.2">
      <c r="A426" s="166">
        <v>109</v>
      </c>
      <c r="B426" s="167" t="s">
        <v>589</v>
      </c>
      <c r="C426" s="175" t="s">
        <v>590</v>
      </c>
      <c r="D426" s="168" t="s">
        <v>477</v>
      </c>
      <c r="E426" s="169">
        <v>32</v>
      </c>
      <c r="F426" s="170"/>
      <c r="G426" s="171">
        <f>ROUND(E426*F426,2)</f>
        <v>0</v>
      </c>
      <c r="H426" s="170"/>
      <c r="I426" s="171">
        <f>ROUND(E426*H426,2)</f>
        <v>0</v>
      </c>
      <c r="J426" s="170"/>
      <c r="K426" s="171">
        <f>ROUND(E426*J426,2)</f>
        <v>0</v>
      </c>
      <c r="L426" s="171">
        <v>21</v>
      </c>
      <c r="M426" s="171">
        <f>G426*(1+L426/100)</f>
        <v>0</v>
      </c>
      <c r="N426" s="169">
        <v>1.2999999999999999E-3</v>
      </c>
      <c r="O426" s="169">
        <f>ROUND(E426*N426,2)</f>
        <v>0.04</v>
      </c>
      <c r="P426" s="169">
        <v>0</v>
      </c>
      <c r="Q426" s="169">
        <f>ROUND(E426*P426,2)</f>
        <v>0</v>
      </c>
      <c r="R426" s="171"/>
      <c r="S426" s="171" t="s">
        <v>181</v>
      </c>
      <c r="T426" s="172" t="s">
        <v>126</v>
      </c>
      <c r="U426" s="157">
        <v>0</v>
      </c>
      <c r="V426" s="157">
        <f>ROUND(E426*U426,2)</f>
        <v>0</v>
      </c>
      <c r="W426" s="157"/>
      <c r="X426" s="157" t="s">
        <v>353</v>
      </c>
      <c r="Y426" s="157" t="s">
        <v>128</v>
      </c>
      <c r="Z426" s="147"/>
      <c r="AA426" s="147"/>
      <c r="AB426" s="147"/>
      <c r="AC426" s="147"/>
      <c r="AD426" s="147"/>
      <c r="AE426" s="147"/>
      <c r="AF426" s="147"/>
      <c r="AG426" s="147" t="s">
        <v>354</v>
      </c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</row>
    <row r="427" spans="1:60" outlineLevel="2" x14ac:dyDescent="0.2">
      <c r="A427" s="154"/>
      <c r="B427" s="155"/>
      <c r="C427" s="256"/>
      <c r="D427" s="257"/>
      <c r="E427" s="257"/>
      <c r="F427" s="257"/>
      <c r="G427" s="257"/>
      <c r="H427" s="157"/>
      <c r="I427" s="157"/>
      <c r="J427" s="157"/>
      <c r="K427" s="157"/>
      <c r="L427" s="157"/>
      <c r="M427" s="157"/>
      <c r="N427" s="156"/>
      <c r="O427" s="156"/>
      <c r="P427" s="156"/>
      <c r="Q427" s="156"/>
      <c r="R427" s="157"/>
      <c r="S427" s="157"/>
      <c r="T427" s="157"/>
      <c r="U427" s="157"/>
      <c r="V427" s="157"/>
      <c r="W427" s="157"/>
      <c r="X427" s="157"/>
      <c r="Y427" s="157"/>
      <c r="Z427" s="147"/>
      <c r="AA427" s="147"/>
      <c r="AB427" s="147"/>
      <c r="AC427" s="147"/>
      <c r="AD427" s="147"/>
      <c r="AE427" s="147"/>
      <c r="AF427" s="147"/>
      <c r="AG427" s="147" t="s">
        <v>132</v>
      </c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</row>
    <row r="428" spans="1:60" outlineLevel="1" x14ac:dyDescent="0.2">
      <c r="A428" s="166">
        <v>110</v>
      </c>
      <c r="B428" s="167" t="s">
        <v>591</v>
      </c>
      <c r="C428" s="175" t="s">
        <v>592</v>
      </c>
      <c r="D428" s="168" t="s">
        <v>477</v>
      </c>
      <c r="E428" s="169">
        <v>1</v>
      </c>
      <c r="F428" s="170"/>
      <c r="G428" s="171">
        <f>ROUND(E428*F428,2)</f>
        <v>0</v>
      </c>
      <c r="H428" s="170"/>
      <c r="I428" s="171">
        <f>ROUND(E428*H428,2)</f>
        <v>0</v>
      </c>
      <c r="J428" s="170"/>
      <c r="K428" s="171">
        <f>ROUND(E428*J428,2)</f>
        <v>0</v>
      </c>
      <c r="L428" s="171">
        <v>21</v>
      </c>
      <c r="M428" s="171">
        <f>G428*(1+L428/100)</f>
        <v>0</v>
      </c>
      <c r="N428" s="169">
        <v>1.2999999999999999E-3</v>
      </c>
      <c r="O428" s="169">
        <f>ROUND(E428*N428,2)</f>
        <v>0</v>
      </c>
      <c r="P428" s="169">
        <v>0</v>
      </c>
      <c r="Q428" s="169">
        <f>ROUND(E428*P428,2)</f>
        <v>0</v>
      </c>
      <c r="R428" s="171"/>
      <c r="S428" s="171" t="s">
        <v>181</v>
      </c>
      <c r="T428" s="172" t="s">
        <v>126</v>
      </c>
      <c r="U428" s="157">
        <v>0</v>
      </c>
      <c r="V428" s="157">
        <f>ROUND(E428*U428,2)</f>
        <v>0</v>
      </c>
      <c r="W428" s="157"/>
      <c r="X428" s="157" t="s">
        <v>353</v>
      </c>
      <c r="Y428" s="157" t="s">
        <v>128</v>
      </c>
      <c r="Z428" s="147"/>
      <c r="AA428" s="147"/>
      <c r="AB428" s="147"/>
      <c r="AC428" s="147"/>
      <c r="AD428" s="147"/>
      <c r="AE428" s="147"/>
      <c r="AF428" s="147"/>
      <c r="AG428" s="147" t="s">
        <v>354</v>
      </c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</row>
    <row r="429" spans="1:60" outlineLevel="2" x14ac:dyDescent="0.2">
      <c r="A429" s="154"/>
      <c r="B429" s="155"/>
      <c r="C429" s="256"/>
      <c r="D429" s="257"/>
      <c r="E429" s="257"/>
      <c r="F429" s="257"/>
      <c r="G429" s="257"/>
      <c r="H429" s="157"/>
      <c r="I429" s="157"/>
      <c r="J429" s="157"/>
      <c r="K429" s="157"/>
      <c r="L429" s="157"/>
      <c r="M429" s="157"/>
      <c r="N429" s="156"/>
      <c r="O429" s="156"/>
      <c r="P429" s="156"/>
      <c r="Q429" s="156"/>
      <c r="R429" s="157"/>
      <c r="S429" s="157"/>
      <c r="T429" s="157"/>
      <c r="U429" s="157"/>
      <c r="V429" s="157"/>
      <c r="W429" s="157"/>
      <c r="X429" s="157"/>
      <c r="Y429" s="157"/>
      <c r="Z429" s="147"/>
      <c r="AA429" s="147"/>
      <c r="AB429" s="147"/>
      <c r="AC429" s="147"/>
      <c r="AD429" s="147"/>
      <c r="AE429" s="147"/>
      <c r="AF429" s="147"/>
      <c r="AG429" s="147" t="s">
        <v>132</v>
      </c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</row>
    <row r="430" spans="1:60" outlineLevel="1" x14ac:dyDescent="0.2">
      <c r="A430" s="166">
        <v>111</v>
      </c>
      <c r="B430" s="167" t="s">
        <v>593</v>
      </c>
      <c r="C430" s="175" t="s">
        <v>594</v>
      </c>
      <c r="D430" s="168" t="s">
        <v>477</v>
      </c>
      <c r="E430" s="169">
        <v>32</v>
      </c>
      <c r="F430" s="170"/>
      <c r="G430" s="171">
        <f>ROUND(E430*F430,2)</f>
        <v>0</v>
      </c>
      <c r="H430" s="170"/>
      <c r="I430" s="171">
        <f>ROUND(E430*H430,2)</f>
        <v>0</v>
      </c>
      <c r="J430" s="170"/>
      <c r="K430" s="171">
        <f>ROUND(E430*J430,2)</f>
        <v>0</v>
      </c>
      <c r="L430" s="171">
        <v>21</v>
      </c>
      <c r="M430" s="171">
        <f>G430*(1+L430/100)</f>
        <v>0</v>
      </c>
      <c r="N430" s="169">
        <v>1.2999999999999999E-3</v>
      </c>
      <c r="O430" s="169">
        <f>ROUND(E430*N430,2)</f>
        <v>0.04</v>
      </c>
      <c r="P430" s="169">
        <v>0</v>
      </c>
      <c r="Q430" s="169">
        <f>ROUND(E430*P430,2)</f>
        <v>0</v>
      </c>
      <c r="R430" s="171"/>
      <c r="S430" s="171" t="s">
        <v>181</v>
      </c>
      <c r="T430" s="172" t="s">
        <v>126</v>
      </c>
      <c r="U430" s="157">
        <v>0</v>
      </c>
      <c r="V430" s="157">
        <f>ROUND(E430*U430,2)</f>
        <v>0</v>
      </c>
      <c r="W430" s="157"/>
      <c r="X430" s="157" t="s">
        <v>353</v>
      </c>
      <c r="Y430" s="157" t="s">
        <v>128</v>
      </c>
      <c r="Z430" s="147"/>
      <c r="AA430" s="147"/>
      <c r="AB430" s="147"/>
      <c r="AC430" s="147"/>
      <c r="AD430" s="147"/>
      <c r="AE430" s="147"/>
      <c r="AF430" s="147"/>
      <c r="AG430" s="147" t="s">
        <v>354</v>
      </c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</row>
    <row r="431" spans="1:60" outlineLevel="2" x14ac:dyDescent="0.2">
      <c r="A431" s="154"/>
      <c r="B431" s="155"/>
      <c r="C431" s="256"/>
      <c r="D431" s="257"/>
      <c r="E431" s="257"/>
      <c r="F431" s="257"/>
      <c r="G431" s="257"/>
      <c r="H431" s="157"/>
      <c r="I431" s="157"/>
      <c r="J431" s="157"/>
      <c r="K431" s="157"/>
      <c r="L431" s="157"/>
      <c r="M431" s="157"/>
      <c r="N431" s="156"/>
      <c r="O431" s="156"/>
      <c r="P431" s="156"/>
      <c r="Q431" s="156"/>
      <c r="R431" s="157"/>
      <c r="S431" s="157"/>
      <c r="T431" s="157"/>
      <c r="U431" s="157"/>
      <c r="V431" s="157"/>
      <c r="W431" s="157"/>
      <c r="X431" s="157"/>
      <c r="Y431" s="157"/>
      <c r="Z431" s="147"/>
      <c r="AA431" s="147"/>
      <c r="AB431" s="147"/>
      <c r="AC431" s="147"/>
      <c r="AD431" s="147"/>
      <c r="AE431" s="147"/>
      <c r="AF431" s="147"/>
      <c r="AG431" s="147" t="s">
        <v>132</v>
      </c>
      <c r="AH431" s="147"/>
      <c r="AI431" s="147"/>
      <c r="AJ431" s="147"/>
      <c r="AK431" s="147"/>
      <c r="AL431" s="147"/>
      <c r="AM431" s="147"/>
      <c r="AN431" s="147"/>
      <c r="AO431" s="147"/>
      <c r="AP431" s="147"/>
      <c r="AQ431" s="147"/>
      <c r="AR431" s="147"/>
      <c r="AS431" s="147"/>
      <c r="AT431" s="147"/>
      <c r="AU431" s="147"/>
      <c r="AV431" s="147"/>
      <c r="AW431" s="147"/>
      <c r="AX431" s="147"/>
      <c r="AY431" s="147"/>
      <c r="AZ431" s="147"/>
      <c r="BA431" s="147"/>
      <c r="BB431" s="147"/>
      <c r="BC431" s="147"/>
      <c r="BD431" s="147"/>
      <c r="BE431" s="147"/>
      <c r="BF431" s="147"/>
      <c r="BG431" s="147"/>
      <c r="BH431" s="147"/>
    </row>
    <row r="432" spans="1:60" outlineLevel="1" x14ac:dyDescent="0.2">
      <c r="A432" s="166">
        <v>112</v>
      </c>
      <c r="B432" s="167" t="s">
        <v>595</v>
      </c>
      <c r="C432" s="175" t="s">
        <v>596</v>
      </c>
      <c r="D432" s="168" t="s">
        <v>477</v>
      </c>
      <c r="E432" s="169">
        <v>1</v>
      </c>
      <c r="F432" s="170"/>
      <c r="G432" s="171">
        <f>ROUND(E432*F432,2)</f>
        <v>0</v>
      </c>
      <c r="H432" s="170"/>
      <c r="I432" s="171">
        <f>ROUND(E432*H432,2)</f>
        <v>0</v>
      </c>
      <c r="J432" s="170"/>
      <c r="K432" s="171">
        <f>ROUND(E432*J432,2)</f>
        <v>0</v>
      </c>
      <c r="L432" s="171">
        <v>21</v>
      </c>
      <c r="M432" s="171">
        <f>G432*(1+L432/100)</f>
        <v>0</v>
      </c>
      <c r="N432" s="169">
        <v>1.2999999999999999E-3</v>
      </c>
      <c r="O432" s="169">
        <f>ROUND(E432*N432,2)</f>
        <v>0</v>
      </c>
      <c r="P432" s="169">
        <v>0</v>
      </c>
      <c r="Q432" s="169">
        <f>ROUND(E432*P432,2)</f>
        <v>0</v>
      </c>
      <c r="R432" s="171"/>
      <c r="S432" s="171" t="s">
        <v>181</v>
      </c>
      <c r="T432" s="172" t="s">
        <v>126</v>
      </c>
      <c r="U432" s="157">
        <v>0</v>
      </c>
      <c r="V432" s="157">
        <f>ROUND(E432*U432,2)</f>
        <v>0</v>
      </c>
      <c r="W432" s="157"/>
      <c r="X432" s="157" t="s">
        <v>353</v>
      </c>
      <c r="Y432" s="157" t="s">
        <v>128</v>
      </c>
      <c r="Z432" s="147"/>
      <c r="AA432" s="147"/>
      <c r="AB432" s="147"/>
      <c r="AC432" s="147"/>
      <c r="AD432" s="147"/>
      <c r="AE432" s="147"/>
      <c r="AF432" s="147"/>
      <c r="AG432" s="147" t="s">
        <v>354</v>
      </c>
      <c r="AH432" s="147"/>
      <c r="AI432" s="147"/>
      <c r="AJ432" s="147"/>
      <c r="AK432" s="147"/>
      <c r="AL432" s="147"/>
      <c r="AM432" s="147"/>
      <c r="AN432" s="147"/>
      <c r="AO432" s="147"/>
      <c r="AP432" s="147"/>
      <c r="AQ432" s="147"/>
      <c r="AR432" s="147"/>
      <c r="AS432" s="147"/>
      <c r="AT432" s="147"/>
      <c r="AU432" s="147"/>
      <c r="AV432" s="147"/>
      <c r="AW432" s="147"/>
      <c r="AX432" s="147"/>
      <c r="AY432" s="147"/>
      <c r="AZ432" s="147"/>
      <c r="BA432" s="147"/>
      <c r="BB432" s="147"/>
      <c r="BC432" s="147"/>
      <c r="BD432" s="147"/>
      <c r="BE432" s="147"/>
      <c r="BF432" s="147"/>
      <c r="BG432" s="147"/>
      <c r="BH432" s="147"/>
    </row>
    <row r="433" spans="1:60" outlineLevel="2" x14ac:dyDescent="0.2">
      <c r="A433" s="154"/>
      <c r="B433" s="155"/>
      <c r="C433" s="256"/>
      <c r="D433" s="257"/>
      <c r="E433" s="257"/>
      <c r="F433" s="257"/>
      <c r="G433" s="257"/>
      <c r="H433" s="157"/>
      <c r="I433" s="157"/>
      <c r="J433" s="157"/>
      <c r="K433" s="157"/>
      <c r="L433" s="157"/>
      <c r="M433" s="157"/>
      <c r="N433" s="156"/>
      <c r="O433" s="156"/>
      <c r="P433" s="156"/>
      <c r="Q433" s="156"/>
      <c r="R433" s="157"/>
      <c r="S433" s="157"/>
      <c r="T433" s="157"/>
      <c r="U433" s="157"/>
      <c r="V433" s="157"/>
      <c r="W433" s="157"/>
      <c r="X433" s="157"/>
      <c r="Y433" s="157"/>
      <c r="Z433" s="147"/>
      <c r="AA433" s="147"/>
      <c r="AB433" s="147"/>
      <c r="AC433" s="147"/>
      <c r="AD433" s="147"/>
      <c r="AE433" s="147"/>
      <c r="AF433" s="147"/>
      <c r="AG433" s="147" t="s">
        <v>132</v>
      </c>
      <c r="AH433" s="147"/>
      <c r="AI433" s="147"/>
      <c r="AJ433" s="147"/>
      <c r="AK433" s="147"/>
      <c r="AL433" s="147"/>
      <c r="AM433" s="147"/>
      <c r="AN433" s="147"/>
      <c r="AO433" s="147"/>
      <c r="AP433" s="147"/>
      <c r="AQ433" s="147"/>
      <c r="AR433" s="147"/>
      <c r="AS433" s="147"/>
      <c r="AT433" s="147"/>
      <c r="AU433" s="147"/>
      <c r="AV433" s="147"/>
      <c r="AW433" s="147"/>
      <c r="AX433" s="147"/>
      <c r="AY433" s="147"/>
      <c r="AZ433" s="147"/>
      <c r="BA433" s="147"/>
      <c r="BB433" s="147"/>
      <c r="BC433" s="147"/>
      <c r="BD433" s="147"/>
      <c r="BE433" s="147"/>
      <c r="BF433" s="147"/>
      <c r="BG433" s="147"/>
      <c r="BH433" s="147"/>
    </row>
    <row r="434" spans="1:60" outlineLevel="1" x14ac:dyDescent="0.2">
      <c r="A434" s="166">
        <v>113</v>
      </c>
      <c r="B434" s="167" t="s">
        <v>597</v>
      </c>
      <c r="C434" s="175" t="s">
        <v>598</v>
      </c>
      <c r="D434" s="168" t="s">
        <v>477</v>
      </c>
      <c r="E434" s="169">
        <v>31</v>
      </c>
      <c r="F434" s="170"/>
      <c r="G434" s="171">
        <f>ROUND(E434*F434,2)</f>
        <v>0</v>
      </c>
      <c r="H434" s="170"/>
      <c r="I434" s="171">
        <f>ROUND(E434*H434,2)</f>
        <v>0</v>
      </c>
      <c r="J434" s="170"/>
      <c r="K434" s="171">
        <f>ROUND(E434*J434,2)</f>
        <v>0</v>
      </c>
      <c r="L434" s="171">
        <v>21</v>
      </c>
      <c r="M434" s="171">
        <f>G434*(1+L434/100)</f>
        <v>0</v>
      </c>
      <c r="N434" s="169">
        <v>1.2999999999999999E-3</v>
      </c>
      <c r="O434" s="169">
        <f>ROUND(E434*N434,2)</f>
        <v>0.04</v>
      </c>
      <c r="P434" s="169">
        <v>0</v>
      </c>
      <c r="Q434" s="169">
        <f>ROUND(E434*P434,2)</f>
        <v>0</v>
      </c>
      <c r="R434" s="171"/>
      <c r="S434" s="171" t="s">
        <v>181</v>
      </c>
      <c r="T434" s="172" t="s">
        <v>126</v>
      </c>
      <c r="U434" s="157">
        <v>0</v>
      </c>
      <c r="V434" s="157">
        <f>ROUND(E434*U434,2)</f>
        <v>0</v>
      </c>
      <c r="W434" s="157"/>
      <c r="X434" s="157" t="s">
        <v>353</v>
      </c>
      <c r="Y434" s="157" t="s">
        <v>128</v>
      </c>
      <c r="Z434" s="147"/>
      <c r="AA434" s="147"/>
      <c r="AB434" s="147"/>
      <c r="AC434" s="147"/>
      <c r="AD434" s="147"/>
      <c r="AE434" s="147"/>
      <c r="AF434" s="147"/>
      <c r="AG434" s="147" t="s">
        <v>354</v>
      </c>
      <c r="AH434" s="147"/>
      <c r="AI434" s="147"/>
      <c r="AJ434" s="147"/>
      <c r="AK434" s="147"/>
      <c r="AL434" s="147"/>
      <c r="AM434" s="147"/>
      <c r="AN434" s="147"/>
      <c r="AO434" s="147"/>
      <c r="AP434" s="147"/>
      <c r="AQ434" s="147"/>
      <c r="AR434" s="147"/>
      <c r="AS434" s="147"/>
      <c r="AT434" s="147"/>
      <c r="AU434" s="147"/>
      <c r="AV434" s="147"/>
      <c r="AW434" s="147"/>
      <c r="AX434" s="147"/>
      <c r="AY434" s="147"/>
      <c r="AZ434" s="147"/>
      <c r="BA434" s="147"/>
      <c r="BB434" s="147"/>
      <c r="BC434" s="147"/>
      <c r="BD434" s="147"/>
      <c r="BE434" s="147"/>
      <c r="BF434" s="147"/>
      <c r="BG434" s="147"/>
      <c r="BH434" s="147"/>
    </row>
    <row r="435" spans="1:60" outlineLevel="2" x14ac:dyDescent="0.2">
      <c r="A435" s="154"/>
      <c r="B435" s="155"/>
      <c r="C435" s="256"/>
      <c r="D435" s="257"/>
      <c r="E435" s="257"/>
      <c r="F435" s="257"/>
      <c r="G435" s="257"/>
      <c r="H435" s="157"/>
      <c r="I435" s="157"/>
      <c r="J435" s="157"/>
      <c r="K435" s="157"/>
      <c r="L435" s="157"/>
      <c r="M435" s="157"/>
      <c r="N435" s="156"/>
      <c r="O435" s="156"/>
      <c r="P435" s="156"/>
      <c r="Q435" s="156"/>
      <c r="R435" s="157"/>
      <c r="S435" s="157"/>
      <c r="T435" s="157"/>
      <c r="U435" s="157"/>
      <c r="V435" s="157"/>
      <c r="W435" s="157"/>
      <c r="X435" s="157"/>
      <c r="Y435" s="157"/>
      <c r="Z435" s="147"/>
      <c r="AA435" s="147"/>
      <c r="AB435" s="147"/>
      <c r="AC435" s="147"/>
      <c r="AD435" s="147"/>
      <c r="AE435" s="147"/>
      <c r="AF435" s="147"/>
      <c r="AG435" s="147" t="s">
        <v>132</v>
      </c>
      <c r="AH435" s="147"/>
      <c r="AI435" s="147"/>
      <c r="AJ435" s="147"/>
      <c r="AK435" s="147"/>
      <c r="AL435" s="147"/>
      <c r="AM435" s="147"/>
      <c r="AN435" s="147"/>
      <c r="AO435" s="147"/>
      <c r="AP435" s="147"/>
      <c r="AQ435" s="147"/>
      <c r="AR435" s="147"/>
      <c r="AS435" s="147"/>
      <c r="AT435" s="147"/>
      <c r="AU435" s="147"/>
      <c r="AV435" s="147"/>
      <c r="AW435" s="147"/>
      <c r="AX435" s="147"/>
      <c r="AY435" s="147"/>
      <c r="AZ435" s="147"/>
      <c r="BA435" s="147"/>
      <c r="BB435" s="147"/>
      <c r="BC435" s="147"/>
      <c r="BD435" s="147"/>
      <c r="BE435" s="147"/>
      <c r="BF435" s="147"/>
      <c r="BG435" s="147"/>
      <c r="BH435" s="147"/>
    </row>
    <row r="436" spans="1:60" outlineLevel="1" x14ac:dyDescent="0.2">
      <c r="A436" s="166">
        <v>114</v>
      </c>
      <c r="B436" s="167" t="s">
        <v>599</v>
      </c>
      <c r="C436" s="175" t="s">
        <v>600</v>
      </c>
      <c r="D436" s="168" t="s">
        <v>477</v>
      </c>
      <c r="E436" s="169">
        <v>1</v>
      </c>
      <c r="F436" s="170"/>
      <c r="G436" s="171">
        <f>ROUND(E436*F436,2)</f>
        <v>0</v>
      </c>
      <c r="H436" s="170"/>
      <c r="I436" s="171">
        <f>ROUND(E436*H436,2)</f>
        <v>0</v>
      </c>
      <c r="J436" s="170"/>
      <c r="K436" s="171">
        <f>ROUND(E436*J436,2)</f>
        <v>0</v>
      </c>
      <c r="L436" s="171">
        <v>21</v>
      </c>
      <c r="M436" s="171">
        <f>G436*(1+L436/100)</f>
        <v>0</v>
      </c>
      <c r="N436" s="169">
        <v>1.2999999999999999E-3</v>
      </c>
      <c r="O436" s="169">
        <f>ROUND(E436*N436,2)</f>
        <v>0</v>
      </c>
      <c r="P436" s="169">
        <v>0</v>
      </c>
      <c r="Q436" s="169">
        <f>ROUND(E436*P436,2)</f>
        <v>0</v>
      </c>
      <c r="R436" s="171"/>
      <c r="S436" s="171" t="s">
        <v>181</v>
      </c>
      <c r="T436" s="172" t="s">
        <v>126</v>
      </c>
      <c r="U436" s="157">
        <v>0</v>
      </c>
      <c r="V436" s="157">
        <f>ROUND(E436*U436,2)</f>
        <v>0</v>
      </c>
      <c r="W436" s="157"/>
      <c r="X436" s="157" t="s">
        <v>353</v>
      </c>
      <c r="Y436" s="157" t="s">
        <v>128</v>
      </c>
      <c r="Z436" s="147"/>
      <c r="AA436" s="147"/>
      <c r="AB436" s="147"/>
      <c r="AC436" s="147"/>
      <c r="AD436" s="147"/>
      <c r="AE436" s="147"/>
      <c r="AF436" s="147"/>
      <c r="AG436" s="147" t="s">
        <v>354</v>
      </c>
      <c r="AH436" s="147"/>
      <c r="AI436" s="147"/>
      <c r="AJ436" s="147"/>
      <c r="AK436" s="147"/>
      <c r="AL436" s="147"/>
      <c r="AM436" s="147"/>
      <c r="AN436" s="147"/>
      <c r="AO436" s="147"/>
      <c r="AP436" s="147"/>
      <c r="AQ436" s="147"/>
      <c r="AR436" s="147"/>
      <c r="AS436" s="147"/>
      <c r="AT436" s="147"/>
      <c r="AU436" s="147"/>
      <c r="AV436" s="147"/>
      <c r="AW436" s="147"/>
      <c r="AX436" s="147"/>
      <c r="AY436" s="147"/>
      <c r="AZ436" s="147"/>
      <c r="BA436" s="147"/>
      <c r="BB436" s="147"/>
      <c r="BC436" s="147"/>
      <c r="BD436" s="147"/>
      <c r="BE436" s="147"/>
      <c r="BF436" s="147"/>
      <c r="BG436" s="147"/>
      <c r="BH436" s="147"/>
    </row>
    <row r="437" spans="1:60" outlineLevel="2" x14ac:dyDescent="0.2">
      <c r="A437" s="154"/>
      <c r="B437" s="155"/>
      <c r="C437" s="256"/>
      <c r="D437" s="257"/>
      <c r="E437" s="257"/>
      <c r="F437" s="257"/>
      <c r="G437" s="257"/>
      <c r="H437" s="157"/>
      <c r="I437" s="157"/>
      <c r="J437" s="157"/>
      <c r="K437" s="157"/>
      <c r="L437" s="157"/>
      <c r="M437" s="157"/>
      <c r="N437" s="156"/>
      <c r="O437" s="156"/>
      <c r="P437" s="156"/>
      <c r="Q437" s="156"/>
      <c r="R437" s="157"/>
      <c r="S437" s="157"/>
      <c r="T437" s="157"/>
      <c r="U437" s="157"/>
      <c r="V437" s="157"/>
      <c r="W437" s="157"/>
      <c r="X437" s="157"/>
      <c r="Y437" s="157"/>
      <c r="Z437" s="147"/>
      <c r="AA437" s="147"/>
      <c r="AB437" s="147"/>
      <c r="AC437" s="147"/>
      <c r="AD437" s="147"/>
      <c r="AE437" s="147"/>
      <c r="AF437" s="147"/>
      <c r="AG437" s="147" t="s">
        <v>132</v>
      </c>
      <c r="AH437" s="147"/>
      <c r="AI437" s="147"/>
      <c r="AJ437" s="147"/>
      <c r="AK437" s="147"/>
      <c r="AL437" s="147"/>
      <c r="AM437" s="147"/>
      <c r="AN437" s="147"/>
      <c r="AO437" s="147"/>
      <c r="AP437" s="147"/>
      <c r="AQ437" s="147"/>
      <c r="AR437" s="147"/>
      <c r="AS437" s="147"/>
      <c r="AT437" s="147"/>
      <c r="AU437" s="147"/>
      <c r="AV437" s="147"/>
      <c r="AW437" s="147"/>
      <c r="AX437" s="147"/>
      <c r="AY437" s="147"/>
      <c r="AZ437" s="147"/>
      <c r="BA437" s="147"/>
      <c r="BB437" s="147"/>
      <c r="BC437" s="147"/>
      <c r="BD437" s="147"/>
      <c r="BE437" s="147"/>
      <c r="BF437" s="147"/>
      <c r="BG437" s="147"/>
      <c r="BH437" s="147"/>
    </row>
    <row r="438" spans="1:60" outlineLevel="1" x14ac:dyDescent="0.2">
      <c r="A438" s="166">
        <v>115</v>
      </c>
      <c r="B438" s="167" t="s">
        <v>601</v>
      </c>
      <c r="C438" s="175" t="s">
        <v>602</v>
      </c>
      <c r="D438" s="168" t="s">
        <v>477</v>
      </c>
      <c r="E438" s="169">
        <v>1</v>
      </c>
      <c r="F438" s="170"/>
      <c r="G438" s="171">
        <f>ROUND(E438*F438,2)</f>
        <v>0</v>
      </c>
      <c r="H438" s="170"/>
      <c r="I438" s="171">
        <f>ROUND(E438*H438,2)</f>
        <v>0</v>
      </c>
      <c r="J438" s="170"/>
      <c r="K438" s="171">
        <f>ROUND(E438*J438,2)</f>
        <v>0</v>
      </c>
      <c r="L438" s="171">
        <v>21</v>
      </c>
      <c r="M438" s="171">
        <f>G438*(1+L438/100)</f>
        <v>0</v>
      </c>
      <c r="N438" s="169">
        <v>1.2999999999999999E-3</v>
      </c>
      <c r="O438" s="169">
        <f>ROUND(E438*N438,2)</f>
        <v>0</v>
      </c>
      <c r="P438" s="169">
        <v>0</v>
      </c>
      <c r="Q438" s="169">
        <f>ROUND(E438*P438,2)</f>
        <v>0</v>
      </c>
      <c r="R438" s="171"/>
      <c r="S438" s="171" t="s">
        <v>181</v>
      </c>
      <c r="T438" s="172" t="s">
        <v>126</v>
      </c>
      <c r="U438" s="157">
        <v>0</v>
      </c>
      <c r="V438" s="157">
        <f>ROUND(E438*U438,2)</f>
        <v>0</v>
      </c>
      <c r="W438" s="157"/>
      <c r="X438" s="157" t="s">
        <v>353</v>
      </c>
      <c r="Y438" s="157" t="s">
        <v>128</v>
      </c>
      <c r="Z438" s="147"/>
      <c r="AA438" s="147"/>
      <c r="AB438" s="147"/>
      <c r="AC438" s="147"/>
      <c r="AD438" s="147"/>
      <c r="AE438" s="147"/>
      <c r="AF438" s="147"/>
      <c r="AG438" s="147" t="s">
        <v>354</v>
      </c>
      <c r="AH438" s="147"/>
      <c r="AI438" s="147"/>
      <c r="AJ438" s="147"/>
      <c r="AK438" s="147"/>
      <c r="AL438" s="147"/>
      <c r="AM438" s="147"/>
      <c r="AN438" s="147"/>
      <c r="AO438" s="147"/>
      <c r="AP438" s="147"/>
      <c r="AQ438" s="147"/>
      <c r="AR438" s="147"/>
      <c r="AS438" s="147"/>
      <c r="AT438" s="147"/>
      <c r="AU438" s="147"/>
      <c r="AV438" s="147"/>
      <c r="AW438" s="147"/>
      <c r="AX438" s="147"/>
      <c r="AY438" s="147"/>
      <c r="AZ438" s="147"/>
      <c r="BA438" s="147"/>
      <c r="BB438" s="147"/>
      <c r="BC438" s="147"/>
      <c r="BD438" s="147"/>
      <c r="BE438" s="147"/>
      <c r="BF438" s="147"/>
      <c r="BG438" s="147"/>
      <c r="BH438" s="147"/>
    </row>
    <row r="439" spans="1:60" outlineLevel="2" x14ac:dyDescent="0.2">
      <c r="A439" s="154"/>
      <c r="B439" s="155"/>
      <c r="C439" s="256"/>
      <c r="D439" s="257"/>
      <c r="E439" s="257"/>
      <c r="F439" s="257"/>
      <c r="G439" s="257"/>
      <c r="H439" s="157"/>
      <c r="I439" s="157"/>
      <c r="J439" s="157"/>
      <c r="K439" s="157"/>
      <c r="L439" s="157"/>
      <c r="M439" s="157"/>
      <c r="N439" s="156"/>
      <c r="O439" s="156"/>
      <c r="P439" s="156"/>
      <c r="Q439" s="156"/>
      <c r="R439" s="157"/>
      <c r="S439" s="157"/>
      <c r="T439" s="157"/>
      <c r="U439" s="157"/>
      <c r="V439" s="157"/>
      <c r="W439" s="157"/>
      <c r="X439" s="157"/>
      <c r="Y439" s="157"/>
      <c r="Z439" s="147"/>
      <c r="AA439" s="147"/>
      <c r="AB439" s="147"/>
      <c r="AC439" s="147"/>
      <c r="AD439" s="147"/>
      <c r="AE439" s="147"/>
      <c r="AF439" s="147"/>
      <c r="AG439" s="147" t="s">
        <v>132</v>
      </c>
      <c r="AH439" s="147"/>
      <c r="AI439" s="147"/>
      <c r="AJ439" s="147"/>
      <c r="AK439" s="147"/>
      <c r="AL439" s="147"/>
      <c r="AM439" s="147"/>
      <c r="AN439" s="147"/>
      <c r="AO439" s="147"/>
      <c r="AP439" s="147"/>
      <c r="AQ439" s="147"/>
      <c r="AR439" s="147"/>
      <c r="AS439" s="147"/>
      <c r="AT439" s="147"/>
      <c r="AU439" s="147"/>
      <c r="AV439" s="147"/>
      <c r="AW439" s="147"/>
      <c r="AX439" s="147"/>
      <c r="AY439" s="147"/>
      <c r="AZ439" s="147"/>
      <c r="BA439" s="147"/>
      <c r="BB439" s="147"/>
      <c r="BC439" s="147"/>
      <c r="BD439" s="147"/>
      <c r="BE439" s="147"/>
      <c r="BF439" s="147"/>
      <c r="BG439" s="147"/>
      <c r="BH439" s="147"/>
    </row>
    <row r="440" spans="1:60" ht="21.75" outlineLevel="1" x14ac:dyDescent="0.2">
      <c r="A440" s="166">
        <v>116</v>
      </c>
      <c r="B440" s="167" t="s">
        <v>603</v>
      </c>
      <c r="C440" s="175" t="s">
        <v>604</v>
      </c>
      <c r="D440" s="168" t="s">
        <v>477</v>
      </c>
      <c r="E440" s="169">
        <v>1</v>
      </c>
      <c r="F440" s="170"/>
      <c r="G440" s="171">
        <f>ROUND(E440*F440,2)</f>
        <v>0</v>
      </c>
      <c r="H440" s="170"/>
      <c r="I440" s="171">
        <f>ROUND(E440*H440,2)</f>
        <v>0</v>
      </c>
      <c r="J440" s="170"/>
      <c r="K440" s="171">
        <f>ROUND(E440*J440,2)</f>
        <v>0</v>
      </c>
      <c r="L440" s="171">
        <v>21</v>
      </c>
      <c r="M440" s="171">
        <f>G440*(1+L440/100)</f>
        <v>0</v>
      </c>
      <c r="N440" s="169">
        <v>1.6999999999999999E-3</v>
      </c>
      <c r="O440" s="169">
        <f>ROUND(E440*N440,2)</f>
        <v>0</v>
      </c>
      <c r="P440" s="169">
        <v>0</v>
      </c>
      <c r="Q440" s="169">
        <f>ROUND(E440*P440,2)</f>
        <v>0</v>
      </c>
      <c r="R440" s="171" t="s">
        <v>352</v>
      </c>
      <c r="S440" s="171" t="s">
        <v>125</v>
      </c>
      <c r="T440" s="172" t="s">
        <v>125</v>
      </c>
      <c r="U440" s="157">
        <v>0</v>
      </c>
      <c r="V440" s="157">
        <f>ROUND(E440*U440,2)</f>
        <v>0</v>
      </c>
      <c r="W440" s="157"/>
      <c r="X440" s="157" t="s">
        <v>353</v>
      </c>
      <c r="Y440" s="157" t="s">
        <v>128</v>
      </c>
      <c r="Z440" s="147"/>
      <c r="AA440" s="147"/>
      <c r="AB440" s="147"/>
      <c r="AC440" s="147"/>
      <c r="AD440" s="147"/>
      <c r="AE440" s="147"/>
      <c r="AF440" s="147"/>
      <c r="AG440" s="147" t="s">
        <v>354</v>
      </c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</row>
    <row r="441" spans="1:60" outlineLevel="2" x14ac:dyDescent="0.2">
      <c r="A441" s="154"/>
      <c r="B441" s="155"/>
      <c r="C441" s="256"/>
      <c r="D441" s="257"/>
      <c r="E441" s="257"/>
      <c r="F441" s="257"/>
      <c r="G441" s="257"/>
      <c r="H441" s="157"/>
      <c r="I441" s="157"/>
      <c r="J441" s="157"/>
      <c r="K441" s="157"/>
      <c r="L441" s="157"/>
      <c r="M441" s="157"/>
      <c r="N441" s="156"/>
      <c r="O441" s="156"/>
      <c r="P441" s="156"/>
      <c r="Q441" s="156"/>
      <c r="R441" s="157"/>
      <c r="S441" s="157"/>
      <c r="T441" s="157"/>
      <c r="U441" s="157"/>
      <c r="V441" s="157"/>
      <c r="W441" s="157"/>
      <c r="X441" s="157"/>
      <c r="Y441" s="157"/>
      <c r="Z441" s="147"/>
      <c r="AA441" s="147"/>
      <c r="AB441" s="147"/>
      <c r="AC441" s="147"/>
      <c r="AD441" s="147"/>
      <c r="AE441" s="147"/>
      <c r="AF441" s="147"/>
      <c r="AG441" s="147" t="s">
        <v>132</v>
      </c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</row>
    <row r="442" spans="1:60" ht="21.75" outlineLevel="1" x14ac:dyDescent="0.2">
      <c r="A442" s="166">
        <v>117</v>
      </c>
      <c r="B442" s="167" t="s">
        <v>605</v>
      </c>
      <c r="C442" s="175" t="s">
        <v>606</v>
      </c>
      <c r="D442" s="168" t="s">
        <v>477</v>
      </c>
      <c r="E442" s="169">
        <v>2</v>
      </c>
      <c r="F442" s="170"/>
      <c r="G442" s="171">
        <f>ROUND(E442*F442,2)</f>
        <v>0</v>
      </c>
      <c r="H442" s="170"/>
      <c r="I442" s="171">
        <f>ROUND(E442*H442,2)</f>
        <v>0</v>
      </c>
      <c r="J442" s="170"/>
      <c r="K442" s="171">
        <f>ROUND(E442*J442,2)</f>
        <v>0</v>
      </c>
      <c r="L442" s="171">
        <v>21</v>
      </c>
      <c r="M442" s="171">
        <f>G442*(1+L442/100)</f>
        <v>0</v>
      </c>
      <c r="N442" s="169">
        <v>7.6000000000000004E-4</v>
      </c>
      <c r="O442" s="169">
        <f>ROUND(E442*N442,2)</f>
        <v>0</v>
      </c>
      <c r="P442" s="169">
        <v>0</v>
      </c>
      <c r="Q442" s="169">
        <f>ROUND(E442*P442,2)</f>
        <v>0</v>
      </c>
      <c r="R442" s="171" t="s">
        <v>352</v>
      </c>
      <c r="S442" s="171" t="s">
        <v>125</v>
      </c>
      <c r="T442" s="172" t="s">
        <v>125</v>
      </c>
      <c r="U442" s="157">
        <v>0</v>
      </c>
      <c r="V442" s="157">
        <f>ROUND(E442*U442,2)</f>
        <v>0</v>
      </c>
      <c r="W442" s="157"/>
      <c r="X442" s="157" t="s">
        <v>353</v>
      </c>
      <c r="Y442" s="157" t="s">
        <v>128</v>
      </c>
      <c r="Z442" s="147"/>
      <c r="AA442" s="147"/>
      <c r="AB442" s="147"/>
      <c r="AC442" s="147"/>
      <c r="AD442" s="147"/>
      <c r="AE442" s="147"/>
      <c r="AF442" s="147"/>
      <c r="AG442" s="147" t="s">
        <v>354</v>
      </c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</row>
    <row r="443" spans="1:60" outlineLevel="2" x14ac:dyDescent="0.2">
      <c r="A443" s="154"/>
      <c r="B443" s="155"/>
      <c r="C443" s="256"/>
      <c r="D443" s="257"/>
      <c r="E443" s="257"/>
      <c r="F443" s="257"/>
      <c r="G443" s="257"/>
      <c r="H443" s="157"/>
      <c r="I443" s="157"/>
      <c r="J443" s="157"/>
      <c r="K443" s="157"/>
      <c r="L443" s="157"/>
      <c r="M443" s="157"/>
      <c r="N443" s="156"/>
      <c r="O443" s="156"/>
      <c r="P443" s="156"/>
      <c r="Q443" s="156"/>
      <c r="R443" s="157"/>
      <c r="S443" s="157"/>
      <c r="T443" s="157"/>
      <c r="U443" s="157"/>
      <c r="V443" s="157"/>
      <c r="W443" s="157"/>
      <c r="X443" s="157"/>
      <c r="Y443" s="157"/>
      <c r="Z443" s="147"/>
      <c r="AA443" s="147"/>
      <c r="AB443" s="147"/>
      <c r="AC443" s="147"/>
      <c r="AD443" s="147"/>
      <c r="AE443" s="147"/>
      <c r="AF443" s="147"/>
      <c r="AG443" s="147" t="s">
        <v>132</v>
      </c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</row>
    <row r="444" spans="1:60" ht="21.75" outlineLevel="1" x14ac:dyDescent="0.2">
      <c r="A444" s="166">
        <v>118</v>
      </c>
      <c r="B444" s="167" t="s">
        <v>607</v>
      </c>
      <c r="C444" s="175" t="s">
        <v>608</v>
      </c>
      <c r="D444" s="168" t="s">
        <v>477</v>
      </c>
      <c r="E444" s="169">
        <v>3</v>
      </c>
      <c r="F444" s="170"/>
      <c r="G444" s="171">
        <f>ROUND(E444*F444,2)</f>
        <v>0</v>
      </c>
      <c r="H444" s="170"/>
      <c r="I444" s="171">
        <f>ROUND(E444*H444,2)</f>
        <v>0</v>
      </c>
      <c r="J444" s="170"/>
      <c r="K444" s="171">
        <f>ROUND(E444*J444,2)</f>
        <v>0</v>
      </c>
      <c r="L444" s="171">
        <v>21</v>
      </c>
      <c r="M444" s="171">
        <f>G444*(1+L444/100)</f>
        <v>0</v>
      </c>
      <c r="N444" s="169">
        <v>1.5E-3</v>
      </c>
      <c r="O444" s="169">
        <f>ROUND(E444*N444,2)</f>
        <v>0</v>
      </c>
      <c r="P444" s="169">
        <v>0</v>
      </c>
      <c r="Q444" s="169">
        <f>ROUND(E444*P444,2)</f>
        <v>0</v>
      </c>
      <c r="R444" s="171" t="s">
        <v>352</v>
      </c>
      <c r="S444" s="171" t="s">
        <v>125</v>
      </c>
      <c r="T444" s="172" t="s">
        <v>125</v>
      </c>
      <c r="U444" s="157">
        <v>0</v>
      </c>
      <c r="V444" s="157">
        <f>ROUND(E444*U444,2)</f>
        <v>0</v>
      </c>
      <c r="W444" s="157"/>
      <c r="X444" s="157" t="s">
        <v>353</v>
      </c>
      <c r="Y444" s="157" t="s">
        <v>128</v>
      </c>
      <c r="Z444" s="147"/>
      <c r="AA444" s="147"/>
      <c r="AB444" s="147"/>
      <c r="AC444" s="147"/>
      <c r="AD444" s="147"/>
      <c r="AE444" s="147"/>
      <c r="AF444" s="147"/>
      <c r="AG444" s="147" t="s">
        <v>354</v>
      </c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</row>
    <row r="445" spans="1:60" outlineLevel="2" x14ac:dyDescent="0.2">
      <c r="A445" s="154"/>
      <c r="B445" s="155"/>
      <c r="C445" s="256"/>
      <c r="D445" s="257"/>
      <c r="E445" s="257"/>
      <c r="F445" s="257"/>
      <c r="G445" s="257"/>
      <c r="H445" s="157"/>
      <c r="I445" s="157"/>
      <c r="J445" s="157"/>
      <c r="K445" s="157"/>
      <c r="L445" s="157"/>
      <c r="M445" s="157"/>
      <c r="N445" s="156"/>
      <c r="O445" s="156"/>
      <c r="P445" s="156"/>
      <c r="Q445" s="156"/>
      <c r="R445" s="157"/>
      <c r="S445" s="157"/>
      <c r="T445" s="157"/>
      <c r="U445" s="157"/>
      <c r="V445" s="157"/>
      <c r="W445" s="157"/>
      <c r="X445" s="157"/>
      <c r="Y445" s="157"/>
      <c r="Z445" s="147"/>
      <c r="AA445" s="147"/>
      <c r="AB445" s="147"/>
      <c r="AC445" s="147"/>
      <c r="AD445" s="147"/>
      <c r="AE445" s="147"/>
      <c r="AF445" s="147"/>
      <c r="AG445" s="147" t="s">
        <v>132</v>
      </c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</row>
    <row r="446" spans="1:60" ht="21.75" outlineLevel="1" x14ac:dyDescent="0.2">
      <c r="A446" s="166">
        <v>119</v>
      </c>
      <c r="B446" s="167" t="s">
        <v>609</v>
      </c>
      <c r="C446" s="175" t="s">
        <v>610</v>
      </c>
      <c r="D446" s="168" t="s">
        <v>477</v>
      </c>
      <c r="E446" s="169">
        <v>1</v>
      </c>
      <c r="F446" s="170"/>
      <c r="G446" s="171">
        <f>ROUND(E446*F446,2)</f>
        <v>0</v>
      </c>
      <c r="H446" s="170"/>
      <c r="I446" s="171">
        <f>ROUND(E446*H446,2)</f>
        <v>0</v>
      </c>
      <c r="J446" s="170"/>
      <c r="K446" s="171">
        <f>ROUND(E446*J446,2)</f>
        <v>0</v>
      </c>
      <c r="L446" s="171">
        <v>21</v>
      </c>
      <c r="M446" s="171">
        <f>G446*(1+L446/100)</f>
        <v>0</v>
      </c>
      <c r="N446" s="169">
        <v>7.6000000000000004E-4</v>
      </c>
      <c r="O446" s="169">
        <f>ROUND(E446*N446,2)</f>
        <v>0</v>
      </c>
      <c r="P446" s="169">
        <v>0</v>
      </c>
      <c r="Q446" s="169">
        <f>ROUND(E446*P446,2)</f>
        <v>0</v>
      </c>
      <c r="R446" s="171" t="s">
        <v>352</v>
      </c>
      <c r="S446" s="171" t="s">
        <v>125</v>
      </c>
      <c r="T446" s="172" t="s">
        <v>125</v>
      </c>
      <c r="U446" s="157">
        <v>0</v>
      </c>
      <c r="V446" s="157">
        <f>ROUND(E446*U446,2)</f>
        <v>0</v>
      </c>
      <c r="W446" s="157"/>
      <c r="X446" s="157" t="s">
        <v>353</v>
      </c>
      <c r="Y446" s="157" t="s">
        <v>128</v>
      </c>
      <c r="Z446" s="147"/>
      <c r="AA446" s="147"/>
      <c r="AB446" s="147"/>
      <c r="AC446" s="147"/>
      <c r="AD446" s="147"/>
      <c r="AE446" s="147"/>
      <c r="AF446" s="147"/>
      <c r="AG446" s="147" t="s">
        <v>354</v>
      </c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</row>
    <row r="447" spans="1:60" outlineLevel="2" x14ac:dyDescent="0.2">
      <c r="A447" s="154"/>
      <c r="B447" s="155"/>
      <c r="C447" s="256"/>
      <c r="D447" s="257"/>
      <c r="E447" s="257"/>
      <c r="F447" s="257"/>
      <c r="G447" s="257"/>
      <c r="H447" s="157"/>
      <c r="I447" s="157"/>
      <c r="J447" s="157"/>
      <c r="K447" s="157"/>
      <c r="L447" s="157"/>
      <c r="M447" s="157"/>
      <c r="N447" s="156"/>
      <c r="O447" s="156"/>
      <c r="P447" s="156"/>
      <c r="Q447" s="156"/>
      <c r="R447" s="157"/>
      <c r="S447" s="157"/>
      <c r="T447" s="157"/>
      <c r="U447" s="157"/>
      <c r="V447" s="157"/>
      <c r="W447" s="157"/>
      <c r="X447" s="157"/>
      <c r="Y447" s="157"/>
      <c r="Z447" s="147"/>
      <c r="AA447" s="147"/>
      <c r="AB447" s="147"/>
      <c r="AC447" s="147"/>
      <c r="AD447" s="147"/>
      <c r="AE447" s="147"/>
      <c r="AF447" s="147"/>
      <c r="AG447" s="147" t="s">
        <v>132</v>
      </c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</row>
    <row r="448" spans="1:60" ht="21.75" outlineLevel="1" x14ac:dyDescent="0.2">
      <c r="A448" s="166">
        <v>120</v>
      </c>
      <c r="B448" s="167" t="s">
        <v>611</v>
      </c>
      <c r="C448" s="175" t="s">
        <v>612</v>
      </c>
      <c r="D448" s="168" t="s">
        <v>477</v>
      </c>
      <c r="E448" s="169">
        <v>2</v>
      </c>
      <c r="F448" s="170"/>
      <c r="G448" s="171">
        <f>ROUND(E448*F448,2)</f>
        <v>0</v>
      </c>
      <c r="H448" s="170"/>
      <c r="I448" s="171">
        <f>ROUND(E448*H448,2)</f>
        <v>0</v>
      </c>
      <c r="J448" s="170"/>
      <c r="K448" s="171">
        <f>ROUND(E448*J448,2)</f>
        <v>0</v>
      </c>
      <c r="L448" s="171">
        <v>21</v>
      </c>
      <c r="M448" s="171">
        <f>G448*(1+L448/100)</f>
        <v>0</v>
      </c>
      <c r="N448" s="169">
        <v>1.5E-3</v>
      </c>
      <c r="O448" s="169">
        <f>ROUND(E448*N448,2)</f>
        <v>0</v>
      </c>
      <c r="P448" s="169">
        <v>0</v>
      </c>
      <c r="Q448" s="169">
        <f>ROUND(E448*P448,2)</f>
        <v>0</v>
      </c>
      <c r="R448" s="171" t="s">
        <v>352</v>
      </c>
      <c r="S448" s="171" t="s">
        <v>125</v>
      </c>
      <c r="T448" s="172" t="s">
        <v>125</v>
      </c>
      <c r="U448" s="157">
        <v>0</v>
      </c>
      <c r="V448" s="157">
        <f>ROUND(E448*U448,2)</f>
        <v>0</v>
      </c>
      <c r="W448" s="157"/>
      <c r="X448" s="157" t="s">
        <v>353</v>
      </c>
      <c r="Y448" s="157" t="s">
        <v>128</v>
      </c>
      <c r="Z448" s="147"/>
      <c r="AA448" s="147"/>
      <c r="AB448" s="147"/>
      <c r="AC448" s="147"/>
      <c r="AD448" s="147"/>
      <c r="AE448" s="147"/>
      <c r="AF448" s="147"/>
      <c r="AG448" s="147" t="s">
        <v>354</v>
      </c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</row>
    <row r="449" spans="1:60" outlineLevel="2" x14ac:dyDescent="0.2">
      <c r="A449" s="154"/>
      <c r="B449" s="155"/>
      <c r="C449" s="256"/>
      <c r="D449" s="257"/>
      <c r="E449" s="257"/>
      <c r="F449" s="257"/>
      <c r="G449" s="257"/>
      <c r="H449" s="157"/>
      <c r="I449" s="157"/>
      <c r="J449" s="157"/>
      <c r="K449" s="157"/>
      <c r="L449" s="157"/>
      <c r="M449" s="157"/>
      <c r="N449" s="156"/>
      <c r="O449" s="156"/>
      <c r="P449" s="156"/>
      <c r="Q449" s="156"/>
      <c r="R449" s="157"/>
      <c r="S449" s="157"/>
      <c r="T449" s="157"/>
      <c r="U449" s="157"/>
      <c r="V449" s="157"/>
      <c r="W449" s="157"/>
      <c r="X449" s="157"/>
      <c r="Y449" s="157"/>
      <c r="Z449" s="147"/>
      <c r="AA449" s="147"/>
      <c r="AB449" s="147"/>
      <c r="AC449" s="147"/>
      <c r="AD449" s="147"/>
      <c r="AE449" s="147"/>
      <c r="AF449" s="147"/>
      <c r="AG449" s="147" t="s">
        <v>132</v>
      </c>
      <c r="AH449" s="147"/>
      <c r="AI449" s="147"/>
      <c r="AJ449" s="147"/>
      <c r="AK449" s="147"/>
      <c r="AL449" s="147"/>
      <c r="AM449" s="147"/>
      <c r="AN449" s="147"/>
      <c r="AO449" s="147"/>
      <c r="AP449" s="147"/>
      <c r="AQ449" s="147"/>
      <c r="AR449" s="147"/>
      <c r="AS449" s="147"/>
      <c r="AT449" s="147"/>
      <c r="AU449" s="147"/>
      <c r="AV449" s="147"/>
      <c r="AW449" s="147"/>
      <c r="AX449" s="147"/>
      <c r="AY449" s="147"/>
      <c r="AZ449" s="147"/>
      <c r="BA449" s="147"/>
      <c r="BB449" s="147"/>
      <c r="BC449" s="147"/>
      <c r="BD449" s="147"/>
      <c r="BE449" s="147"/>
      <c r="BF449" s="147"/>
      <c r="BG449" s="147"/>
      <c r="BH449" s="147"/>
    </row>
    <row r="450" spans="1:60" ht="21.75" outlineLevel="1" x14ac:dyDescent="0.2">
      <c r="A450" s="166">
        <v>121</v>
      </c>
      <c r="B450" s="167" t="s">
        <v>613</v>
      </c>
      <c r="C450" s="175" t="s">
        <v>614</v>
      </c>
      <c r="D450" s="168" t="s">
        <v>477</v>
      </c>
      <c r="E450" s="169">
        <v>6</v>
      </c>
      <c r="F450" s="170"/>
      <c r="G450" s="171">
        <f>ROUND(E450*F450,2)</f>
        <v>0</v>
      </c>
      <c r="H450" s="170"/>
      <c r="I450" s="171">
        <f>ROUND(E450*H450,2)</f>
        <v>0</v>
      </c>
      <c r="J450" s="170"/>
      <c r="K450" s="171">
        <f>ROUND(E450*J450,2)</f>
        <v>0</v>
      </c>
      <c r="L450" s="171">
        <v>21</v>
      </c>
      <c r="M450" s="171">
        <f>G450*(1+L450/100)</f>
        <v>0</v>
      </c>
      <c r="N450" s="169">
        <v>2.4000000000000001E-4</v>
      </c>
      <c r="O450" s="169">
        <f>ROUND(E450*N450,2)</f>
        <v>0</v>
      </c>
      <c r="P450" s="169">
        <v>0</v>
      </c>
      <c r="Q450" s="169">
        <f>ROUND(E450*P450,2)</f>
        <v>0</v>
      </c>
      <c r="R450" s="171"/>
      <c r="S450" s="171" t="s">
        <v>181</v>
      </c>
      <c r="T450" s="172" t="s">
        <v>126</v>
      </c>
      <c r="U450" s="157">
        <v>0</v>
      </c>
      <c r="V450" s="157">
        <f>ROUND(E450*U450,2)</f>
        <v>0</v>
      </c>
      <c r="W450" s="157"/>
      <c r="X450" s="157" t="s">
        <v>353</v>
      </c>
      <c r="Y450" s="157" t="s">
        <v>128</v>
      </c>
      <c r="Z450" s="147"/>
      <c r="AA450" s="147"/>
      <c r="AB450" s="147"/>
      <c r="AC450" s="147"/>
      <c r="AD450" s="147"/>
      <c r="AE450" s="147"/>
      <c r="AF450" s="147"/>
      <c r="AG450" s="147" t="s">
        <v>354</v>
      </c>
      <c r="AH450" s="147"/>
      <c r="AI450" s="147"/>
      <c r="AJ450" s="147"/>
      <c r="AK450" s="147"/>
      <c r="AL450" s="147"/>
      <c r="AM450" s="147"/>
      <c r="AN450" s="147"/>
      <c r="AO450" s="147"/>
      <c r="AP450" s="147"/>
      <c r="AQ450" s="147"/>
      <c r="AR450" s="147"/>
      <c r="AS450" s="147"/>
      <c r="AT450" s="147"/>
      <c r="AU450" s="147"/>
      <c r="AV450" s="147"/>
      <c r="AW450" s="147"/>
      <c r="AX450" s="147"/>
      <c r="AY450" s="147"/>
      <c r="AZ450" s="147"/>
      <c r="BA450" s="147"/>
      <c r="BB450" s="147"/>
      <c r="BC450" s="147"/>
      <c r="BD450" s="147"/>
      <c r="BE450" s="147"/>
      <c r="BF450" s="147"/>
      <c r="BG450" s="147"/>
      <c r="BH450" s="147"/>
    </row>
    <row r="451" spans="1:60" outlineLevel="2" x14ac:dyDescent="0.2">
      <c r="A451" s="154"/>
      <c r="B451" s="155"/>
      <c r="C451" s="256"/>
      <c r="D451" s="257"/>
      <c r="E451" s="257"/>
      <c r="F451" s="257"/>
      <c r="G451" s="257"/>
      <c r="H451" s="157"/>
      <c r="I451" s="157"/>
      <c r="J451" s="157"/>
      <c r="K451" s="157"/>
      <c r="L451" s="157"/>
      <c r="M451" s="157"/>
      <c r="N451" s="156"/>
      <c r="O451" s="156"/>
      <c r="P451" s="156"/>
      <c r="Q451" s="156"/>
      <c r="R451" s="157"/>
      <c r="S451" s="157"/>
      <c r="T451" s="157"/>
      <c r="U451" s="157"/>
      <c r="V451" s="157"/>
      <c r="W451" s="157"/>
      <c r="X451" s="157"/>
      <c r="Y451" s="157"/>
      <c r="Z451" s="147"/>
      <c r="AA451" s="147"/>
      <c r="AB451" s="147"/>
      <c r="AC451" s="147"/>
      <c r="AD451" s="147"/>
      <c r="AE451" s="147"/>
      <c r="AF451" s="147"/>
      <c r="AG451" s="147" t="s">
        <v>132</v>
      </c>
      <c r="AH451" s="147"/>
      <c r="AI451" s="147"/>
      <c r="AJ451" s="147"/>
      <c r="AK451" s="147"/>
      <c r="AL451" s="147"/>
      <c r="AM451" s="147"/>
      <c r="AN451" s="147"/>
      <c r="AO451" s="147"/>
      <c r="AP451" s="147"/>
      <c r="AQ451" s="147"/>
      <c r="AR451" s="147"/>
      <c r="AS451" s="147"/>
      <c r="AT451" s="147"/>
      <c r="AU451" s="147"/>
      <c r="AV451" s="147"/>
      <c r="AW451" s="147"/>
      <c r="AX451" s="147"/>
      <c r="AY451" s="147"/>
      <c r="AZ451" s="147"/>
      <c r="BA451" s="147"/>
      <c r="BB451" s="147"/>
      <c r="BC451" s="147"/>
      <c r="BD451" s="147"/>
      <c r="BE451" s="147"/>
      <c r="BF451" s="147"/>
      <c r="BG451" s="147"/>
      <c r="BH451" s="147"/>
    </row>
    <row r="452" spans="1:60" ht="21.75" outlineLevel="1" x14ac:dyDescent="0.2">
      <c r="A452" s="166">
        <v>122</v>
      </c>
      <c r="B452" s="167" t="s">
        <v>615</v>
      </c>
      <c r="C452" s="175" t="s">
        <v>616</v>
      </c>
      <c r="D452" s="168" t="s">
        <v>477</v>
      </c>
      <c r="E452" s="169">
        <v>4</v>
      </c>
      <c r="F452" s="170"/>
      <c r="G452" s="171">
        <f>ROUND(E452*F452,2)</f>
        <v>0</v>
      </c>
      <c r="H452" s="170"/>
      <c r="I452" s="171">
        <f>ROUND(E452*H452,2)</f>
        <v>0</v>
      </c>
      <c r="J452" s="170"/>
      <c r="K452" s="171">
        <f>ROUND(E452*J452,2)</f>
        <v>0</v>
      </c>
      <c r="L452" s="171">
        <v>21</v>
      </c>
      <c r="M452" s="171">
        <f>G452*(1+L452/100)</f>
        <v>0</v>
      </c>
      <c r="N452" s="169">
        <v>3.5E-4</v>
      </c>
      <c r="O452" s="169">
        <f>ROUND(E452*N452,2)</f>
        <v>0</v>
      </c>
      <c r="P452" s="169">
        <v>0</v>
      </c>
      <c r="Q452" s="169">
        <f>ROUND(E452*P452,2)</f>
        <v>0</v>
      </c>
      <c r="R452" s="171"/>
      <c r="S452" s="171" t="s">
        <v>181</v>
      </c>
      <c r="T452" s="172" t="s">
        <v>126</v>
      </c>
      <c r="U452" s="157">
        <v>0</v>
      </c>
      <c r="V452" s="157">
        <f>ROUND(E452*U452,2)</f>
        <v>0</v>
      </c>
      <c r="W452" s="157"/>
      <c r="X452" s="157" t="s">
        <v>353</v>
      </c>
      <c r="Y452" s="157" t="s">
        <v>128</v>
      </c>
      <c r="Z452" s="147"/>
      <c r="AA452" s="147"/>
      <c r="AB452" s="147"/>
      <c r="AC452" s="147"/>
      <c r="AD452" s="147"/>
      <c r="AE452" s="147"/>
      <c r="AF452" s="147"/>
      <c r="AG452" s="147" t="s">
        <v>354</v>
      </c>
      <c r="AH452" s="147"/>
      <c r="AI452" s="147"/>
      <c r="AJ452" s="147"/>
      <c r="AK452" s="147"/>
      <c r="AL452" s="147"/>
      <c r="AM452" s="147"/>
      <c r="AN452" s="147"/>
      <c r="AO452" s="147"/>
      <c r="AP452" s="147"/>
      <c r="AQ452" s="147"/>
      <c r="AR452" s="147"/>
      <c r="AS452" s="147"/>
      <c r="AT452" s="147"/>
      <c r="AU452" s="147"/>
      <c r="AV452" s="147"/>
      <c r="AW452" s="147"/>
      <c r="AX452" s="147"/>
      <c r="AY452" s="147"/>
      <c r="AZ452" s="147"/>
      <c r="BA452" s="147"/>
      <c r="BB452" s="147"/>
      <c r="BC452" s="147"/>
      <c r="BD452" s="147"/>
      <c r="BE452" s="147"/>
      <c r="BF452" s="147"/>
      <c r="BG452" s="147"/>
      <c r="BH452" s="147"/>
    </row>
    <row r="453" spans="1:60" outlineLevel="2" x14ac:dyDescent="0.2">
      <c r="A453" s="154"/>
      <c r="B453" s="155"/>
      <c r="C453" s="256"/>
      <c r="D453" s="257"/>
      <c r="E453" s="257"/>
      <c r="F453" s="257"/>
      <c r="G453" s="257"/>
      <c r="H453" s="157"/>
      <c r="I453" s="157"/>
      <c r="J453" s="157"/>
      <c r="K453" s="157"/>
      <c r="L453" s="157"/>
      <c r="M453" s="157"/>
      <c r="N453" s="156"/>
      <c r="O453" s="156"/>
      <c r="P453" s="156"/>
      <c r="Q453" s="156"/>
      <c r="R453" s="157"/>
      <c r="S453" s="157"/>
      <c r="T453" s="157"/>
      <c r="U453" s="157"/>
      <c r="V453" s="157"/>
      <c r="W453" s="157"/>
      <c r="X453" s="157"/>
      <c r="Y453" s="157"/>
      <c r="Z453" s="147"/>
      <c r="AA453" s="147"/>
      <c r="AB453" s="147"/>
      <c r="AC453" s="147"/>
      <c r="AD453" s="147"/>
      <c r="AE453" s="147"/>
      <c r="AF453" s="147"/>
      <c r="AG453" s="147" t="s">
        <v>132</v>
      </c>
      <c r="AH453" s="147"/>
      <c r="AI453" s="147"/>
      <c r="AJ453" s="147"/>
      <c r="AK453" s="147"/>
      <c r="AL453" s="147"/>
      <c r="AM453" s="147"/>
      <c r="AN453" s="147"/>
      <c r="AO453" s="147"/>
      <c r="AP453" s="147"/>
      <c r="AQ453" s="147"/>
      <c r="AR453" s="147"/>
      <c r="AS453" s="147"/>
      <c r="AT453" s="147"/>
      <c r="AU453" s="147"/>
      <c r="AV453" s="147"/>
      <c r="AW453" s="147"/>
      <c r="AX453" s="147"/>
      <c r="AY453" s="147"/>
      <c r="AZ453" s="147"/>
      <c r="BA453" s="147"/>
      <c r="BB453" s="147"/>
      <c r="BC453" s="147"/>
      <c r="BD453" s="147"/>
      <c r="BE453" s="147"/>
      <c r="BF453" s="147"/>
      <c r="BG453" s="147"/>
      <c r="BH453" s="147"/>
    </row>
    <row r="454" spans="1:60" ht="21.75" outlineLevel="1" x14ac:dyDescent="0.2">
      <c r="A454" s="166">
        <v>123</v>
      </c>
      <c r="B454" s="167" t="s">
        <v>617</v>
      </c>
      <c r="C454" s="175" t="s">
        <v>618</v>
      </c>
      <c r="D454" s="168" t="s">
        <v>477</v>
      </c>
      <c r="E454" s="169">
        <v>6</v>
      </c>
      <c r="F454" s="170"/>
      <c r="G454" s="171">
        <f>ROUND(E454*F454,2)</f>
        <v>0</v>
      </c>
      <c r="H454" s="170"/>
      <c r="I454" s="171">
        <f>ROUND(E454*H454,2)</f>
        <v>0</v>
      </c>
      <c r="J454" s="170"/>
      <c r="K454" s="171">
        <f>ROUND(E454*J454,2)</f>
        <v>0</v>
      </c>
      <c r="L454" s="171">
        <v>21</v>
      </c>
      <c r="M454" s="171">
        <f>G454*(1+L454/100)</f>
        <v>0</v>
      </c>
      <c r="N454" s="169">
        <v>3.31E-3</v>
      </c>
      <c r="O454" s="169">
        <f>ROUND(E454*N454,2)</f>
        <v>0.02</v>
      </c>
      <c r="P454" s="169">
        <v>0</v>
      </c>
      <c r="Q454" s="169">
        <f>ROUND(E454*P454,2)</f>
        <v>0</v>
      </c>
      <c r="R454" s="171" t="s">
        <v>352</v>
      </c>
      <c r="S454" s="171" t="s">
        <v>125</v>
      </c>
      <c r="T454" s="172" t="s">
        <v>125</v>
      </c>
      <c r="U454" s="157">
        <v>0</v>
      </c>
      <c r="V454" s="157">
        <f>ROUND(E454*U454,2)</f>
        <v>0</v>
      </c>
      <c r="W454" s="157"/>
      <c r="X454" s="157" t="s">
        <v>353</v>
      </c>
      <c r="Y454" s="157" t="s">
        <v>128</v>
      </c>
      <c r="Z454" s="147"/>
      <c r="AA454" s="147"/>
      <c r="AB454" s="147"/>
      <c r="AC454" s="147"/>
      <c r="AD454" s="147"/>
      <c r="AE454" s="147"/>
      <c r="AF454" s="147"/>
      <c r="AG454" s="147" t="s">
        <v>354</v>
      </c>
      <c r="AH454" s="147"/>
      <c r="AI454" s="147"/>
      <c r="AJ454" s="147"/>
      <c r="AK454" s="147"/>
      <c r="AL454" s="147"/>
      <c r="AM454" s="147"/>
      <c r="AN454" s="147"/>
      <c r="AO454" s="147"/>
      <c r="AP454" s="147"/>
      <c r="AQ454" s="147"/>
      <c r="AR454" s="147"/>
      <c r="AS454" s="147"/>
      <c r="AT454" s="147"/>
      <c r="AU454" s="147"/>
      <c r="AV454" s="147"/>
      <c r="AW454" s="147"/>
      <c r="AX454" s="147"/>
      <c r="AY454" s="147"/>
      <c r="AZ454" s="147"/>
      <c r="BA454" s="147"/>
      <c r="BB454" s="147"/>
      <c r="BC454" s="147"/>
      <c r="BD454" s="147"/>
      <c r="BE454" s="147"/>
      <c r="BF454" s="147"/>
      <c r="BG454" s="147"/>
      <c r="BH454" s="147"/>
    </row>
    <row r="455" spans="1:60" outlineLevel="2" x14ac:dyDescent="0.2">
      <c r="A455" s="154"/>
      <c r="B455" s="155"/>
      <c r="C455" s="256"/>
      <c r="D455" s="257"/>
      <c r="E455" s="257"/>
      <c r="F455" s="257"/>
      <c r="G455" s="257"/>
      <c r="H455" s="157"/>
      <c r="I455" s="157"/>
      <c r="J455" s="157"/>
      <c r="K455" s="157"/>
      <c r="L455" s="157"/>
      <c r="M455" s="157"/>
      <c r="N455" s="156"/>
      <c r="O455" s="156"/>
      <c r="P455" s="156"/>
      <c r="Q455" s="156"/>
      <c r="R455" s="157"/>
      <c r="S455" s="157"/>
      <c r="T455" s="157"/>
      <c r="U455" s="157"/>
      <c r="V455" s="157"/>
      <c r="W455" s="157"/>
      <c r="X455" s="157"/>
      <c r="Y455" s="157"/>
      <c r="Z455" s="147"/>
      <c r="AA455" s="147"/>
      <c r="AB455" s="147"/>
      <c r="AC455" s="147"/>
      <c r="AD455" s="147"/>
      <c r="AE455" s="147"/>
      <c r="AF455" s="147"/>
      <c r="AG455" s="147" t="s">
        <v>132</v>
      </c>
      <c r="AH455" s="147"/>
      <c r="AI455" s="147"/>
      <c r="AJ455" s="147"/>
      <c r="AK455" s="147"/>
      <c r="AL455" s="147"/>
      <c r="AM455" s="147"/>
      <c r="AN455" s="147"/>
      <c r="AO455" s="147"/>
      <c r="AP455" s="147"/>
      <c r="AQ455" s="147"/>
      <c r="AR455" s="147"/>
      <c r="AS455" s="147"/>
      <c r="AT455" s="147"/>
      <c r="AU455" s="147"/>
      <c r="AV455" s="147"/>
      <c r="AW455" s="147"/>
      <c r="AX455" s="147"/>
      <c r="AY455" s="147"/>
      <c r="AZ455" s="147"/>
      <c r="BA455" s="147"/>
      <c r="BB455" s="147"/>
      <c r="BC455" s="147"/>
      <c r="BD455" s="147"/>
      <c r="BE455" s="147"/>
      <c r="BF455" s="147"/>
      <c r="BG455" s="147"/>
      <c r="BH455" s="147"/>
    </row>
    <row r="456" spans="1:60" ht="21.75" outlineLevel="1" x14ac:dyDescent="0.2">
      <c r="A456" s="166">
        <v>124</v>
      </c>
      <c r="B456" s="167" t="s">
        <v>619</v>
      </c>
      <c r="C456" s="175" t="s">
        <v>620</v>
      </c>
      <c r="D456" s="168" t="s">
        <v>477</v>
      </c>
      <c r="E456" s="169">
        <v>4</v>
      </c>
      <c r="F456" s="170"/>
      <c r="G456" s="171">
        <f>ROUND(E456*F456,2)</f>
        <v>0</v>
      </c>
      <c r="H456" s="170"/>
      <c r="I456" s="171">
        <f>ROUND(E456*H456,2)</f>
        <v>0</v>
      </c>
      <c r="J456" s="170"/>
      <c r="K456" s="171">
        <f>ROUND(E456*J456,2)</f>
        <v>0</v>
      </c>
      <c r="L456" s="171">
        <v>21</v>
      </c>
      <c r="M456" s="171">
        <f>G456*(1+L456/100)</f>
        <v>0</v>
      </c>
      <c r="N456" s="169">
        <v>3.6700000000000001E-3</v>
      </c>
      <c r="O456" s="169">
        <f>ROUND(E456*N456,2)</f>
        <v>0.01</v>
      </c>
      <c r="P456" s="169">
        <v>0</v>
      </c>
      <c r="Q456" s="169">
        <f>ROUND(E456*P456,2)</f>
        <v>0</v>
      </c>
      <c r="R456" s="171" t="s">
        <v>352</v>
      </c>
      <c r="S456" s="171" t="s">
        <v>125</v>
      </c>
      <c r="T456" s="172" t="s">
        <v>125</v>
      </c>
      <c r="U456" s="157">
        <v>0</v>
      </c>
      <c r="V456" s="157">
        <f>ROUND(E456*U456,2)</f>
        <v>0</v>
      </c>
      <c r="W456" s="157"/>
      <c r="X456" s="157" t="s">
        <v>353</v>
      </c>
      <c r="Y456" s="157" t="s">
        <v>128</v>
      </c>
      <c r="Z456" s="147"/>
      <c r="AA456" s="147"/>
      <c r="AB456" s="147"/>
      <c r="AC456" s="147"/>
      <c r="AD456" s="147"/>
      <c r="AE456" s="147"/>
      <c r="AF456" s="147"/>
      <c r="AG456" s="147" t="s">
        <v>354</v>
      </c>
      <c r="AH456" s="147"/>
      <c r="AI456" s="147"/>
      <c r="AJ456" s="147"/>
      <c r="AK456" s="147"/>
      <c r="AL456" s="147"/>
      <c r="AM456" s="147"/>
      <c r="AN456" s="147"/>
      <c r="AO456" s="147"/>
      <c r="AP456" s="147"/>
      <c r="AQ456" s="147"/>
      <c r="AR456" s="147"/>
      <c r="AS456" s="147"/>
      <c r="AT456" s="147"/>
      <c r="AU456" s="147"/>
      <c r="AV456" s="147"/>
      <c r="AW456" s="147"/>
      <c r="AX456" s="147"/>
      <c r="AY456" s="147"/>
      <c r="AZ456" s="147"/>
      <c r="BA456" s="147"/>
      <c r="BB456" s="147"/>
      <c r="BC456" s="147"/>
      <c r="BD456" s="147"/>
      <c r="BE456" s="147"/>
      <c r="BF456" s="147"/>
      <c r="BG456" s="147"/>
      <c r="BH456" s="147"/>
    </row>
    <row r="457" spans="1:60" outlineLevel="2" x14ac:dyDescent="0.2">
      <c r="A457" s="154"/>
      <c r="B457" s="155"/>
      <c r="C457" s="256"/>
      <c r="D457" s="257"/>
      <c r="E457" s="257"/>
      <c r="F457" s="257"/>
      <c r="G457" s="257"/>
      <c r="H457" s="157"/>
      <c r="I457" s="157"/>
      <c r="J457" s="157"/>
      <c r="K457" s="157"/>
      <c r="L457" s="157"/>
      <c r="M457" s="157"/>
      <c r="N457" s="156"/>
      <c r="O457" s="156"/>
      <c r="P457" s="156"/>
      <c r="Q457" s="156"/>
      <c r="R457" s="157"/>
      <c r="S457" s="157"/>
      <c r="T457" s="157"/>
      <c r="U457" s="157"/>
      <c r="V457" s="157"/>
      <c r="W457" s="157"/>
      <c r="X457" s="157"/>
      <c r="Y457" s="157"/>
      <c r="Z457" s="147"/>
      <c r="AA457" s="147"/>
      <c r="AB457" s="147"/>
      <c r="AC457" s="147"/>
      <c r="AD457" s="147"/>
      <c r="AE457" s="147"/>
      <c r="AF457" s="147"/>
      <c r="AG457" s="147" t="s">
        <v>132</v>
      </c>
      <c r="AH457" s="147"/>
      <c r="AI457" s="147"/>
      <c r="AJ457" s="147"/>
      <c r="AK457" s="147"/>
      <c r="AL457" s="147"/>
      <c r="AM457" s="147"/>
      <c r="AN457" s="147"/>
      <c r="AO457" s="147"/>
      <c r="AP457" s="147"/>
      <c r="AQ457" s="147"/>
      <c r="AR457" s="147"/>
      <c r="AS457" s="147"/>
      <c r="AT457" s="147"/>
      <c r="AU457" s="147"/>
      <c r="AV457" s="147"/>
      <c r="AW457" s="147"/>
      <c r="AX457" s="147"/>
      <c r="AY457" s="147"/>
      <c r="AZ457" s="147"/>
      <c r="BA457" s="147"/>
      <c r="BB457" s="147"/>
      <c r="BC457" s="147"/>
      <c r="BD457" s="147"/>
      <c r="BE457" s="147"/>
      <c r="BF457" s="147"/>
      <c r="BG457" s="147"/>
      <c r="BH457" s="147"/>
    </row>
    <row r="458" spans="1:60" ht="21.75" outlineLevel="1" x14ac:dyDescent="0.2">
      <c r="A458" s="166">
        <v>125</v>
      </c>
      <c r="B458" s="167" t="s">
        <v>621</v>
      </c>
      <c r="C458" s="175" t="s">
        <v>622</v>
      </c>
      <c r="D458" s="168" t="s">
        <v>477</v>
      </c>
      <c r="E458" s="169">
        <v>33</v>
      </c>
      <c r="F458" s="170"/>
      <c r="G458" s="171">
        <f>ROUND(E458*F458,2)</f>
        <v>0</v>
      </c>
      <c r="H458" s="170"/>
      <c r="I458" s="171">
        <f>ROUND(E458*H458,2)</f>
        <v>0</v>
      </c>
      <c r="J458" s="170"/>
      <c r="K458" s="171">
        <f>ROUND(E458*J458,2)</f>
        <v>0</v>
      </c>
      <c r="L458" s="171">
        <v>21</v>
      </c>
      <c r="M458" s="171">
        <f>G458*(1+L458/100)</f>
        <v>0</v>
      </c>
      <c r="N458" s="169">
        <v>6.4999999999999997E-3</v>
      </c>
      <c r="O458" s="169">
        <f>ROUND(E458*N458,2)</f>
        <v>0.21</v>
      </c>
      <c r="P458" s="169">
        <v>0</v>
      </c>
      <c r="Q458" s="169">
        <f>ROUND(E458*P458,2)</f>
        <v>0</v>
      </c>
      <c r="R458" s="171" t="s">
        <v>352</v>
      </c>
      <c r="S458" s="171" t="s">
        <v>125</v>
      </c>
      <c r="T458" s="172" t="s">
        <v>125</v>
      </c>
      <c r="U458" s="157">
        <v>0</v>
      </c>
      <c r="V458" s="157">
        <f>ROUND(E458*U458,2)</f>
        <v>0</v>
      </c>
      <c r="W458" s="157"/>
      <c r="X458" s="157" t="s">
        <v>353</v>
      </c>
      <c r="Y458" s="157" t="s">
        <v>128</v>
      </c>
      <c r="Z458" s="147"/>
      <c r="AA458" s="147"/>
      <c r="AB458" s="147"/>
      <c r="AC458" s="147"/>
      <c r="AD458" s="147"/>
      <c r="AE458" s="147"/>
      <c r="AF458" s="147"/>
      <c r="AG458" s="147" t="s">
        <v>354</v>
      </c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</row>
    <row r="459" spans="1:60" outlineLevel="2" x14ac:dyDescent="0.2">
      <c r="A459" s="154"/>
      <c r="B459" s="155"/>
      <c r="C459" s="245" t="s">
        <v>623</v>
      </c>
      <c r="D459" s="246"/>
      <c r="E459" s="246"/>
      <c r="F459" s="246"/>
      <c r="G459" s="246"/>
      <c r="H459" s="157"/>
      <c r="I459" s="157"/>
      <c r="J459" s="157"/>
      <c r="K459" s="157"/>
      <c r="L459" s="157"/>
      <c r="M459" s="157"/>
      <c r="N459" s="156"/>
      <c r="O459" s="156"/>
      <c r="P459" s="156"/>
      <c r="Q459" s="156"/>
      <c r="R459" s="157"/>
      <c r="S459" s="157"/>
      <c r="T459" s="157"/>
      <c r="U459" s="157"/>
      <c r="V459" s="157"/>
      <c r="W459" s="157"/>
      <c r="X459" s="157"/>
      <c r="Y459" s="157"/>
      <c r="Z459" s="147"/>
      <c r="AA459" s="147"/>
      <c r="AB459" s="147"/>
      <c r="AC459" s="147"/>
      <c r="AD459" s="147"/>
      <c r="AE459" s="147"/>
      <c r="AF459" s="147"/>
      <c r="AG459" s="147" t="s">
        <v>130</v>
      </c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</row>
    <row r="460" spans="1:60" outlineLevel="2" x14ac:dyDescent="0.2">
      <c r="A460" s="154"/>
      <c r="B460" s="155"/>
      <c r="C460" s="243"/>
      <c r="D460" s="244"/>
      <c r="E460" s="244"/>
      <c r="F460" s="244"/>
      <c r="G460" s="244"/>
      <c r="H460" s="157"/>
      <c r="I460" s="157"/>
      <c r="J460" s="157"/>
      <c r="K460" s="157"/>
      <c r="L460" s="157"/>
      <c r="M460" s="157"/>
      <c r="N460" s="156"/>
      <c r="O460" s="156"/>
      <c r="P460" s="156"/>
      <c r="Q460" s="156"/>
      <c r="R460" s="157"/>
      <c r="S460" s="157"/>
      <c r="T460" s="157"/>
      <c r="U460" s="157"/>
      <c r="V460" s="157"/>
      <c r="W460" s="157"/>
      <c r="X460" s="157"/>
      <c r="Y460" s="157"/>
      <c r="Z460" s="147"/>
      <c r="AA460" s="147"/>
      <c r="AB460" s="147"/>
      <c r="AC460" s="147"/>
      <c r="AD460" s="147"/>
      <c r="AE460" s="147"/>
      <c r="AF460" s="147"/>
      <c r="AG460" s="147" t="s">
        <v>132</v>
      </c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</row>
    <row r="461" spans="1:60" ht="21.75" outlineLevel="1" x14ac:dyDescent="0.2">
      <c r="A461" s="166">
        <v>126</v>
      </c>
      <c r="B461" s="167" t="s">
        <v>624</v>
      </c>
      <c r="C461" s="175" t="s">
        <v>625</v>
      </c>
      <c r="D461" s="168" t="s">
        <v>477</v>
      </c>
      <c r="E461" s="169">
        <v>1</v>
      </c>
      <c r="F461" s="170"/>
      <c r="G461" s="171">
        <f>ROUND(E461*F461,2)</f>
        <v>0</v>
      </c>
      <c r="H461" s="170"/>
      <c r="I461" s="171">
        <f>ROUND(E461*H461,2)</f>
        <v>0</v>
      </c>
      <c r="J461" s="170"/>
      <c r="K461" s="171">
        <f>ROUND(E461*J461,2)</f>
        <v>0</v>
      </c>
      <c r="L461" s="171">
        <v>21</v>
      </c>
      <c r="M461" s="171">
        <f>G461*(1+L461/100)</f>
        <v>0</v>
      </c>
      <c r="N461" s="169">
        <v>1.1299999999999999E-2</v>
      </c>
      <c r="O461" s="169">
        <f>ROUND(E461*N461,2)</f>
        <v>0.01</v>
      </c>
      <c r="P461" s="169">
        <v>0</v>
      </c>
      <c r="Q461" s="169">
        <f>ROUND(E461*P461,2)</f>
        <v>0</v>
      </c>
      <c r="R461" s="171" t="s">
        <v>352</v>
      </c>
      <c r="S461" s="171" t="s">
        <v>125</v>
      </c>
      <c r="T461" s="172" t="s">
        <v>125</v>
      </c>
      <c r="U461" s="157">
        <v>0</v>
      </c>
      <c r="V461" s="157">
        <f>ROUND(E461*U461,2)</f>
        <v>0</v>
      </c>
      <c r="W461" s="157"/>
      <c r="X461" s="157" t="s">
        <v>353</v>
      </c>
      <c r="Y461" s="157" t="s">
        <v>128</v>
      </c>
      <c r="Z461" s="147"/>
      <c r="AA461" s="147"/>
      <c r="AB461" s="147"/>
      <c r="AC461" s="147"/>
      <c r="AD461" s="147"/>
      <c r="AE461" s="147"/>
      <c r="AF461" s="147"/>
      <c r="AG461" s="147" t="s">
        <v>354</v>
      </c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</row>
    <row r="462" spans="1:60" outlineLevel="2" x14ac:dyDescent="0.2">
      <c r="A462" s="154"/>
      <c r="B462" s="155"/>
      <c r="C462" s="245" t="s">
        <v>623</v>
      </c>
      <c r="D462" s="246"/>
      <c r="E462" s="246"/>
      <c r="F462" s="246"/>
      <c r="G462" s="246"/>
      <c r="H462" s="157"/>
      <c r="I462" s="157"/>
      <c r="J462" s="157"/>
      <c r="K462" s="157"/>
      <c r="L462" s="157"/>
      <c r="M462" s="157"/>
      <c r="N462" s="156"/>
      <c r="O462" s="156"/>
      <c r="P462" s="156"/>
      <c r="Q462" s="156"/>
      <c r="R462" s="157"/>
      <c r="S462" s="157"/>
      <c r="T462" s="157"/>
      <c r="U462" s="157"/>
      <c r="V462" s="157"/>
      <c r="W462" s="157"/>
      <c r="X462" s="157"/>
      <c r="Y462" s="157"/>
      <c r="Z462" s="147"/>
      <c r="AA462" s="147"/>
      <c r="AB462" s="147"/>
      <c r="AC462" s="147"/>
      <c r="AD462" s="147"/>
      <c r="AE462" s="147"/>
      <c r="AF462" s="147"/>
      <c r="AG462" s="147" t="s">
        <v>130</v>
      </c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</row>
    <row r="463" spans="1:60" outlineLevel="2" x14ac:dyDescent="0.2">
      <c r="A463" s="154"/>
      <c r="B463" s="155"/>
      <c r="C463" s="243"/>
      <c r="D463" s="244"/>
      <c r="E463" s="244"/>
      <c r="F463" s="244"/>
      <c r="G463" s="244"/>
      <c r="H463" s="157"/>
      <c r="I463" s="157"/>
      <c r="J463" s="157"/>
      <c r="K463" s="157"/>
      <c r="L463" s="157"/>
      <c r="M463" s="157"/>
      <c r="N463" s="156"/>
      <c r="O463" s="156"/>
      <c r="P463" s="156"/>
      <c r="Q463" s="156"/>
      <c r="R463" s="157"/>
      <c r="S463" s="157"/>
      <c r="T463" s="157"/>
      <c r="U463" s="157"/>
      <c r="V463" s="157"/>
      <c r="W463" s="157"/>
      <c r="X463" s="157"/>
      <c r="Y463" s="157"/>
      <c r="Z463" s="147"/>
      <c r="AA463" s="147"/>
      <c r="AB463" s="147"/>
      <c r="AC463" s="147"/>
      <c r="AD463" s="147"/>
      <c r="AE463" s="147"/>
      <c r="AF463" s="147"/>
      <c r="AG463" s="147" t="s">
        <v>132</v>
      </c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</row>
    <row r="464" spans="1:60" ht="21.75" outlineLevel="1" x14ac:dyDescent="0.2">
      <c r="A464" s="166">
        <v>127</v>
      </c>
      <c r="B464" s="167" t="s">
        <v>626</v>
      </c>
      <c r="C464" s="175" t="s">
        <v>627</v>
      </c>
      <c r="D464" s="168" t="s">
        <v>477</v>
      </c>
      <c r="E464" s="169">
        <v>6</v>
      </c>
      <c r="F464" s="170"/>
      <c r="G464" s="171">
        <f>ROUND(E464*F464,2)</f>
        <v>0</v>
      </c>
      <c r="H464" s="170"/>
      <c r="I464" s="171">
        <f>ROUND(E464*H464,2)</f>
        <v>0</v>
      </c>
      <c r="J464" s="170"/>
      <c r="K464" s="171">
        <f>ROUND(E464*J464,2)</f>
        <v>0</v>
      </c>
      <c r="L464" s="171">
        <v>21</v>
      </c>
      <c r="M464" s="171">
        <f>G464*(1+L464/100)</f>
        <v>0</v>
      </c>
      <c r="N464" s="169">
        <v>3.2000000000000001E-2</v>
      </c>
      <c r="O464" s="169">
        <f>ROUND(E464*N464,2)</f>
        <v>0.19</v>
      </c>
      <c r="P464" s="169">
        <v>0</v>
      </c>
      <c r="Q464" s="169">
        <f>ROUND(E464*P464,2)</f>
        <v>0</v>
      </c>
      <c r="R464" s="171" t="s">
        <v>352</v>
      </c>
      <c r="S464" s="171" t="s">
        <v>125</v>
      </c>
      <c r="T464" s="172" t="s">
        <v>125</v>
      </c>
      <c r="U464" s="157">
        <v>0</v>
      </c>
      <c r="V464" s="157">
        <f>ROUND(E464*U464,2)</f>
        <v>0</v>
      </c>
      <c r="W464" s="157"/>
      <c r="X464" s="157" t="s">
        <v>353</v>
      </c>
      <c r="Y464" s="157" t="s">
        <v>128</v>
      </c>
      <c r="Z464" s="147"/>
      <c r="AA464" s="147"/>
      <c r="AB464" s="147"/>
      <c r="AC464" s="147"/>
      <c r="AD464" s="147"/>
      <c r="AE464" s="147"/>
      <c r="AF464" s="147"/>
      <c r="AG464" s="147" t="s">
        <v>354</v>
      </c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</row>
    <row r="465" spans="1:60" outlineLevel="2" x14ac:dyDescent="0.2">
      <c r="A465" s="154"/>
      <c r="B465" s="155"/>
      <c r="C465" s="245" t="s">
        <v>623</v>
      </c>
      <c r="D465" s="246"/>
      <c r="E465" s="246"/>
      <c r="F465" s="246"/>
      <c r="G465" s="246"/>
      <c r="H465" s="157"/>
      <c r="I465" s="157"/>
      <c r="J465" s="157"/>
      <c r="K465" s="157"/>
      <c r="L465" s="157"/>
      <c r="M465" s="157"/>
      <c r="N465" s="156"/>
      <c r="O465" s="156"/>
      <c r="P465" s="156"/>
      <c r="Q465" s="156"/>
      <c r="R465" s="157"/>
      <c r="S465" s="157"/>
      <c r="T465" s="157"/>
      <c r="U465" s="157"/>
      <c r="V465" s="157"/>
      <c r="W465" s="157"/>
      <c r="X465" s="157"/>
      <c r="Y465" s="157"/>
      <c r="Z465" s="147"/>
      <c r="AA465" s="147"/>
      <c r="AB465" s="147"/>
      <c r="AC465" s="147"/>
      <c r="AD465" s="147"/>
      <c r="AE465" s="147"/>
      <c r="AF465" s="147"/>
      <c r="AG465" s="147" t="s">
        <v>130</v>
      </c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</row>
    <row r="466" spans="1:60" outlineLevel="2" x14ac:dyDescent="0.2">
      <c r="A466" s="154"/>
      <c r="B466" s="155"/>
      <c r="C466" s="243"/>
      <c r="D466" s="244"/>
      <c r="E466" s="244"/>
      <c r="F466" s="244"/>
      <c r="G466" s="244"/>
      <c r="H466" s="157"/>
      <c r="I466" s="157"/>
      <c r="J466" s="157"/>
      <c r="K466" s="157"/>
      <c r="L466" s="157"/>
      <c r="M466" s="157"/>
      <c r="N466" s="156"/>
      <c r="O466" s="156"/>
      <c r="P466" s="156"/>
      <c r="Q466" s="156"/>
      <c r="R466" s="157"/>
      <c r="S466" s="157"/>
      <c r="T466" s="157"/>
      <c r="U466" s="157"/>
      <c r="V466" s="157"/>
      <c r="W466" s="157"/>
      <c r="X466" s="157"/>
      <c r="Y466" s="157"/>
      <c r="Z466" s="147"/>
      <c r="AA466" s="147"/>
      <c r="AB466" s="147"/>
      <c r="AC466" s="147"/>
      <c r="AD466" s="147"/>
      <c r="AE466" s="147"/>
      <c r="AF466" s="147"/>
      <c r="AG466" s="147" t="s">
        <v>132</v>
      </c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</row>
    <row r="467" spans="1:60" outlineLevel="1" x14ac:dyDescent="0.2">
      <c r="A467" s="166">
        <v>128</v>
      </c>
      <c r="B467" s="167" t="s">
        <v>628</v>
      </c>
      <c r="C467" s="175" t="s">
        <v>629</v>
      </c>
      <c r="D467" s="168" t="s">
        <v>358</v>
      </c>
      <c r="E467" s="169">
        <v>2</v>
      </c>
      <c r="F467" s="170"/>
      <c r="G467" s="171">
        <f>ROUND(E467*F467,2)</f>
        <v>0</v>
      </c>
      <c r="H467" s="170"/>
      <c r="I467" s="171">
        <f>ROUND(E467*H467,2)</f>
        <v>0</v>
      </c>
      <c r="J467" s="170"/>
      <c r="K467" s="171">
        <f>ROUND(E467*J467,2)</f>
        <v>0</v>
      </c>
      <c r="L467" s="171">
        <v>21</v>
      </c>
      <c r="M467" s="171">
        <f>G467*(1+L467/100)</f>
        <v>0</v>
      </c>
      <c r="N467" s="169">
        <v>1E-4</v>
      </c>
      <c r="O467" s="169">
        <f>ROUND(E467*N467,2)</f>
        <v>0</v>
      </c>
      <c r="P467" s="169">
        <v>0</v>
      </c>
      <c r="Q467" s="169">
        <f>ROUND(E467*P467,2)</f>
        <v>0</v>
      </c>
      <c r="R467" s="171"/>
      <c r="S467" s="171" t="s">
        <v>181</v>
      </c>
      <c r="T467" s="172" t="s">
        <v>126</v>
      </c>
      <c r="U467" s="157">
        <v>0</v>
      </c>
      <c r="V467" s="157">
        <f>ROUND(E467*U467,2)</f>
        <v>0</v>
      </c>
      <c r="W467" s="157"/>
      <c r="X467" s="157" t="s">
        <v>353</v>
      </c>
      <c r="Y467" s="157" t="s">
        <v>128</v>
      </c>
      <c r="Z467" s="147"/>
      <c r="AA467" s="147"/>
      <c r="AB467" s="147"/>
      <c r="AC467" s="147"/>
      <c r="AD467" s="147"/>
      <c r="AE467" s="147"/>
      <c r="AF467" s="147"/>
      <c r="AG467" s="147" t="s">
        <v>354</v>
      </c>
      <c r="AH467" s="147"/>
      <c r="AI467" s="147"/>
      <c r="AJ467" s="147"/>
      <c r="AK467" s="147"/>
      <c r="AL467" s="147"/>
      <c r="AM467" s="147"/>
      <c r="AN467" s="147"/>
      <c r="AO467" s="147"/>
      <c r="AP467" s="147"/>
      <c r="AQ467" s="147"/>
      <c r="AR467" s="147"/>
      <c r="AS467" s="147"/>
      <c r="AT467" s="147"/>
      <c r="AU467" s="147"/>
      <c r="AV467" s="147"/>
      <c r="AW467" s="147"/>
      <c r="AX467" s="147"/>
      <c r="AY467" s="147"/>
      <c r="AZ467" s="147"/>
      <c r="BA467" s="147"/>
      <c r="BB467" s="147"/>
      <c r="BC467" s="147"/>
      <c r="BD467" s="147"/>
      <c r="BE467" s="147"/>
      <c r="BF467" s="147"/>
      <c r="BG467" s="147"/>
      <c r="BH467" s="147"/>
    </row>
    <row r="468" spans="1:60" outlineLevel="2" x14ac:dyDescent="0.2">
      <c r="A468" s="154"/>
      <c r="B468" s="155"/>
      <c r="C468" s="256"/>
      <c r="D468" s="257"/>
      <c r="E468" s="257"/>
      <c r="F468" s="257"/>
      <c r="G468" s="257"/>
      <c r="H468" s="157"/>
      <c r="I468" s="157"/>
      <c r="J468" s="157"/>
      <c r="K468" s="157"/>
      <c r="L468" s="157"/>
      <c r="M468" s="157"/>
      <c r="N468" s="156"/>
      <c r="O468" s="156"/>
      <c r="P468" s="156"/>
      <c r="Q468" s="156"/>
      <c r="R468" s="157"/>
      <c r="S468" s="157"/>
      <c r="T468" s="157"/>
      <c r="U468" s="157"/>
      <c r="V468" s="157"/>
      <c r="W468" s="157"/>
      <c r="X468" s="157"/>
      <c r="Y468" s="157"/>
      <c r="Z468" s="147"/>
      <c r="AA468" s="147"/>
      <c r="AB468" s="147"/>
      <c r="AC468" s="147"/>
      <c r="AD468" s="147"/>
      <c r="AE468" s="147"/>
      <c r="AF468" s="147"/>
      <c r="AG468" s="147" t="s">
        <v>132</v>
      </c>
      <c r="AH468" s="147"/>
      <c r="AI468" s="147"/>
      <c r="AJ468" s="147"/>
      <c r="AK468" s="147"/>
      <c r="AL468" s="147"/>
      <c r="AM468" s="147"/>
      <c r="AN468" s="147"/>
      <c r="AO468" s="147"/>
      <c r="AP468" s="147"/>
      <c r="AQ468" s="147"/>
      <c r="AR468" s="147"/>
      <c r="AS468" s="147"/>
      <c r="AT468" s="147"/>
      <c r="AU468" s="147"/>
      <c r="AV468" s="147"/>
      <c r="AW468" s="147"/>
      <c r="AX468" s="147"/>
      <c r="AY468" s="147"/>
      <c r="AZ468" s="147"/>
      <c r="BA468" s="147"/>
      <c r="BB468" s="147"/>
      <c r="BC468" s="147"/>
      <c r="BD468" s="147"/>
      <c r="BE468" s="147"/>
      <c r="BF468" s="147"/>
      <c r="BG468" s="147"/>
      <c r="BH468" s="147"/>
    </row>
    <row r="469" spans="1:60" outlineLevel="1" x14ac:dyDescent="0.2">
      <c r="A469" s="166">
        <v>129</v>
      </c>
      <c r="B469" s="167" t="s">
        <v>630</v>
      </c>
      <c r="C469" s="175" t="s">
        <v>631</v>
      </c>
      <c r="D469" s="168" t="s">
        <v>358</v>
      </c>
      <c r="E469" s="169">
        <v>4</v>
      </c>
      <c r="F469" s="170"/>
      <c r="G469" s="171">
        <f>ROUND(E469*F469,2)</f>
        <v>0</v>
      </c>
      <c r="H469" s="170"/>
      <c r="I469" s="171">
        <f>ROUND(E469*H469,2)</f>
        <v>0</v>
      </c>
      <c r="J469" s="170"/>
      <c r="K469" s="171">
        <f>ROUND(E469*J469,2)</f>
        <v>0</v>
      </c>
      <c r="L469" s="171">
        <v>21</v>
      </c>
      <c r="M469" s="171">
        <f>G469*(1+L469/100)</f>
        <v>0</v>
      </c>
      <c r="N469" s="169">
        <v>1E-4</v>
      </c>
      <c r="O469" s="169">
        <f>ROUND(E469*N469,2)</f>
        <v>0</v>
      </c>
      <c r="P469" s="169">
        <v>0</v>
      </c>
      <c r="Q469" s="169">
        <f>ROUND(E469*P469,2)</f>
        <v>0</v>
      </c>
      <c r="R469" s="171"/>
      <c r="S469" s="171" t="s">
        <v>181</v>
      </c>
      <c r="T469" s="172" t="s">
        <v>126</v>
      </c>
      <c r="U469" s="157">
        <v>0</v>
      </c>
      <c r="V469" s="157">
        <f>ROUND(E469*U469,2)</f>
        <v>0</v>
      </c>
      <c r="W469" s="157"/>
      <c r="X469" s="157" t="s">
        <v>353</v>
      </c>
      <c r="Y469" s="157" t="s">
        <v>128</v>
      </c>
      <c r="Z469" s="147"/>
      <c r="AA469" s="147"/>
      <c r="AB469" s="147"/>
      <c r="AC469" s="147"/>
      <c r="AD469" s="147"/>
      <c r="AE469" s="147"/>
      <c r="AF469" s="147"/>
      <c r="AG469" s="147" t="s">
        <v>354</v>
      </c>
      <c r="AH469" s="147"/>
      <c r="AI469" s="147"/>
      <c r="AJ469" s="147"/>
      <c r="AK469" s="147"/>
      <c r="AL469" s="147"/>
      <c r="AM469" s="147"/>
      <c r="AN469" s="147"/>
      <c r="AO469" s="147"/>
      <c r="AP469" s="147"/>
      <c r="AQ469" s="147"/>
      <c r="AR469" s="147"/>
      <c r="AS469" s="147"/>
      <c r="AT469" s="147"/>
      <c r="AU469" s="147"/>
      <c r="AV469" s="147"/>
      <c r="AW469" s="147"/>
      <c r="AX469" s="147"/>
      <c r="AY469" s="147"/>
      <c r="AZ469" s="147"/>
      <c r="BA469" s="147"/>
      <c r="BB469" s="147"/>
      <c r="BC469" s="147"/>
      <c r="BD469" s="147"/>
      <c r="BE469" s="147"/>
      <c r="BF469" s="147"/>
      <c r="BG469" s="147"/>
      <c r="BH469" s="147"/>
    </row>
    <row r="470" spans="1:60" outlineLevel="2" x14ac:dyDescent="0.2">
      <c r="A470" s="154"/>
      <c r="B470" s="155"/>
      <c r="C470" s="256"/>
      <c r="D470" s="257"/>
      <c r="E470" s="257"/>
      <c r="F470" s="257"/>
      <c r="G470" s="257"/>
      <c r="H470" s="157"/>
      <c r="I470" s="157"/>
      <c r="J470" s="157"/>
      <c r="K470" s="157"/>
      <c r="L470" s="157"/>
      <c r="M470" s="157"/>
      <c r="N470" s="156"/>
      <c r="O470" s="156"/>
      <c r="P470" s="156"/>
      <c r="Q470" s="156"/>
      <c r="R470" s="157"/>
      <c r="S470" s="157"/>
      <c r="T470" s="157"/>
      <c r="U470" s="157"/>
      <c r="V470" s="157"/>
      <c r="W470" s="157"/>
      <c r="X470" s="157"/>
      <c r="Y470" s="157"/>
      <c r="Z470" s="147"/>
      <c r="AA470" s="147"/>
      <c r="AB470" s="147"/>
      <c r="AC470" s="147"/>
      <c r="AD470" s="147"/>
      <c r="AE470" s="147"/>
      <c r="AF470" s="147"/>
      <c r="AG470" s="147" t="s">
        <v>132</v>
      </c>
      <c r="AH470" s="147"/>
      <c r="AI470" s="147"/>
      <c r="AJ470" s="147"/>
      <c r="AK470" s="147"/>
      <c r="AL470" s="147"/>
      <c r="AM470" s="147"/>
      <c r="AN470" s="147"/>
      <c r="AO470" s="147"/>
      <c r="AP470" s="147"/>
      <c r="AQ470" s="147"/>
      <c r="AR470" s="147"/>
      <c r="AS470" s="147"/>
      <c r="AT470" s="147"/>
      <c r="AU470" s="147"/>
      <c r="AV470" s="147"/>
      <c r="AW470" s="147"/>
      <c r="AX470" s="147"/>
      <c r="AY470" s="147"/>
      <c r="AZ470" s="147"/>
      <c r="BA470" s="147"/>
      <c r="BB470" s="147"/>
      <c r="BC470" s="147"/>
      <c r="BD470" s="147"/>
      <c r="BE470" s="147"/>
      <c r="BF470" s="147"/>
      <c r="BG470" s="147"/>
      <c r="BH470" s="147"/>
    </row>
    <row r="471" spans="1:60" outlineLevel="1" x14ac:dyDescent="0.2">
      <c r="A471" s="166">
        <v>130</v>
      </c>
      <c r="B471" s="167" t="s">
        <v>632</v>
      </c>
      <c r="C471" s="175" t="s">
        <v>633</v>
      </c>
      <c r="D471" s="168" t="s">
        <v>477</v>
      </c>
      <c r="E471" s="169">
        <v>1</v>
      </c>
      <c r="F471" s="170"/>
      <c r="G471" s="171">
        <f>ROUND(E471*F471,2)</f>
        <v>0</v>
      </c>
      <c r="H471" s="170"/>
      <c r="I471" s="171">
        <f>ROUND(E471*H471,2)</f>
        <v>0</v>
      </c>
      <c r="J471" s="170"/>
      <c r="K471" s="171">
        <f>ROUND(E471*J471,2)</f>
        <v>0</v>
      </c>
      <c r="L471" s="171">
        <v>21</v>
      </c>
      <c r="M471" s="171">
        <f>G471*(1+L471/100)</f>
        <v>0</v>
      </c>
      <c r="N471" s="169">
        <v>2.5000000000000001E-2</v>
      </c>
      <c r="O471" s="169">
        <f>ROUND(E471*N471,2)</f>
        <v>0.03</v>
      </c>
      <c r="P471" s="169">
        <v>0</v>
      </c>
      <c r="Q471" s="169">
        <f>ROUND(E471*P471,2)</f>
        <v>0</v>
      </c>
      <c r="R471" s="171"/>
      <c r="S471" s="171" t="s">
        <v>181</v>
      </c>
      <c r="T471" s="172" t="s">
        <v>126</v>
      </c>
      <c r="U471" s="157">
        <v>0</v>
      </c>
      <c r="V471" s="157">
        <f>ROUND(E471*U471,2)</f>
        <v>0</v>
      </c>
      <c r="W471" s="157"/>
      <c r="X471" s="157" t="s">
        <v>353</v>
      </c>
      <c r="Y471" s="157" t="s">
        <v>128</v>
      </c>
      <c r="Z471" s="147"/>
      <c r="AA471" s="147"/>
      <c r="AB471" s="147"/>
      <c r="AC471" s="147"/>
      <c r="AD471" s="147"/>
      <c r="AE471" s="147"/>
      <c r="AF471" s="147"/>
      <c r="AG471" s="147" t="s">
        <v>354</v>
      </c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</row>
    <row r="472" spans="1:60" outlineLevel="2" x14ac:dyDescent="0.2">
      <c r="A472" s="154"/>
      <c r="B472" s="155"/>
      <c r="C472" s="256"/>
      <c r="D472" s="257"/>
      <c r="E472" s="257"/>
      <c r="F472" s="257"/>
      <c r="G472" s="257"/>
      <c r="H472" s="157"/>
      <c r="I472" s="157"/>
      <c r="J472" s="157"/>
      <c r="K472" s="157"/>
      <c r="L472" s="157"/>
      <c r="M472" s="157"/>
      <c r="N472" s="156"/>
      <c r="O472" s="156"/>
      <c r="P472" s="156"/>
      <c r="Q472" s="156"/>
      <c r="R472" s="157"/>
      <c r="S472" s="157"/>
      <c r="T472" s="157"/>
      <c r="U472" s="157"/>
      <c r="V472" s="157"/>
      <c r="W472" s="157"/>
      <c r="X472" s="157"/>
      <c r="Y472" s="157"/>
      <c r="Z472" s="147"/>
      <c r="AA472" s="147"/>
      <c r="AB472" s="147"/>
      <c r="AC472" s="147"/>
      <c r="AD472" s="147"/>
      <c r="AE472" s="147"/>
      <c r="AF472" s="147"/>
      <c r="AG472" s="147" t="s">
        <v>132</v>
      </c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</row>
    <row r="473" spans="1:60" outlineLevel="1" x14ac:dyDescent="0.2">
      <c r="A473" s="166">
        <v>131</v>
      </c>
      <c r="B473" s="167" t="s">
        <v>634</v>
      </c>
      <c r="C473" s="175" t="s">
        <v>635</v>
      </c>
      <c r="D473" s="168" t="s">
        <v>477</v>
      </c>
      <c r="E473" s="169">
        <v>32</v>
      </c>
      <c r="F473" s="170"/>
      <c r="G473" s="171">
        <f>ROUND(E473*F473,2)</f>
        <v>0</v>
      </c>
      <c r="H473" s="170"/>
      <c r="I473" s="171">
        <f>ROUND(E473*H473,2)</f>
        <v>0</v>
      </c>
      <c r="J473" s="170"/>
      <c r="K473" s="171">
        <f>ROUND(E473*J473,2)</f>
        <v>0</v>
      </c>
      <c r="L473" s="171">
        <v>21</v>
      </c>
      <c r="M473" s="171">
        <f>G473*(1+L473/100)</f>
        <v>0</v>
      </c>
      <c r="N473" s="169">
        <v>2.8E-3</v>
      </c>
      <c r="O473" s="169">
        <f>ROUND(E473*N473,2)</f>
        <v>0.09</v>
      </c>
      <c r="P473" s="169">
        <v>0</v>
      </c>
      <c r="Q473" s="169">
        <f>ROUND(E473*P473,2)</f>
        <v>0</v>
      </c>
      <c r="R473" s="171"/>
      <c r="S473" s="171" t="s">
        <v>181</v>
      </c>
      <c r="T473" s="172" t="s">
        <v>126</v>
      </c>
      <c r="U473" s="157">
        <v>0</v>
      </c>
      <c r="V473" s="157">
        <f>ROUND(E473*U473,2)</f>
        <v>0</v>
      </c>
      <c r="W473" s="157"/>
      <c r="X473" s="157" t="s">
        <v>353</v>
      </c>
      <c r="Y473" s="157" t="s">
        <v>128</v>
      </c>
      <c r="Z473" s="147"/>
      <c r="AA473" s="147"/>
      <c r="AB473" s="147"/>
      <c r="AC473" s="147"/>
      <c r="AD473" s="147"/>
      <c r="AE473" s="147"/>
      <c r="AF473" s="147"/>
      <c r="AG473" s="147" t="s">
        <v>354</v>
      </c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</row>
    <row r="474" spans="1:60" outlineLevel="2" x14ac:dyDescent="0.2">
      <c r="A474" s="154"/>
      <c r="B474" s="155"/>
      <c r="C474" s="256"/>
      <c r="D474" s="257"/>
      <c r="E474" s="257"/>
      <c r="F474" s="257"/>
      <c r="G474" s="257"/>
      <c r="H474" s="157"/>
      <c r="I474" s="157"/>
      <c r="J474" s="157"/>
      <c r="K474" s="157"/>
      <c r="L474" s="157"/>
      <c r="M474" s="157"/>
      <c r="N474" s="156"/>
      <c r="O474" s="156"/>
      <c r="P474" s="156"/>
      <c r="Q474" s="156"/>
      <c r="R474" s="157"/>
      <c r="S474" s="157"/>
      <c r="T474" s="157"/>
      <c r="U474" s="157"/>
      <c r="V474" s="157"/>
      <c r="W474" s="157"/>
      <c r="X474" s="157"/>
      <c r="Y474" s="157"/>
      <c r="Z474" s="147"/>
      <c r="AA474" s="147"/>
      <c r="AB474" s="147"/>
      <c r="AC474" s="147"/>
      <c r="AD474" s="147"/>
      <c r="AE474" s="147"/>
      <c r="AF474" s="147"/>
      <c r="AG474" s="147" t="s">
        <v>132</v>
      </c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</row>
    <row r="475" spans="1:60" outlineLevel="1" x14ac:dyDescent="0.2">
      <c r="A475" s="166">
        <v>132</v>
      </c>
      <c r="B475" s="167" t="s">
        <v>636</v>
      </c>
      <c r="C475" s="175" t="s">
        <v>637</v>
      </c>
      <c r="D475" s="168" t="s">
        <v>477</v>
      </c>
      <c r="E475" s="169">
        <v>1</v>
      </c>
      <c r="F475" s="170"/>
      <c r="G475" s="171">
        <f>ROUND(E475*F475,2)</f>
        <v>0</v>
      </c>
      <c r="H475" s="170"/>
      <c r="I475" s="171">
        <f>ROUND(E475*H475,2)</f>
        <v>0</v>
      </c>
      <c r="J475" s="170"/>
      <c r="K475" s="171">
        <f>ROUND(E475*J475,2)</f>
        <v>0</v>
      </c>
      <c r="L475" s="171">
        <v>21</v>
      </c>
      <c r="M475" s="171">
        <f>G475*(1+L475/100)</f>
        <v>0</v>
      </c>
      <c r="N475" s="169">
        <v>2.8E-3</v>
      </c>
      <c r="O475" s="169">
        <f>ROUND(E475*N475,2)</f>
        <v>0</v>
      </c>
      <c r="P475" s="169">
        <v>0</v>
      </c>
      <c r="Q475" s="169">
        <f>ROUND(E475*P475,2)</f>
        <v>0</v>
      </c>
      <c r="R475" s="171"/>
      <c r="S475" s="171" t="s">
        <v>181</v>
      </c>
      <c r="T475" s="172" t="s">
        <v>126</v>
      </c>
      <c r="U475" s="157">
        <v>0</v>
      </c>
      <c r="V475" s="157">
        <f>ROUND(E475*U475,2)</f>
        <v>0</v>
      </c>
      <c r="W475" s="157"/>
      <c r="X475" s="157" t="s">
        <v>353</v>
      </c>
      <c r="Y475" s="157" t="s">
        <v>128</v>
      </c>
      <c r="Z475" s="147"/>
      <c r="AA475" s="147"/>
      <c r="AB475" s="147"/>
      <c r="AC475" s="147"/>
      <c r="AD475" s="147"/>
      <c r="AE475" s="147"/>
      <c r="AF475" s="147"/>
      <c r="AG475" s="147" t="s">
        <v>354</v>
      </c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</row>
    <row r="476" spans="1:60" outlineLevel="2" x14ac:dyDescent="0.2">
      <c r="A476" s="154"/>
      <c r="B476" s="155"/>
      <c r="C476" s="256"/>
      <c r="D476" s="257"/>
      <c r="E476" s="257"/>
      <c r="F476" s="257"/>
      <c r="G476" s="257"/>
      <c r="H476" s="157"/>
      <c r="I476" s="157"/>
      <c r="J476" s="157"/>
      <c r="K476" s="157"/>
      <c r="L476" s="157"/>
      <c r="M476" s="157"/>
      <c r="N476" s="156"/>
      <c r="O476" s="156"/>
      <c r="P476" s="156"/>
      <c r="Q476" s="156"/>
      <c r="R476" s="157"/>
      <c r="S476" s="157"/>
      <c r="T476" s="157"/>
      <c r="U476" s="157"/>
      <c r="V476" s="157"/>
      <c r="W476" s="157"/>
      <c r="X476" s="157"/>
      <c r="Y476" s="157"/>
      <c r="Z476" s="147"/>
      <c r="AA476" s="147"/>
      <c r="AB476" s="147"/>
      <c r="AC476" s="147"/>
      <c r="AD476" s="147"/>
      <c r="AE476" s="147"/>
      <c r="AF476" s="147"/>
      <c r="AG476" s="147" t="s">
        <v>132</v>
      </c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</row>
    <row r="477" spans="1:60" ht="43.5" outlineLevel="1" x14ac:dyDescent="0.2">
      <c r="A477" s="166">
        <v>133</v>
      </c>
      <c r="B477" s="167" t="s">
        <v>638</v>
      </c>
      <c r="C477" s="175" t="s">
        <v>639</v>
      </c>
      <c r="D477" s="168" t="s">
        <v>477</v>
      </c>
      <c r="E477" s="169">
        <v>1</v>
      </c>
      <c r="F477" s="170"/>
      <c r="G477" s="171">
        <f>ROUND(E477*F477,2)</f>
        <v>0</v>
      </c>
      <c r="H477" s="170"/>
      <c r="I477" s="171">
        <f>ROUND(E477*H477,2)</f>
        <v>0</v>
      </c>
      <c r="J477" s="170"/>
      <c r="K477" s="171">
        <f>ROUND(E477*J477,2)</f>
        <v>0</v>
      </c>
      <c r="L477" s="171">
        <v>21</v>
      </c>
      <c r="M477" s="171">
        <f>G477*(1+L477/100)</f>
        <v>0</v>
      </c>
      <c r="N477" s="169">
        <v>1.8499999999999999E-2</v>
      </c>
      <c r="O477" s="169">
        <f>ROUND(E477*N477,2)</f>
        <v>0.02</v>
      </c>
      <c r="P477" s="169">
        <v>0</v>
      </c>
      <c r="Q477" s="169">
        <f>ROUND(E477*P477,2)</f>
        <v>0</v>
      </c>
      <c r="R477" s="171" t="s">
        <v>352</v>
      </c>
      <c r="S477" s="171" t="s">
        <v>125</v>
      </c>
      <c r="T477" s="172" t="s">
        <v>125</v>
      </c>
      <c r="U477" s="157">
        <v>0</v>
      </c>
      <c r="V477" s="157">
        <f>ROUND(E477*U477,2)</f>
        <v>0</v>
      </c>
      <c r="W477" s="157"/>
      <c r="X477" s="157" t="s">
        <v>353</v>
      </c>
      <c r="Y477" s="157" t="s">
        <v>128</v>
      </c>
      <c r="Z477" s="147"/>
      <c r="AA477" s="147"/>
      <c r="AB477" s="147"/>
      <c r="AC477" s="147"/>
      <c r="AD477" s="147"/>
      <c r="AE477" s="147"/>
      <c r="AF477" s="147"/>
      <c r="AG477" s="147" t="s">
        <v>354</v>
      </c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</row>
    <row r="478" spans="1:60" outlineLevel="2" x14ac:dyDescent="0.2">
      <c r="A478" s="154"/>
      <c r="B478" s="155"/>
      <c r="C478" s="256"/>
      <c r="D478" s="257"/>
      <c r="E478" s="257"/>
      <c r="F478" s="257"/>
      <c r="G478" s="257"/>
      <c r="H478" s="157"/>
      <c r="I478" s="157"/>
      <c r="J478" s="157"/>
      <c r="K478" s="157"/>
      <c r="L478" s="157"/>
      <c r="M478" s="157"/>
      <c r="N478" s="156"/>
      <c r="O478" s="156"/>
      <c r="P478" s="156"/>
      <c r="Q478" s="156"/>
      <c r="R478" s="157"/>
      <c r="S478" s="157"/>
      <c r="T478" s="157"/>
      <c r="U478" s="157"/>
      <c r="V478" s="157"/>
      <c r="W478" s="157"/>
      <c r="X478" s="157"/>
      <c r="Y478" s="157"/>
      <c r="Z478" s="147"/>
      <c r="AA478" s="147"/>
      <c r="AB478" s="147"/>
      <c r="AC478" s="147"/>
      <c r="AD478" s="147"/>
      <c r="AE478" s="147"/>
      <c r="AF478" s="147"/>
      <c r="AG478" s="147" t="s">
        <v>132</v>
      </c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</row>
    <row r="479" spans="1:60" ht="43.5" outlineLevel="1" x14ac:dyDescent="0.2">
      <c r="A479" s="166">
        <v>134</v>
      </c>
      <c r="B479" s="167" t="s">
        <v>640</v>
      </c>
      <c r="C479" s="175" t="s">
        <v>641</v>
      </c>
      <c r="D479" s="168" t="s">
        <v>477</v>
      </c>
      <c r="E479" s="169">
        <v>3</v>
      </c>
      <c r="F479" s="170"/>
      <c r="G479" s="171">
        <f>ROUND(E479*F479,2)</f>
        <v>0</v>
      </c>
      <c r="H479" s="170"/>
      <c r="I479" s="171">
        <f>ROUND(E479*H479,2)</f>
        <v>0</v>
      </c>
      <c r="J479" s="170"/>
      <c r="K479" s="171">
        <f>ROUND(E479*J479,2)</f>
        <v>0</v>
      </c>
      <c r="L479" s="171">
        <v>21</v>
      </c>
      <c r="M479" s="171">
        <f>G479*(1+L479/100)</f>
        <v>0</v>
      </c>
      <c r="N479" s="169">
        <v>2.4500000000000001E-2</v>
      </c>
      <c r="O479" s="169">
        <f>ROUND(E479*N479,2)</f>
        <v>7.0000000000000007E-2</v>
      </c>
      <c r="P479" s="169">
        <v>0</v>
      </c>
      <c r="Q479" s="169">
        <f>ROUND(E479*P479,2)</f>
        <v>0</v>
      </c>
      <c r="R479" s="171" t="s">
        <v>352</v>
      </c>
      <c r="S479" s="171" t="s">
        <v>125</v>
      </c>
      <c r="T479" s="172" t="s">
        <v>125</v>
      </c>
      <c r="U479" s="157">
        <v>0</v>
      </c>
      <c r="V479" s="157">
        <f>ROUND(E479*U479,2)</f>
        <v>0</v>
      </c>
      <c r="W479" s="157"/>
      <c r="X479" s="157" t="s">
        <v>353</v>
      </c>
      <c r="Y479" s="157" t="s">
        <v>128</v>
      </c>
      <c r="Z479" s="147"/>
      <c r="AA479" s="147"/>
      <c r="AB479" s="147"/>
      <c r="AC479" s="147"/>
      <c r="AD479" s="147"/>
      <c r="AE479" s="147"/>
      <c r="AF479" s="147"/>
      <c r="AG479" s="147" t="s">
        <v>354</v>
      </c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</row>
    <row r="480" spans="1:60" outlineLevel="2" x14ac:dyDescent="0.2">
      <c r="A480" s="154"/>
      <c r="B480" s="155"/>
      <c r="C480" s="245" t="s">
        <v>642</v>
      </c>
      <c r="D480" s="246"/>
      <c r="E480" s="246"/>
      <c r="F480" s="246"/>
      <c r="G480" s="246"/>
      <c r="H480" s="157"/>
      <c r="I480" s="157"/>
      <c r="J480" s="157"/>
      <c r="K480" s="157"/>
      <c r="L480" s="157"/>
      <c r="M480" s="157"/>
      <c r="N480" s="156"/>
      <c r="O480" s="156"/>
      <c r="P480" s="156"/>
      <c r="Q480" s="156"/>
      <c r="R480" s="157"/>
      <c r="S480" s="157"/>
      <c r="T480" s="157"/>
      <c r="U480" s="157"/>
      <c r="V480" s="157"/>
      <c r="W480" s="157"/>
      <c r="X480" s="157"/>
      <c r="Y480" s="157"/>
      <c r="Z480" s="147"/>
      <c r="AA480" s="147"/>
      <c r="AB480" s="147"/>
      <c r="AC480" s="147"/>
      <c r="AD480" s="147"/>
      <c r="AE480" s="147"/>
      <c r="AF480" s="147"/>
      <c r="AG480" s="147" t="s">
        <v>130</v>
      </c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</row>
    <row r="481" spans="1:60" outlineLevel="2" x14ac:dyDescent="0.2">
      <c r="A481" s="154"/>
      <c r="B481" s="155"/>
      <c r="C481" s="243"/>
      <c r="D481" s="244"/>
      <c r="E481" s="244"/>
      <c r="F481" s="244"/>
      <c r="G481" s="244"/>
      <c r="H481" s="157"/>
      <c r="I481" s="157"/>
      <c r="J481" s="157"/>
      <c r="K481" s="157"/>
      <c r="L481" s="157"/>
      <c r="M481" s="157"/>
      <c r="N481" s="156"/>
      <c r="O481" s="156"/>
      <c r="P481" s="156"/>
      <c r="Q481" s="156"/>
      <c r="R481" s="157"/>
      <c r="S481" s="157"/>
      <c r="T481" s="157"/>
      <c r="U481" s="157"/>
      <c r="V481" s="157"/>
      <c r="W481" s="157"/>
      <c r="X481" s="157"/>
      <c r="Y481" s="157"/>
      <c r="Z481" s="147"/>
      <c r="AA481" s="147"/>
      <c r="AB481" s="147"/>
      <c r="AC481" s="147"/>
      <c r="AD481" s="147"/>
      <c r="AE481" s="147"/>
      <c r="AF481" s="147"/>
      <c r="AG481" s="147" t="s">
        <v>132</v>
      </c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</row>
    <row r="482" spans="1:60" ht="43.5" outlineLevel="1" x14ac:dyDescent="0.2">
      <c r="A482" s="166">
        <v>135</v>
      </c>
      <c r="B482" s="167" t="s">
        <v>643</v>
      </c>
      <c r="C482" s="175" t="s">
        <v>644</v>
      </c>
      <c r="D482" s="168" t="s">
        <v>477</v>
      </c>
      <c r="E482" s="169">
        <v>2</v>
      </c>
      <c r="F482" s="170"/>
      <c r="G482" s="171">
        <f>ROUND(E482*F482,2)</f>
        <v>0</v>
      </c>
      <c r="H482" s="170"/>
      <c r="I482" s="171">
        <f>ROUND(E482*H482,2)</f>
        <v>0</v>
      </c>
      <c r="J482" s="170"/>
      <c r="K482" s="171">
        <f>ROUND(E482*J482,2)</f>
        <v>0</v>
      </c>
      <c r="L482" s="171">
        <v>21</v>
      </c>
      <c r="M482" s="171">
        <f>G482*(1+L482/100)</f>
        <v>0</v>
      </c>
      <c r="N482" s="169">
        <v>4.0500000000000001E-2</v>
      </c>
      <c r="O482" s="169">
        <f>ROUND(E482*N482,2)</f>
        <v>0.08</v>
      </c>
      <c r="P482" s="169">
        <v>0</v>
      </c>
      <c r="Q482" s="169">
        <f>ROUND(E482*P482,2)</f>
        <v>0</v>
      </c>
      <c r="R482" s="171" t="s">
        <v>352</v>
      </c>
      <c r="S482" s="171" t="s">
        <v>125</v>
      </c>
      <c r="T482" s="172" t="s">
        <v>125</v>
      </c>
      <c r="U482" s="157">
        <v>0</v>
      </c>
      <c r="V482" s="157">
        <f>ROUND(E482*U482,2)</f>
        <v>0</v>
      </c>
      <c r="W482" s="157"/>
      <c r="X482" s="157" t="s">
        <v>353</v>
      </c>
      <c r="Y482" s="157" t="s">
        <v>128</v>
      </c>
      <c r="Z482" s="147"/>
      <c r="AA482" s="147"/>
      <c r="AB482" s="147"/>
      <c r="AC482" s="147"/>
      <c r="AD482" s="147"/>
      <c r="AE482" s="147"/>
      <c r="AF482" s="147"/>
      <c r="AG482" s="147" t="s">
        <v>354</v>
      </c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</row>
    <row r="483" spans="1:60" outlineLevel="2" x14ac:dyDescent="0.2">
      <c r="A483" s="154"/>
      <c r="B483" s="155"/>
      <c r="C483" s="245" t="s">
        <v>642</v>
      </c>
      <c r="D483" s="246"/>
      <c r="E483" s="246"/>
      <c r="F483" s="246"/>
      <c r="G483" s="246"/>
      <c r="H483" s="157"/>
      <c r="I483" s="157"/>
      <c r="J483" s="157"/>
      <c r="K483" s="157"/>
      <c r="L483" s="157"/>
      <c r="M483" s="157"/>
      <c r="N483" s="156"/>
      <c r="O483" s="156"/>
      <c r="P483" s="156"/>
      <c r="Q483" s="156"/>
      <c r="R483" s="157"/>
      <c r="S483" s="157"/>
      <c r="T483" s="157"/>
      <c r="U483" s="157"/>
      <c r="V483" s="157"/>
      <c r="W483" s="157"/>
      <c r="X483" s="157"/>
      <c r="Y483" s="157"/>
      <c r="Z483" s="147"/>
      <c r="AA483" s="147"/>
      <c r="AB483" s="147"/>
      <c r="AC483" s="147"/>
      <c r="AD483" s="147"/>
      <c r="AE483" s="147"/>
      <c r="AF483" s="147"/>
      <c r="AG483" s="147" t="s">
        <v>130</v>
      </c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</row>
    <row r="484" spans="1:60" outlineLevel="2" x14ac:dyDescent="0.2">
      <c r="A484" s="154"/>
      <c r="B484" s="155"/>
      <c r="C484" s="243"/>
      <c r="D484" s="244"/>
      <c r="E484" s="244"/>
      <c r="F484" s="244"/>
      <c r="G484" s="244"/>
      <c r="H484" s="157"/>
      <c r="I484" s="157"/>
      <c r="J484" s="157"/>
      <c r="K484" s="157"/>
      <c r="L484" s="157"/>
      <c r="M484" s="157"/>
      <c r="N484" s="156"/>
      <c r="O484" s="156"/>
      <c r="P484" s="156"/>
      <c r="Q484" s="156"/>
      <c r="R484" s="157"/>
      <c r="S484" s="157"/>
      <c r="T484" s="157"/>
      <c r="U484" s="157"/>
      <c r="V484" s="157"/>
      <c r="W484" s="157"/>
      <c r="X484" s="157"/>
      <c r="Y484" s="157"/>
      <c r="Z484" s="147"/>
      <c r="AA484" s="147"/>
      <c r="AB484" s="147"/>
      <c r="AC484" s="147"/>
      <c r="AD484" s="147"/>
      <c r="AE484" s="147"/>
      <c r="AF484" s="147"/>
      <c r="AG484" s="147" t="s">
        <v>132</v>
      </c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</row>
    <row r="485" spans="1:60" outlineLevel="1" x14ac:dyDescent="0.2">
      <c r="A485" s="166">
        <v>136</v>
      </c>
      <c r="B485" s="167" t="s">
        <v>645</v>
      </c>
      <c r="C485" s="175" t="s">
        <v>646</v>
      </c>
      <c r="D485" s="168" t="s">
        <v>477</v>
      </c>
      <c r="E485" s="169">
        <v>4</v>
      </c>
      <c r="F485" s="170"/>
      <c r="G485" s="171">
        <f>ROUND(E485*F485,2)</f>
        <v>0</v>
      </c>
      <c r="H485" s="170"/>
      <c r="I485" s="171">
        <f>ROUND(E485*H485,2)</f>
        <v>0</v>
      </c>
      <c r="J485" s="170"/>
      <c r="K485" s="171">
        <f>ROUND(E485*J485,2)</f>
        <v>0</v>
      </c>
      <c r="L485" s="171">
        <v>21</v>
      </c>
      <c r="M485" s="171">
        <f>G485*(1+L485/100)</f>
        <v>0</v>
      </c>
      <c r="N485" s="169">
        <v>2.3E-3</v>
      </c>
      <c r="O485" s="169">
        <f>ROUND(E485*N485,2)</f>
        <v>0.01</v>
      </c>
      <c r="P485" s="169">
        <v>0</v>
      </c>
      <c r="Q485" s="169">
        <f>ROUND(E485*P485,2)</f>
        <v>0</v>
      </c>
      <c r="R485" s="171"/>
      <c r="S485" s="171" t="s">
        <v>181</v>
      </c>
      <c r="T485" s="172" t="s">
        <v>126</v>
      </c>
      <c r="U485" s="157">
        <v>0</v>
      </c>
      <c r="V485" s="157">
        <f>ROUND(E485*U485,2)</f>
        <v>0</v>
      </c>
      <c r="W485" s="157"/>
      <c r="X485" s="157" t="s">
        <v>353</v>
      </c>
      <c r="Y485" s="157" t="s">
        <v>128</v>
      </c>
      <c r="Z485" s="147"/>
      <c r="AA485" s="147"/>
      <c r="AB485" s="147"/>
      <c r="AC485" s="147"/>
      <c r="AD485" s="147"/>
      <c r="AE485" s="147"/>
      <c r="AF485" s="147"/>
      <c r="AG485" s="147" t="s">
        <v>354</v>
      </c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</row>
    <row r="486" spans="1:60" outlineLevel="2" x14ac:dyDescent="0.2">
      <c r="A486" s="154"/>
      <c r="B486" s="155"/>
      <c r="C486" s="256"/>
      <c r="D486" s="257"/>
      <c r="E486" s="257"/>
      <c r="F486" s="257"/>
      <c r="G486" s="257"/>
      <c r="H486" s="157"/>
      <c r="I486" s="157"/>
      <c r="J486" s="157"/>
      <c r="K486" s="157"/>
      <c r="L486" s="157"/>
      <c r="M486" s="157"/>
      <c r="N486" s="156"/>
      <c r="O486" s="156"/>
      <c r="P486" s="156"/>
      <c r="Q486" s="156"/>
      <c r="R486" s="157"/>
      <c r="S486" s="157"/>
      <c r="T486" s="157"/>
      <c r="U486" s="157"/>
      <c r="V486" s="157"/>
      <c r="W486" s="157"/>
      <c r="X486" s="157"/>
      <c r="Y486" s="157"/>
      <c r="Z486" s="147"/>
      <c r="AA486" s="147"/>
      <c r="AB486" s="147"/>
      <c r="AC486" s="147"/>
      <c r="AD486" s="147"/>
      <c r="AE486" s="147"/>
      <c r="AF486" s="147"/>
      <c r="AG486" s="147" t="s">
        <v>132</v>
      </c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</row>
    <row r="487" spans="1:60" outlineLevel="1" x14ac:dyDescent="0.2">
      <c r="A487" s="166">
        <v>137</v>
      </c>
      <c r="B487" s="167" t="s">
        <v>647</v>
      </c>
      <c r="C487" s="175" t="s">
        <v>648</v>
      </c>
      <c r="D487" s="168" t="s">
        <v>477</v>
      </c>
      <c r="E487" s="169">
        <v>28</v>
      </c>
      <c r="F487" s="170"/>
      <c r="G487" s="171">
        <f>ROUND(E487*F487,2)</f>
        <v>0</v>
      </c>
      <c r="H487" s="170"/>
      <c r="I487" s="171">
        <f>ROUND(E487*H487,2)</f>
        <v>0</v>
      </c>
      <c r="J487" s="170"/>
      <c r="K487" s="171">
        <f>ROUND(E487*J487,2)</f>
        <v>0</v>
      </c>
      <c r="L487" s="171">
        <v>21</v>
      </c>
      <c r="M487" s="171">
        <f>G487*(1+L487/100)</f>
        <v>0</v>
      </c>
      <c r="N487" s="169">
        <v>2.3E-3</v>
      </c>
      <c r="O487" s="169">
        <f>ROUND(E487*N487,2)</f>
        <v>0.06</v>
      </c>
      <c r="P487" s="169">
        <v>0</v>
      </c>
      <c r="Q487" s="169">
        <f>ROUND(E487*P487,2)</f>
        <v>0</v>
      </c>
      <c r="R487" s="171"/>
      <c r="S487" s="171" t="s">
        <v>181</v>
      </c>
      <c r="T487" s="172" t="s">
        <v>126</v>
      </c>
      <c r="U487" s="157">
        <v>0</v>
      </c>
      <c r="V487" s="157">
        <f>ROUND(E487*U487,2)</f>
        <v>0</v>
      </c>
      <c r="W487" s="157"/>
      <c r="X487" s="157" t="s">
        <v>353</v>
      </c>
      <c r="Y487" s="157" t="s">
        <v>128</v>
      </c>
      <c r="Z487" s="147"/>
      <c r="AA487" s="147"/>
      <c r="AB487" s="147"/>
      <c r="AC487" s="147"/>
      <c r="AD487" s="147"/>
      <c r="AE487" s="147"/>
      <c r="AF487" s="147"/>
      <c r="AG487" s="147" t="s">
        <v>354</v>
      </c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</row>
    <row r="488" spans="1:60" outlineLevel="2" x14ac:dyDescent="0.2">
      <c r="A488" s="154"/>
      <c r="B488" s="155"/>
      <c r="C488" s="256"/>
      <c r="D488" s="257"/>
      <c r="E488" s="257"/>
      <c r="F488" s="257"/>
      <c r="G488" s="257"/>
      <c r="H488" s="157"/>
      <c r="I488" s="157"/>
      <c r="J488" s="157"/>
      <c r="K488" s="157"/>
      <c r="L488" s="157"/>
      <c r="M488" s="157"/>
      <c r="N488" s="156"/>
      <c r="O488" s="156"/>
      <c r="P488" s="156"/>
      <c r="Q488" s="156"/>
      <c r="R488" s="157"/>
      <c r="S488" s="157"/>
      <c r="T488" s="157"/>
      <c r="U488" s="157"/>
      <c r="V488" s="157"/>
      <c r="W488" s="157"/>
      <c r="X488" s="157"/>
      <c r="Y488" s="157"/>
      <c r="Z488" s="147"/>
      <c r="AA488" s="147"/>
      <c r="AB488" s="147"/>
      <c r="AC488" s="147"/>
      <c r="AD488" s="147"/>
      <c r="AE488" s="147"/>
      <c r="AF488" s="147"/>
      <c r="AG488" s="147" t="s">
        <v>132</v>
      </c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</row>
    <row r="489" spans="1:60" outlineLevel="1" x14ac:dyDescent="0.2">
      <c r="A489" s="166">
        <v>138</v>
      </c>
      <c r="B489" s="167" t="s">
        <v>649</v>
      </c>
      <c r="C489" s="175" t="s">
        <v>650</v>
      </c>
      <c r="D489" s="168" t="s">
        <v>477</v>
      </c>
      <c r="E489" s="169">
        <v>1</v>
      </c>
      <c r="F489" s="170"/>
      <c r="G489" s="171">
        <f>ROUND(E489*F489,2)</f>
        <v>0</v>
      </c>
      <c r="H489" s="170"/>
      <c r="I489" s="171">
        <f>ROUND(E489*H489,2)</f>
        <v>0</v>
      </c>
      <c r="J489" s="170"/>
      <c r="K489" s="171">
        <f>ROUND(E489*J489,2)</f>
        <v>0</v>
      </c>
      <c r="L489" s="171">
        <v>21</v>
      </c>
      <c r="M489" s="171">
        <f>G489*(1+L489/100)</f>
        <v>0</v>
      </c>
      <c r="N489" s="169">
        <v>2.3E-3</v>
      </c>
      <c r="O489" s="169">
        <f>ROUND(E489*N489,2)</f>
        <v>0</v>
      </c>
      <c r="P489" s="169">
        <v>0</v>
      </c>
      <c r="Q489" s="169">
        <f>ROUND(E489*P489,2)</f>
        <v>0</v>
      </c>
      <c r="R489" s="171"/>
      <c r="S489" s="171" t="s">
        <v>181</v>
      </c>
      <c r="T489" s="172" t="s">
        <v>126</v>
      </c>
      <c r="U489" s="157">
        <v>0</v>
      </c>
      <c r="V489" s="157">
        <f>ROUND(E489*U489,2)</f>
        <v>0</v>
      </c>
      <c r="W489" s="157"/>
      <c r="X489" s="157" t="s">
        <v>353</v>
      </c>
      <c r="Y489" s="157" t="s">
        <v>128</v>
      </c>
      <c r="Z489" s="147"/>
      <c r="AA489" s="147"/>
      <c r="AB489" s="147"/>
      <c r="AC489" s="147"/>
      <c r="AD489" s="147"/>
      <c r="AE489" s="147"/>
      <c r="AF489" s="147"/>
      <c r="AG489" s="147" t="s">
        <v>354</v>
      </c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</row>
    <row r="490" spans="1:60" outlineLevel="2" x14ac:dyDescent="0.2">
      <c r="A490" s="154"/>
      <c r="B490" s="155"/>
      <c r="C490" s="256"/>
      <c r="D490" s="257"/>
      <c r="E490" s="257"/>
      <c r="F490" s="257"/>
      <c r="G490" s="257"/>
      <c r="H490" s="157"/>
      <c r="I490" s="157"/>
      <c r="J490" s="157"/>
      <c r="K490" s="157"/>
      <c r="L490" s="157"/>
      <c r="M490" s="157"/>
      <c r="N490" s="156"/>
      <c r="O490" s="156"/>
      <c r="P490" s="156"/>
      <c r="Q490" s="156"/>
      <c r="R490" s="157"/>
      <c r="S490" s="157"/>
      <c r="T490" s="157"/>
      <c r="U490" s="157"/>
      <c r="V490" s="157"/>
      <c r="W490" s="157"/>
      <c r="X490" s="157"/>
      <c r="Y490" s="157"/>
      <c r="Z490" s="147"/>
      <c r="AA490" s="147"/>
      <c r="AB490" s="147"/>
      <c r="AC490" s="147"/>
      <c r="AD490" s="147"/>
      <c r="AE490" s="147"/>
      <c r="AF490" s="147"/>
      <c r="AG490" s="147" t="s">
        <v>132</v>
      </c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</row>
    <row r="491" spans="1:60" outlineLevel="1" x14ac:dyDescent="0.2">
      <c r="A491" s="166">
        <v>139</v>
      </c>
      <c r="B491" s="167" t="s">
        <v>651</v>
      </c>
      <c r="C491" s="175" t="s">
        <v>652</v>
      </c>
      <c r="D491" s="168" t="s">
        <v>477</v>
      </c>
      <c r="E491" s="169">
        <v>6</v>
      </c>
      <c r="F491" s="170"/>
      <c r="G491" s="171">
        <f>ROUND(E491*F491,2)</f>
        <v>0</v>
      </c>
      <c r="H491" s="170"/>
      <c r="I491" s="171">
        <f>ROUND(E491*H491,2)</f>
        <v>0</v>
      </c>
      <c r="J491" s="170"/>
      <c r="K491" s="171">
        <f>ROUND(E491*J491,2)</f>
        <v>0</v>
      </c>
      <c r="L491" s="171">
        <v>21</v>
      </c>
      <c r="M491" s="171">
        <f>G491*(1+L491/100)</f>
        <v>0</v>
      </c>
      <c r="N491" s="169">
        <v>3.5499999999999997E-2</v>
      </c>
      <c r="O491" s="169">
        <f>ROUND(E491*N491,2)</f>
        <v>0.21</v>
      </c>
      <c r="P491" s="169">
        <v>0</v>
      </c>
      <c r="Q491" s="169">
        <f>ROUND(E491*P491,2)</f>
        <v>0</v>
      </c>
      <c r="R491" s="171"/>
      <c r="S491" s="171" t="s">
        <v>181</v>
      </c>
      <c r="T491" s="172" t="s">
        <v>126</v>
      </c>
      <c r="U491" s="157">
        <v>0</v>
      </c>
      <c r="V491" s="157">
        <f>ROUND(E491*U491,2)</f>
        <v>0</v>
      </c>
      <c r="W491" s="157"/>
      <c r="X491" s="157" t="s">
        <v>353</v>
      </c>
      <c r="Y491" s="157" t="s">
        <v>128</v>
      </c>
      <c r="Z491" s="147"/>
      <c r="AA491" s="147"/>
      <c r="AB491" s="147"/>
      <c r="AC491" s="147"/>
      <c r="AD491" s="147"/>
      <c r="AE491" s="147"/>
      <c r="AF491" s="147"/>
      <c r="AG491" s="147" t="s">
        <v>354</v>
      </c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</row>
    <row r="492" spans="1:60" outlineLevel="2" x14ac:dyDescent="0.2">
      <c r="A492" s="154"/>
      <c r="B492" s="155"/>
      <c r="C492" s="256"/>
      <c r="D492" s="257"/>
      <c r="E492" s="257"/>
      <c r="F492" s="257"/>
      <c r="G492" s="257"/>
      <c r="H492" s="157"/>
      <c r="I492" s="157"/>
      <c r="J492" s="157"/>
      <c r="K492" s="157"/>
      <c r="L492" s="157"/>
      <c r="M492" s="157"/>
      <c r="N492" s="156"/>
      <c r="O492" s="156"/>
      <c r="P492" s="156"/>
      <c r="Q492" s="156"/>
      <c r="R492" s="157"/>
      <c r="S492" s="157"/>
      <c r="T492" s="157"/>
      <c r="U492" s="157"/>
      <c r="V492" s="157"/>
      <c r="W492" s="157"/>
      <c r="X492" s="157"/>
      <c r="Y492" s="157"/>
      <c r="Z492" s="147"/>
      <c r="AA492" s="147"/>
      <c r="AB492" s="147"/>
      <c r="AC492" s="147"/>
      <c r="AD492" s="147"/>
      <c r="AE492" s="147"/>
      <c r="AF492" s="147"/>
      <c r="AG492" s="147" t="s">
        <v>132</v>
      </c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</row>
    <row r="493" spans="1:60" outlineLevel="1" x14ac:dyDescent="0.2">
      <c r="A493" s="166">
        <v>140</v>
      </c>
      <c r="B493" s="167" t="s">
        <v>653</v>
      </c>
      <c r="C493" s="175" t="s">
        <v>654</v>
      </c>
      <c r="D493" s="168" t="s">
        <v>477</v>
      </c>
      <c r="E493" s="169">
        <v>1</v>
      </c>
      <c r="F493" s="170"/>
      <c r="G493" s="171">
        <f>ROUND(E493*F493,2)</f>
        <v>0</v>
      </c>
      <c r="H493" s="170"/>
      <c r="I493" s="171">
        <f>ROUND(E493*H493,2)</f>
        <v>0</v>
      </c>
      <c r="J493" s="170"/>
      <c r="K493" s="171">
        <f>ROUND(E493*J493,2)</f>
        <v>0</v>
      </c>
      <c r="L493" s="171">
        <v>21</v>
      </c>
      <c r="M493" s="171">
        <f>G493*(1+L493/100)</f>
        <v>0</v>
      </c>
      <c r="N493" s="169">
        <v>8.9999999999999998E-4</v>
      </c>
      <c r="O493" s="169">
        <f>ROUND(E493*N493,2)</f>
        <v>0</v>
      </c>
      <c r="P493" s="169">
        <v>0</v>
      </c>
      <c r="Q493" s="169">
        <f>ROUND(E493*P493,2)</f>
        <v>0</v>
      </c>
      <c r="R493" s="171"/>
      <c r="S493" s="171" t="s">
        <v>181</v>
      </c>
      <c r="T493" s="172" t="s">
        <v>126</v>
      </c>
      <c r="U493" s="157">
        <v>0</v>
      </c>
      <c r="V493" s="157">
        <f>ROUND(E493*U493,2)</f>
        <v>0</v>
      </c>
      <c r="W493" s="157"/>
      <c r="X493" s="157" t="s">
        <v>353</v>
      </c>
      <c r="Y493" s="157" t="s">
        <v>128</v>
      </c>
      <c r="Z493" s="147"/>
      <c r="AA493" s="147"/>
      <c r="AB493" s="147"/>
      <c r="AC493" s="147"/>
      <c r="AD493" s="147"/>
      <c r="AE493" s="147"/>
      <c r="AF493" s="147"/>
      <c r="AG493" s="147" t="s">
        <v>354</v>
      </c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</row>
    <row r="494" spans="1:60" outlineLevel="2" x14ac:dyDescent="0.2">
      <c r="A494" s="154"/>
      <c r="B494" s="155"/>
      <c r="C494" s="256"/>
      <c r="D494" s="257"/>
      <c r="E494" s="257"/>
      <c r="F494" s="257"/>
      <c r="G494" s="257"/>
      <c r="H494" s="157"/>
      <c r="I494" s="157"/>
      <c r="J494" s="157"/>
      <c r="K494" s="157"/>
      <c r="L494" s="157"/>
      <c r="M494" s="157"/>
      <c r="N494" s="156"/>
      <c r="O494" s="156"/>
      <c r="P494" s="156"/>
      <c r="Q494" s="156"/>
      <c r="R494" s="157"/>
      <c r="S494" s="157"/>
      <c r="T494" s="157"/>
      <c r="U494" s="157"/>
      <c r="V494" s="157"/>
      <c r="W494" s="157"/>
      <c r="X494" s="157"/>
      <c r="Y494" s="157"/>
      <c r="Z494" s="147"/>
      <c r="AA494" s="147"/>
      <c r="AB494" s="147"/>
      <c r="AC494" s="147"/>
      <c r="AD494" s="147"/>
      <c r="AE494" s="147"/>
      <c r="AF494" s="147"/>
      <c r="AG494" s="147" t="s">
        <v>132</v>
      </c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</row>
    <row r="495" spans="1:60" outlineLevel="1" x14ac:dyDescent="0.2">
      <c r="A495" s="166">
        <v>141</v>
      </c>
      <c r="B495" s="167" t="s">
        <v>655</v>
      </c>
      <c r="C495" s="175" t="s">
        <v>656</v>
      </c>
      <c r="D495" s="168" t="s">
        <v>477</v>
      </c>
      <c r="E495" s="169">
        <v>6</v>
      </c>
      <c r="F495" s="170"/>
      <c r="G495" s="171">
        <f>ROUND(E495*F495,2)</f>
        <v>0</v>
      </c>
      <c r="H495" s="170"/>
      <c r="I495" s="171">
        <f>ROUND(E495*H495,2)</f>
        <v>0</v>
      </c>
      <c r="J495" s="170"/>
      <c r="K495" s="171">
        <f>ROUND(E495*J495,2)</f>
        <v>0</v>
      </c>
      <c r="L495" s="171">
        <v>21</v>
      </c>
      <c r="M495" s="171">
        <f>G495*(1+L495/100)</f>
        <v>0</v>
      </c>
      <c r="N495" s="169">
        <v>1.9E-3</v>
      </c>
      <c r="O495" s="169">
        <f>ROUND(E495*N495,2)</f>
        <v>0.01</v>
      </c>
      <c r="P495" s="169">
        <v>0</v>
      </c>
      <c r="Q495" s="169">
        <f>ROUND(E495*P495,2)</f>
        <v>0</v>
      </c>
      <c r="R495" s="171"/>
      <c r="S495" s="171" t="s">
        <v>181</v>
      </c>
      <c r="T495" s="172" t="s">
        <v>126</v>
      </c>
      <c r="U495" s="157">
        <v>0</v>
      </c>
      <c r="V495" s="157">
        <f>ROUND(E495*U495,2)</f>
        <v>0</v>
      </c>
      <c r="W495" s="157"/>
      <c r="X495" s="157" t="s">
        <v>353</v>
      </c>
      <c r="Y495" s="157" t="s">
        <v>128</v>
      </c>
      <c r="Z495" s="147"/>
      <c r="AA495" s="147"/>
      <c r="AB495" s="147"/>
      <c r="AC495" s="147"/>
      <c r="AD495" s="147"/>
      <c r="AE495" s="147"/>
      <c r="AF495" s="147"/>
      <c r="AG495" s="147" t="s">
        <v>354</v>
      </c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</row>
    <row r="496" spans="1:60" outlineLevel="2" x14ac:dyDescent="0.2">
      <c r="A496" s="154"/>
      <c r="B496" s="155"/>
      <c r="C496" s="256"/>
      <c r="D496" s="257"/>
      <c r="E496" s="257"/>
      <c r="F496" s="257"/>
      <c r="G496" s="257"/>
      <c r="H496" s="157"/>
      <c r="I496" s="157"/>
      <c r="J496" s="157"/>
      <c r="K496" s="157"/>
      <c r="L496" s="157"/>
      <c r="M496" s="157"/>
      <c r="N496" s="156"/>
      <c r="O496" s="156"/>
      <c r="P496" s="156"/>
      <c r="Q496" s="156"/>
      <c r="R496" s="157"/>
      <c r="S496" s="157"/>
      <c r="T496" s="157"/>
      <c r="U496" s="157"/>
      <c r="V496" s="157"/>
      <c r="W496" s="157"/>
      <c r="X496" s="157"/>
      <c r="Y496" s="157"/>
      <c r="Z496" s="147"/>
      <c r="AA496" s="147"/>
      <c r="AB496" s="147"/>
      <c r="AC496" s="147"/>
      <c r="AD496" s="147"/>
      <c r="AE496" s="147"/>
      <c r="AF496" s="147"/>
      <c r="AG496" s="147" t="s">
        <v>132</v>
      </c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</row>
    <row r="497" spans="1:60" outlineLevel="1" x14ac:dyDescent="0.2">
      <c r="A497" s="166">
        <v>142</v>
      </c>
      <c r="B497" s="167" t="s">
        <v>657</v>
      </c>
      <c r="C497" s="175" t="s">
        <v>658</v>
      </c>
      <c r="D497" s="168" t="s">
        <v>477</v>
      </c>
      <c r="E497" s="169">
        <v>33</v>
      </c>
      <c r="F497" s="170"/>
      <c r="G497" s="171">
        <f>ROUND(E497*F497,2)</f>
        <v>0</v>
      </c>
      <c r="H497" s="170"/>
      <c r="I497" s="171">
        <f>ROUND(E497*H497,2)</f>
        <v>0</v>
      </c>
      <c r="J497" s="170"/>
      <c r="K497" s="171">
        <f>ROUND(E497*J497,2)</f>
        <v>0</v>
      </c>
      <c r="L497" s="171">
        <v>21</v>
      </c>
      <c r="M497" s="171">
        <f>G497*(1+L497/100)</f>
        <v>0</v>
      </c>
      <c r="N497" s="169">
        <v>0</v>
      </c>
      <c r="O497" s="169">
        <f>ROUND(E497*N497,2)</f>
        <v>0</v>
      </c>
      <c r="P497" s="169">
        <v>0</v>
      </c>
      <c r="Q497" s="169">
        <f>ROUND(E497*P497,2)</f>
        <v>0</v>
      </c>
      <c r="R497" s="171" t="s">
        <v>352</v>
      </c>
      <c r="S497" s="171" t="s">
        <v>125</v>
      </c>
      <c r="T497" s="172" t="s">
        <v>125</v>
      </c>
      <c r="U497" s="157">
        <v>0</v>
      </c>
      <c r="V497" s="157">
        <f>ROUND(E497*U497,2)</f>
        <v>0</v>
      </c>
      <c r="W497" s="157"/>
      <c r="X497" s="157" t="s">
        <v>353</v>
      </c>
      <c r="Y497" s="157" t="s">
        <v>128</v>
      </c>
      <c r="Z497" s="147"/>
      <c r="AA497" s="147"/>
      <c r="AB497" s="147"/>
      <c r="AC497" s="147"/>
      <c r="AD497" s="147"/>
      <c r="AE497" s="147"/>
      <c r="AF497" s="147"/>
      <c r="AG497" s="147" t="s">
        <v>354</v>
      </c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</row>
    <row r="498" spans="1:60" outlineLevel="2" x14ac:dyDescent="0.2">
      <c r="A498" s="154"/>
      <c r="B498" s="155"/>
      <c r="C498" s="256"/>
      <c r="D498" s="257"/>
      <c r="E498" s="257"/>
      <c r="F498" s="257"/>
      <c r="G498" s="257"/>
      <c r="H498" s="157"/>
      <c r="I498" s="157"/>
      <c r="J498" s="157"/>
      <c r="K498" s="157"/>
      <c r="L498" s="157"/>
      <c r="M498" s="157"/>
      <c r="N498" s="156"/>
      <c r="O498" s="156"/>
      <c r="P498" s="156"/>
      <c r="Q498" s="156"/>
      <c r="R498" s="157"/>
      <c r="S498" s="157"/>
      <c r="T498" s="157"/>
      <c r="U498" s="157"/>
      <c r="V498" s="157"/>
      <c r="W498" s="157"/>
      <c r="X498" s="157"/>
      <c r="Y498" s="157"/>
      <c r="Z498" s="147"/>
      <c r="AA498" s="147"/>
      <c r="AB498" s="147"/>
      <c r="AC498" s="147"/>
      <c r="AD498" s="147"/>
      <c r="AE498" s="147"/>
      <c r="AF498" s="147"/>
      <c r="AG498" s="147" t="s">
        <v>132</v>
      </c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</row>
    <row r="499" spans="1:60" ht="21.75" outlineLevel="1" x14ac:dyDescent="0.2">
      <c r="A499" s="166">
        <v>143</v>
      </c>
      <c r="B499" s="167" t="s">
        <v>659</v>
      </c>
      <c r="C499" s="175" t="s">
        <v>660</v>
      </c>
      <c r="D499" s="168" t="s">
        <v>477</v>
      </c>
      <c r="E499" s="169">
        <v>33</v>
      </c>
      <c r="F499" s="170"/>
      <c r="G499" s="171">
        <f>ROUND(E499*F499,2)</f>
        <v>0</v>
      </c>
      <c r="H499" s="170"/>
      <c r="I499" s="171">
        <f>ROUND(E499*H499,2)</f>
        <v>0</v>
      </c>
      <c r="J499" s="170"/>
      <c r="K499" s="171">
        <f>ROUND(E499*J499,2)</f>
        <v>0</v>
      </c>
      <c r="L499" s="171">
        <v>21</v>
      </c>
      <c r="M499" s="171">
        <f>G499*(1+L499/100)</f>
        <v>0</v>
      </c>
      <c r="N499" s="169">
        <v>4.0000000000000001E-3</v>
      </c>
      <c r="O499" s="169">
        <f>ROUND(E499*N499,2)</f>
        <v>0.13</v>
      </c>
      <c r="P499" s="169">
        <v>0</v>
      </c>
      <c r="Q499" s="169">
        <f>ROUND(E499*P499,2)</f>
        <v>0</v>
      </c>
      <c r="R499" s="171" t="s">
        <v>352</v>
      </c>
      <c r="S499" s="171" t="s">
        <v>125</v>
      </c>
      <c r="T499" s="172" t="s">
        <v>125</v>
      </c>
      <c r="U499" s="157">
        <v>0</v>
      </c>
      <c r="V499" s="157">
        <f>ROUND(E499*U499,2)</f>
        <v>0</v>
      </c>
      <c r="W499" s="157"/>
      <c r="X499" s="157" t="s">
        <v>353</v>
      </c>
      <c r="Y499" s="157" t="s">
        <v>128</v>
      </c>
      <c r="Z499" s="147"/>
      <c r="AA499" s="147"/>
      <c r="AB499" s="147"/>
      <c r="AC499" s="147"/>
      <c r="AD499" s="147"/>
      <c r="AE499" s="147"/>
      <c r="AF499" s="147"/>
      <c r="AG499" s="147" t="s">
        <v>354</v>
      </c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</row>
    <row r="500" spans="1:60" outlineLevel="2" x14ac:dyDescent="0.2">
      <c r="A500" s="154"/>
      <c r="B500" s="155"/>
      <c r="C500" s="181" t="s">
        <v>661</v>
      </c>
      <c r="D500" s="179"/>
      <c r="E500" s="180">
        <v>33</v>
      </c>
      <c r="F500" s="157"/>
      <c r="G500" s="157"/>
      <c r="H500" s="157"/>
      <c r="I500" s="157"/>
      <c r="J500" s="157"/>
      <c r="K500" s="157"/>
      <c r="L500" s="157"/>
      <c r="M500" s="157"/>
      <c r="N500" s="156"/>
      <c r="O500" s="156"/>
      <c r="P500" s="156"/>
      <c r="Q500" s="156"/>
      <c r="R500" s="157"/>
      <c r="S500" s="157"/>
      <c r="T500" s="157"/>
      <c r="U500" s="157"/>
      <c r="V500" s="157"/>
      <c r="W500" s="157"/>
      <c r="X500" s="157"/>
      <c r="Y500" s="157"/>
      <c r="Z500" s="147"/>
      <c r="AA500" s="147"/>
      <c r="AB500" s="147"/>
      <c r="AC500" s="147"/>
      <c r="AD500" s="147"/>
      <c r="AE500" s="147"/>
      <c r="AF500" s="147"/>
      <c r="AG500" s="147" t="s">
        <v>214</v>
      </c>
      <c r="AH500" s="147">
        <v>0</v>
      </c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</row>
    <row r="501" spans="1:60" outlineLevel="2" x14ac:dyDescent="0.2">
      <c r="A501" s="154"/>
      <c r="B501" s="155"/>
      <c r="C501" s="243"/>
      <c r="D501" s="244"/>
      <c r="E501" s="244"/>
      <c r="F501" s="244"/>
      <c r="G501" s="244"/>
      <c r="H501" s="157"/>
      <c r="I501" s="157"/>
      <c r="J501" s="157"/>
      <c r="K501" s="157"/>
      <c r="L501" s="157"/>
      <c r="M501" s="157"/>
      <c r="N501" s="156"/>
      <c r="O501" s="156"/>
      <c r="P501" s="156"/>
      <c r="Q501" s="156"/>
      <c r="R501" s="157"/>
      <c r="S501" s="157"/>
      <c r="T501" s="157"/>
      <c r="U501" s="157"/>
      <c r="V501" s="157"/>
      <c r="W501" s="157"/>
      <c r="X501" s="157"/>
      <c r="Y501" s="157"/>
      <c r="Z501" s="147"/>
      <c r="AA501" s="147"/>
      <c r="AB501" s="147"/>
      <c r="AC501" s="147"/>
      <c r="AD501" s="147"/>
      <c r="AE501" s="147"/>
      <c r="AF501" s="147"/>
      <c r="AG501" s="147" t="s">
        <v>132</v>
      </c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</row>
    <row r="502" spans="1:60" ht="21.75" outlineLevel="1" x14ac:dyDescent="0.2">
      <c r="A502" s="166">
        <v>144</v>
      </c>
      <c r="B502" s="167" t="s">
        <v>662</v>
      </c>
      <c r="C502" s="175" t="s">
        <v>663</v>
      </c>
      <c r="D502" s="168" t="s">
        <v>477</v>
      </c>
      <c r="E502" s="169">
        <v>1</v>
      </c>
      <c r="F502" s="170"/>
      <c r="G502" s="171">
        <f>ROUND(E502*F502,2)</f>
        <v>0</v>
      </c>
      <c r="H502" s="170"/>
      <c r="I502" s="171">
        <f>ROUND(E502*H502,2)</f>
        <v>0</v>
      </c>
      <c r="J502" s="170"/>
      <c r="K502" s="171">
        <f>ROUND(E502*J502,2)</f>
        <v>0</v>
      </c>
      <c r="L502" s="171">
        <v>21</v>
      </c>
      <c r="M502" s="171">
        <f>G502*(1+L502/100)</f>
        <v>0</v>
      </c>
      <c r="N502" s="169">
        <v>7.3000000000000001E-3</v>
      </c>
      <c r="O502" s="169">
        <f>ROUND(E502*N502,2)</f>
        <v>0.01</v>
      </c>
      <c r="P502" s="169">
        <v>0</v>
      </c>
      <c r="Q502" s="169">
        <f>ROUND(E502*P502,2)</f>
        <v>0</v>
      </c>
      <c r="R502" s="171" t="s">
        <v>352</v>
      </c>
      <c r="S502" s="171" t="s">
        <v>125</v>
      </c>
      <c r="T502" s="172" t="s">
        <v>125</v>
      </c>
      <c r="U502" s="157">
        <v>0</v>
      </c>
      <c r="V502" s="157">
        <f>ROUND(E502*U502,2)</f>
        <v>0</v>
      </c>
      <c r="W502" s="157"/>
      <c r="X502" s="157" t="s">
        <v>353</v>
      </c>
      <c r="Y502" s="157" t="s">
        <v>128</v>
      </c>
      <c r="Z502" s="147"/>
      <c r="AA502" s="147"/>
      <c r="AB502" s="147"/>
      <c r="AC502" s="147"/>
      <c r="AD502" s="147"/>
      <c r="AE502" s="147"/>
      <c r="AF502" s="147"/>
      <c r="AG502" s="147" t="s">
        <v>354</v>
      </c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</row>
    <row r="503" spans="1:60" outlineLevel="2" x14ac:dyDescent="0.2">
      <c r="A503" s="154"/>
      <c r="B503" s="155"/>
      <c r="C503" s="256"/>
      <c r="D503" s="257"/>
      <c r="E503" s="257"/>
      <c r="F503" s="257"/>
      <c r="G503" s="257"/>
      <c r="H503" s="157"/>
      <c r="I503" s="157"/>
      <c r="J503" s="157"/>
      <c r="K503" s="157"/>
      <c r="L503" s="157"/>
      <c r="M503" s="157"/>
      <c r="N503" s="156"/>
      <c r="O503" s="156"/>
      <c r="P503" s="156"/>
      <c r="Q503" s="156"/>
      <c r="R503" s="157"/>
      <c r="S503" s="157"/>
      <c r="T503" s="157"/>
      <c r="U503" s="157"/>
      <c r="V503" s="157"/>
      <c r="W503" s="157"/>
      <c r="X503" s="157"/>
      <c r="Y503" s="157"/>
      <c r="Z503" s="147"/>
      <c r="AA503" s="147"/>
      <c r="AB503" s="147"/>
      <c r="AC503" s="147"/>
      <c r="AD503" s="147"/>
      <c r="AE503" s="147"/>
      <c r="AF503" s="147"/>
      <c r="AG503" s="147" t="s">
        <v>132</v>
      </c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</row>
    <row r="504" spans="1:60" ht="21.75" outlineLevel="1" x14ac:dyDescent="0.2">
      <c r="A504" s="166">
        <v>145</v>
      </c>
      <c r="B504" s="167" t="s">
        <v>664</v>
      </c>
      <c r="C504" s="175" t="s">
        <v>665</v>
      </c>
      <c r="D504" s="168" t="s">
        <v>477</v>
      </c>
      <c r="E504" s="169">
        <v>3</v>
      </c>
      <c r="F504" s="170"/>
      <c r="G504" s="171">
        <f>ROUND(E504*F504,2)</f>
        <v>0</v>
      </c>
      <c r="H504" s="170"/>
      <c r="I504" s="171">
        <f>ROUND(E504*H504,2)</f>
        <v>0</v>
      </c>
      <c r="J504" s="170"/>
      <c r="K504" s="171">
        <f>ROUND(E504*J504,2)</f>
        <v>0</v>
      </c>
      <c r="L504" s="171">
        <v>21</v>
      </c>
      <c r="M504" s="171">
        <f>G504*(1+L504/100)</f>
        <v>0</v>
      </c>
      <c r="N504" s="169">
        <v>1.2500000000000001E-2</v>
      </c>
      <c r="O504" s="169">
        <f>ROUND(E504*N504,2)</f>
        <v>0.04</v>
      </c>
      <c r="P504" s="169">
        <v>0</v>
      </c>
      <c r="Q504" s="169">
        <f>ROUND(E504*P504,2)</f>
        <v>0</v>
      </c>
      <c r="R504" s="171" t="s">
        <v>352</v>
      </c>
      <c r="S504" s="171" t="s">
        <v>125</v>
      </c>
      <c r="T504" s="172" t="s">
        <v>125</v>
      </c>
      <c r="U504" s="157">
        <v>0</v>
      </c>
      <c r="V504" s="157">
        <f>ROUND(E504*U504,2)</f>
        <v>0</v>
      </c>
      <c r="W504" s="157"/>
      <c r="X504" s="157" t="s">
        <v>353</v>
      </c>
      <c r="Y504" s="157" t="s">
        <v>128</v>
      </c>
      <c r="Z504" s="147"/>
      <c r="AA504" s="147"/>
      <c r="AB504" s="147"/>
      <c r="AC504" s="147"/>
      <c r="AD504" s="147"/>
      <c r="AE504" s="147"/>
      <c r="AF504" s="147"/>
      <c r="AG504" s="147" t="s">
        <v>354</v>
      </c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</row>
    <row r="505" spans="1:60" outlineLevel="2" x14ac:dyDescent="0.2">
      <c r="A505" s="154"/>
      <c r="B505" s="155"/>
      <c r="C505" s="256"/>
      <c r="D505" s="257"/>
      <c r="E505" s="257"/>
      <c r="F505" s="257"/>
      <c r="G505" s="257"/>
      <c r="H505" s="157"/>
      <c r="I505" s="157"/>
      <c r="J505" s="157"/>
      <c r="K505" s="157"/>
      <c r="L505" s="157"/>
      <c r="M505" s="157"/>
      <c r="N505" s="156"/>
      <c r="O505" s="156"/>
      <c r="P505" s="156"/>
      <c r="Q505" s="156"/>
      <c r="R505" s="157"/>
      <c r="S505" s="157"/>
      <c r="T505" s="157"/>
      <c r="U505" s="157"/>
      <c r="V505" s="157"/>
      <c r="W505" s="157"/>
      <c r="X505" s="157"/>
      <c r="Y505" s="157"/>
      <c r="Z505" s="147"/>
      <c r="AA505" s="147"/>
      <c r="AB505" s="147"/>
      <c r="AC505" s="147"/>
      <c r="AD505" s="147"/>
      <c r="AE505" s="147"/>
      <c r="AF505" s="147"/>
      <c r="AG505" s="147" t="s">
        <v>132</v>
      </c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</row>
    <row r="506" spans="1:60" ht="21.75" outlineLevel="1" x14ac:dyDescent="0.2">
      <c r="A506" s="166">
        <v>146</v>
      </c>
      <c r="B506" s="167" t="s">
        <v>666</v>
      </c>
      <c r="C506" s="175" t="s">
        <v>667</v>
      </c>
      <c r="D506" s="168" t="s">
        <v>477</v>
      </c>
      <c r="E506" s="169">
        <v>2</v>
      </c>
      <c r="F506" s="170"/>
      <c r="G506" s="171">
        <f>ROUND(E506*F506,2)</f>
        <v>0</v>
      </c>
      <c r="H506" s="170"/>
      <c r="I506" s="171">
        <f>ROUND(E506*H506,2)</f>
        <v>0</v>
      </c>
      <c r="J506" s="170"/>
      <c r="K506" s="171">
        <f>ROUND(E506*J506,2)</f>
        <v>0</v>
      </c>
      <c r="L506" s="171">
        <v>21</v>
      </c>
      <c r="M506" s="171">
        <f>G506*(1+L506/100)</f>
        <v>0</v>
      </c>
      <c r="N506" s="169">
        <v>1.67E-2</v>
      </c>
      <c r="O506" s="169">
        <f>ROUND(E506*N506,2)</f>
        <v>0.03</v>
      </c>
      <c r="P506" s="169">
        <v>0</v>
      </c>
      <c r="Q506" s="169">
        <f>ROUND(E506*P506,2)</f>
        <v>0</v>
      </c>
      <c r="R506" s="171" t="s">
        <v>352</v>
      </c>
      <c r="S506" s="171" t="s">
        <v>125</v>
      </c>
      <c r="T506" s="172" t="s">
        <v>125</v>
      </c>
      <c r="U506" s="157">
        <v>0</v>
      </c>
      <c r="V506" s="157">
        <f>ROUND(E506*U506,2)</f>
        <v>0</v>
      </c>
      <c r="W506" s="157"/>
      <c r="X506" s="157" t="s">
        <v>353</v>
      </c>
      <c r="Y506" s="157" t="s">
        <v>128</v>
      </c>
      <c r="Z506" s="147"/>
      <c r="AA506" s="147"/>
      <c r="AB506" s="147"/>
      <c r="AC506" s="147"/>
      <c r="AD506" s="147"/>
      <c r="AE506" s="147"/>
      <c r="AF506" s="147"/>
      <c r="AG506" s="147" t="s">
        <v>354</v>
      </c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</row>
    <row r="507" spans="1:60" outlineLevel="2" x14ac:dyDescent="0.2">
      <c r="A507" s="154"/>
      <c r="B507" s="155"/>
      <c r="C507" s="256"/>
      <c r="D507" s="257"/>
      <c r="E507" s="257"/>
      <c r="F507" s="257"/>
      <c r="G507" s="257"/>
      <c r="H507" s="157"/>
      <c r="I507" s="157"/>
      <c r="J507" s="157"/>
      <c r="K507" s="157"/>
      <c r="L507" s="157"/>
      <c r="M507" s="157"/>
      <c r="N507" s="156"/>
      <c r="O507" s="156"/>
      <c r="P507" s="156"/>
      <c r="Q507" s="156"/>
      <c r="R507" s="157"/>
      <c r="S507" s="157"/>
      <c r="T507" s="157"/>
      <c r="U507" s="157"/>
      <c r="V507" s="157"/>
      <c r="W507" s="157"/>
      <c r="X507" s="157"/>
      <c r="Y507" s="157"/>
      <c r="Z507" s="147"/>
      <c r="AA507" s="147"/>
      <c r="AB507" s="147"/>
      <c r="AC507" s="147"/>
      <c r="AD507" s="147"/>
      <c r="AE507" s="147"/>
      <c r="AF507" s="147"/>
      <c r="AG507" s="147" t="s">
        <v>132</v>
      </c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</row>
    <row r="508" spans="1:60" outlineLevel="1" x14ac:dyDescent="0.2">
      <c r="A508" s="166">
        <v>147</v>
      </c>
      <c r="B508" s="167" t="s">
        <v>668</v>
      </c>
      <c r="C508" s="175" t="s">
        <v>669</v>
      </c>
      <c r="D508" s="168" t="s">
        <v>477</v>
      </c>
      <c r="E508" s="169">
        <v>6</v>
      </c>
      <c r="F508" s="170"/>
      <c r="G508" s="171">
        <f>ROUND(E508*F508,2)</f>
        <v>0</v>
      </c>
      <c r="H508" s="170"/>
      <c r="I508" s="171">
        <f>ROUND(E508*H508,2)</f>
        <v>0</v>
      </c>
      <c r="J508" s="170"/>
      <c r="K508" s="171">
        <f>ROUND(E508*J508,2)</f>
        <v>0</v>
      </c>
      <c r="L508" s="171">
        <v>21</v>
      </c>
      <c r="M508" s="171">
        <f>G508*(1+L508/100)</f>
        <v>0</v>
      </c>
      <c r="N508" s="169">
        <v>1.6299999999999999E-2</v>
      </c>
      <c r="O508" s="169">
        <f>ROUND(E508*N508,2)</f>
        <v>0.1</v>
      </c>
      <c r="P508" s="169">
        <v>0</v>
      </c>
      <c r="Q508" s="169">
        <f>ROUND(E508*P508,2)</f>
        <v>0</v>
      </c>
      <c r="R508" s="171" t="s">
        <v>352</v>
      </c>
      <c r="S508" s="171" t="s">
        <v>125</v>
      </c>
      <c r="T508" s="172" t="s">
        <v>125</v>
      </c>
      <c r="U508" s="157">
        <v>0</v>
      </c>
      <c r="V508" s="157">
        <f>ROUND(E508*U508,2)</f>
        <v>0</v>
      </c>
      <c r="W508" s="157"/>
      <c r="X508" s="157" t="s">
        <v>353</v>
      </c>
      <c r="Y508" s="157" t="s">
        <v>128</v>
      </c>
      <c r="Z508" s="147"/>
      <c r="AA508" s="147"/>
      <c r="AB508" s="147"/>
      <c r="AC508" s="147"/>
      <c r="AD508" s="147"/>
      <c r="AE508" s="147"/>
      <c r="AF508" s="147"/>
      <c r="AG508" s="147" t="s">
        <v>354</v>
      </c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</row>
    <row r="509" spans="1:60" outlineLevel="2" x14ac:dyDescent="0.2">
      <c r="A509" s="154"/>
      <c r="B509" s="155"/>
      <c r="C509" s="256"/>
      <c r="D509" s="257"/>
      <c r="E509" s="257"/>
      <c r="F509" s="257"/>
      <c r="G509" s="257"/>
      <c r="H509" s="157"/>
      <c r="I509" s="157"/>
      <c r="J509" s="157"/>
      <c r="K509" s="157"/>
      <c r="L509" s="157"/>
      <c r="M509" s="157"/>
      <c r="N509" s="156"/>
      <c r="O509" s="156"/>
      <c r="P509" s="156"/>
      <c r="Q509" s="156"/>
      <c r="R509" s="157"/>
      <c r="S509" s="157"/>
      <c r="T509" s="157"/>
      <c r="U509" s="157"/>
      <c r="V509" s="157"/>
      <c r="W509" s="157"/>
      <c r="X509" s="157"/>
      <c r="Y509" s="157"/>
      <c r="Z509" s="147"/>
      <c r="AA509" s="147"/>
      <c r="AB509" s="147"/>
      <c r="AC509" s="147"/>
      <c r="AD509" s="147"/>
      <c r="AE509" s="147"/>
      <c r="AF509" s="147"/>
      <c r="AG509" s="147" t="s">
        <v>132</v>
      </c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</row>
    <row r="510" spans="1:60" ht="21.75" outlineLevel="1" x14ac:dyDescent="0.2">
      <c r="A510" s="166">
        <v>148</v>
      </c>
      <c r="B510" s="167" t="s">
        <v>670</v>
      </c>
      <c r="C510" s="175" t="s">
        <v>671</v>
      </c>
      <c r="D510" s="168" t="s">
        <v>477</v>
      </c>
      <c r="E510" s="169">
        <v>1</v>
      </c>
      <c r="F510" s="170"/>
      <c r="G510" s="171">
        <f>ROUND(E510*F510,2)</f>
        <v>0</v>
      </c>
      <c r="H510" s="170"/>
      <c r="I510" s="171">
        <f>ROUND(E510*H510,2)</f>
        <v>0</v>
      </c>
      <c r="J510" s="170"/>
      <c r="K510" s="171">
        <f>ROUND(E510*J510,2)</f>
        <v>0</v>
      </c>
      <c r="L510" s="171">
        <v>21</v>
      </c>
      <c r="M510" s="171">
        <f>G510*(1+L510/100)</f>
        <v>0</v>
      </c>
      <c r="N510" s="169">
        <v>1.3899999999999999E-2</v>
      </c>
      <c r="O510" s="169">
        <f>ROUND(E510*N510,2)</f>
        <v>0.01</v>
      </c>
      <c r="P510" s="169">
        <v>0</v>
      </c>
      <c r="Q510" s="169">
        <f>ROUND(E510*P510,2)</f>
        <v>0</v>
      </c>
      <c r="R510" s="171" t="s">
        <v>352</v>
      </c>
      <c r="S510" s="171" t="s">
        <v>125</v>
      </c>
      <c r="T510" s="172" t="s">
        <v>125</v>
      </c>
      <c r="U510" s="157">
        <v>0</v>
      </c>
      <c r="V510" s="157">
        <f>ROUND(E510*U510,2)</f>
        <v>0</v>
      </c>
      <c r="W510" s="157"/>
      <c r="X510" s="157" t="s">
        <v>353</v>
      </c>
      <c r="Y510" s="157" t="s">
        <v>128</v>
      </c>
      <c r="Z510" s="147"/>
      <c r="AA510" s="147"/>
      <c r="AB510" s="147"/>
      <c r="AC510" s="147"/>
      <c r="AD510" s="147"/>
      <c r="AE510" s="147"/>
      <c r="AF510" s="147"/>
      <c r="AG510" s="147" t="s">
        <v>354</v>
      </c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</row>
    <row r="511" spans="1:60" outlineLevel="2" x14ac:dyDescent="0.2">
      <c r="A511" s="154"/>
      <c r="B511" s="155"/>
      <c r="C511" s="256"/>
      <c r="D511" s="257"/>
      <c r="E511" s="257"/>
      <c r="F511" s="257"/>
      <c r="G511" s="257"/>
      <c r="H511" s="157"/>
      <c r="I511" s="157"/>
      <c r="J511" s="157"/>
      <c r="K511" s="157"/>
      <c r="L511" s="157"/>
      <c r="M511" s="157"/>
      <c r="N511" s="156"/>
      <c r="O511" s="156"/>
      <c r="P511" s="156"/>
      <c r="Q511" s="156"/>
      <c r="R511" s="157"/>
      <c r="S511" s="157"/>
      <c r="T511" s="157"/>
      <c r="U511" s="157"/>
      <c r="V511" s="157"/>
      <c r="W511" s="157"/>
      <c r="X511" s="157"/>
      <c r="Y511" s="157"/>
      <c r="Z511" s="147"/>
      <c r="AA511" s="147"/>
      <c r="AB511" s="147"/>
      <c r="AC511" s="147"/>
      <c r="AD511" s="147"/>
      <c r="AE511" s="147"/>
      <c r="AF511" s="147"/>
      <c r="AG511" s="147" t="s">
        <v>132</v>
      </c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</row>
    <row r="512" spans="1:60" ht="21.75" outlineLevel="1" x14ac:dyDescent="0.2">
      <c r="A512" s="166">
        <v>149</v>
      </c>
      <c r="B512" s="167" t="s">
        <v>672</v>
      </c>
      <c r="C512" s="175" t="s">
        <v>673</v>
      </c>
      <c r="D512" s="168" t="s">
        <v>477</v>
      </c>
      <c r="E512" s="169">
        <v>1</v>
      </c>
      <c r="F512" s="170"/>
      <c r="G512" s="171">
        <f>ROUND(E512*F512,2)</f>
        <v>0</v>
      </c>
      <c r="H512" s="170"/>
      <c r="I512" s="171">
        <f>ROUND(E512*H512,2)</f>
        <v>0</v>
      </c>
      <c r="J512" s="170"/>
      <c r="K512" s="171">
        <f>ROUND(E512*J512,2)</f>
        <v>0</v>
      </c>
      <c r="L512" s="171">
        <v>21</v>
      </c>
      <c r="M512" s="171">
        <f>G512*(1+L512/100)</f>
        <v>0</v>
      </c>
      <c r="N512" s="169">
        <v>1.49E-2</v>
      </c>
      <c r="O512" s="169">
        <f>ROUND(E512*N512,2)</f>
        <v>0.01</v>
      </c>
      <c r="P512" s="169">
        <v>0</v>
      </c>
      <c r="Q512" s="169">
        <f>ROUND(E512*P512,2)</f>
        <v>0</v>
      </c>
      <c r="R512" s="171" t="s">
        <v>352</v>
      </c>
      <c r="S512" s="171" t="s">
        <v>125</v>
      </c>
      <c r="T512" s="172" t="s">
        <v>125</v>
      </c>
      <c r="U512" s="157">
        <v>0</v>
      </c>
      <c r="V512" s="157">
        <f>ROUND(E512*U512,2)</f>
        <v>0</v>
      </c>
      <c r="W512" s="157"/>
      <c r="X512" s="157" t="s">
        <v>353</v>
      </c>
      <c r="Y512" s="157" t="s">
        <v>128</v>
      </c>
      <c r="Z512" s="147"/>
      <c r="AA512" s="147"/>
      <c r="AB512" s="147"/>
      <c r="AC512" s="147"/>
      <c r="AD512" s="147"/>
      <c r="AE512" s="147"/>
      <c r="AF512" s="147"/>
      <c r="AG512" s="147" t="s">
        <v>354</v>
      </c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</row>
    <row r="513" spans="1:60" outlineLevel="2" x14ac:dyDescent="0.2">
      <c r="A513" s="154"/>
      <c r="B513" s="155"/>
      <c r="C513" s="256"/>
      <c r="D513" s="257"/>
      <c r="E513" s="257"/>
      <c r="F513" s="257"/>
      <c r="G513" s="257"/>
      <c r="H513" s="157"/>
      <c r="I513" s="157"/>
      <c r="J513" s="157"/>
      <c r="K513" s="157"/>
      <c r="L513" s="157"/>
      <c r="M513" s="157"/>
      <c r="N513" s="156"/>
      <c r="O513" s="156"/>
      <c r="P513" s="156"/>
      <c r="Q513" s="156"/>
      <c r="R513" s="157"/>
      <c r="S513" s="157"/>
      <c r="T513" s="157"/>
      <c r="U513" s="157"/>
      <c r="V513" s="157"/>
      <c r="W513" s="157"/>
      <c r="X513" s="157"/>
      <c r="Y513" s="157"/>
      <c r="Z513" s="147"/>
      <c r="AA513" s="147"/>
      <c r="AB513" s="147"/>
      <c r="AC513" s="147"/>
      <c r="AD513" s="147"/>
      <c r="AE513" s="147"/>
      <c r="AF513" s="147"/>
      <c r="AG513" s="147" t="s">
        <v>132</v>
      </c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</row>
    <row r="514" spans="1:60" ht="21.75" outlineLevel="1" x14ac:dyDescent="0.2">
      <c r="A514" s="166">
        <v>150</v>
      </c>
      <c r="B514" s="167" t="s">
        <v>674</v>
      </c>
      <c r="C514" s="175" t="s">
        <v>675</v>
      </c>
      <c r="D514" s="168" t="s">
        <v>477</v>
      </c>
      <c r="E514" s="169">
        <v>1</v>
      </c>
      <c r="F514" s="170"/>
      <c r="G514" s="171">
        <f>ROUND(E514*F514,2)</f>
        <v>0</v>
      </c>
      <c r="H514" s="170"/>
      <c r="I514" s="171">
        <f>ROUND(E514*H514,2)</f>
        <v>0</v>
      </c>
      <c r="J514" s="170"/>
      <c r="K514" s="171">
        <f>ROUND(E514*J514,2)</f>
        <v>0</v>
      </c>
      <c r="L514" s="171">
        <v>21</v>
      </c>
      <c r="M514" s="171">
        <f>G514*(1+L514/100)</f>
        <v>0</v>
      </c>
      <c r="N514" s="169">
        <v>2.9899999999999999E-2</v>
      </c>
      <c r="O514" s="169">
        <f>ROUND(E514*N514,2)</f>
        <v>0.03</v>
      </c>
      <c r="P514" s="169">
        <v>0</v>
      </c>
      <c r="Q514" s="169">
        <f>ROUND(E514*P514,2)</f>
        <v>0</v>
      </c>
      <c r="R514" s="171" t="s">
        <v>352</v>
      </c>
      <c r="S514" s="171" t="s">
        <v>125</v>
      </c>
      <c r="T514" s="172" t="s">
        <v>125</v>
      </c>
      <c r="U514" s="157">
        <v>0</v>
      </c>
      <c r="V514" s="157">
        <f>ROUND(E514*U514,2)</f>
        <v>0</v>
      </c>
      <c r="W514" s="157"/>
      <c r="X514" s="157" t="s">
        <v>353</v>
      </c>
      <c r="Y514" s="157" t="s">
        <v>128</v>
      </c>
      <c r="Z514" s="147"/>
      <c r="AA514" s="147"/>
      <c r="AB514" s="147"/>
      <c r="AC514" s="147"/>
      <c r="AD514" s="147"/>
      <c r="AE514" s="147"/>
      <c r="AF514" s="147"/>
      <c r="AG514" s="147" t="s">
        <v>354</v>
      </c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</row>
    <row r="515" spans="1:60" outlineLevel="2" x14ac:dyDescent="0.2">
      <c r="A515" s="154"/>
      <c r="B515" s="155"/>
      <c r="C515" s="256"/>
      <c r="D515" s="257"/>
      <c r="E515" s="257"/>
      <c r="F515" s="257"/>
      <c r="G515" s="257"/>
      <c r="H515" s="157"/>
      <c r="I515" s="157"/>
      <c r="J515" s="157"/>
      <c r="K515" s="157"/>
      <c r="L515" s="157"/>
      <c r="M515" s="157"/>
      <c r="N515" s="156"/>
      <c r="O515" s="156"/>
      <c r="P515" s="156"/>
      <c r="Q515" s="156"/>
      <c r="R515" s="157"/>
      <c r="S515" s="157"/>
      <c r="T515" s="157"/>
      <c r="U515" s="157"/>
      <c r="V515" s="157"/>
      <c r="W515" s="157"/>
      <c r="X515" s="157"/>
      <c r="Y515" s="157"/>
      <c r="Z515" s="147"/>
      <c r="AA515" s="147"/>
      <c r="AB515" s="147"/>
      <c r="AC515" s="147"/>
      <c r="AD515" s="147"/>
      <c r="AE515" s="147"/>
      <c r="AF515" s="147"/>
      <c r="AG515" s="147" t="s">
        <v>132</v>
      </c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</row>
    <row r="516" spans="1:60" ht="21.75" outlineLevel="1" x14ac:dyDescent="0.2">
      <c r="A516" s="166">
        <v>151</v>
      </c>
      <c r="B516" s="167" t="s">
        <v>676</v>
      </c>
      <c r="C516" s="175" t="s">
        <v>677</v>
      </c>
      <c r="D516" s="168" t="s">
        <v>477</v>
      </c>
      <c r="E516" s="169">
        <v>2</v>
      </c>
      <c r="F516" s="170"/>
      <c r="G516" s="171">
        <f>ROUND(E516*F516,2)</f>
        <v>0</v>
      </c>
      <c r="H516" s="170"/>
      <c r="I516" s="171">
        <f>ROUND(E516*H516,2)</f>
        <v>0</v>
      </c>
      <c r="J516" s="170"/>
      <c r="K516" s="171">
        <f>ROUND(E516*J516,2)</f>
        <v>0</v>
      </c>
      <c r="L516" s="171">
        <v>21</v>
      </c>
      <c r="M516" s="171">
        <f>G516*(1+L516/100)</f>
        <v>0</v>
      </c>
      <c r="N516" s="169">
        <v>1.6799999999999999E-2</v>
      </c>
      <c r="O516" s="169">
        <f>ROUND(E516*N516,2)</f>
        <v>0.03</v>
      </c>
      <c r="P516" s="169">
        <v>0</v>
      </c>
      <c r="Q516" s="169">
        <f>ROUND(E516*P516,2)</f>
        <v>0</v>
      </c>
      <c r="R516" s="171" t="s">
        <v>352</v>
      </c>
      <c r="S516" s="171" t="s">
        <v>125</v>
      </c>
      <c r="T516" s="172" t="s">
        <v>125</v>
      </c>
      <c r="U516" s="157">
        <v>0</v>
      </c>
      <c r="V516" s="157">
        <f>ROUND(E516*U516,2)</f>
        <v>0</v>
      </c>
      <c r="W516" s="157"/>
      <c r="X516" s="157" t="s">
        <v>353</v>
      </c>
      <c r="Y516" s="157" t="s">
        <v>128</v>
      </c>
      <c r="Z516" s="147"/>
      <c r="AA516" s="147"/>
      <c r="AB516" s="147"/>
      <c r="AC516" s="147"/>
      <c r="AD516" s="147"/>
      <c r="AE516" s="147"/>
      <c r="AF516" s="147"/>
      <c r="AG516" s="147" t="s">
        <v>354</v>
      </c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</row>
    <row r="517" spans="1:60" outlineLevel="2" x14ac:dyDescent="0.2">
      <c r="A517" s="154"/>
      <c r="B517" s="155"/>
      <c r="C517" s="256"/>
      <c r="D517" s="257"/>
      <c r="E517" s="257"/>
      <c r="F517" s="257"/>
      <c r="G517" s="257"/>
      <c r="H517" s="157"/>
      <c r="I517" s="157"/>
      <c r="J517" s="157"/>
      <c r="K517" s="157"/>
      <c r="L517" s="157"/>
      <c r="M517" s="157"/>
      <c r="N517" s="156"/>
      <c r="O517" s="156"/>
      <c r="P517" s="156"/>
      <c r="Q517" s="156"/>
      <c r="R517" s="157"/>
      <c r="S517" s="157"/>
      <c r="T517" s="157"/>
      <c r="U517" s="157"/>
      <c r="V517" s="157"/>
      <c r="W517" s="157"/>
      <c r="X517" s="157"/>
      <c r="Y517" s="157"/>
      <c r="Z517" s="147"/>
      <c r="AA517" s="147"/>
      <c r="AB517" s="147"/>
      <c r="AC517" s="147"/>
      <c r="AD517" s="147"/>
      <c r="AE517" s="147"/>
      <c r="AF517" s="147"/>
      <c r="AG517" s="147" t="s">
        <v>132</v>
      </c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</row>
    <row r="518" spans="1:60" outlineLevel="1" x14ac:dyDescent="0.2">
      <c r="A518" s="166">
        <v>152</v>
      </c>
      <c r="B518" s="167" t="s">
        <v>678</v>
      </c>
      <c r="C518" s="175" t="s">
        <v>679</v>
      </c>
      <c r="D518" s="168" t="s">
        <v>477</v>
      </c>
      <c r="E518" s="169">
        <v>1</v>
      </c>
      <c r="F518" s="170"/>
      <c r="G518" s="171">
        <f>ROUND(E518*F518,2)</f>
        <v>0</v>
      </c>
      <c r="H518" s="170"/>
      <c r="I518" s="171">
        <f>ROUND(E518*H518,2)</f>
        <v>0</v>
      </c>
      <c r="J518" s="170"/>
      <c r="K518" s="171">
        <f>ROUND(E518*J518,2)</f>
        <v>0</v>
      </c>
      <c r="L518" s="171">
        <v>21</v>
      </c>
      <c r="M518" s="171">
        <f>G518*(1+L518/100)</f>
        <v>0</v>
      </c>
      <c r="N518" s="169">
        <v>1.02</v>
      </c>
      <c r="O518" s="169">
        <f>ROUND(E518*N518,2)</f>
        <v>1.02</v>
      </c>
      <c r="P518" s="169">
        <v>0</v>
      </c>
      <c r="Q518" s="169">
        <f>ROUND(E518*P518,2)</f>
        <v>0</v>
      </c>
      <c r="R518" s="171"/>
      <c r="S518" s="171" t="s">
        <v>181</v>
      </c>
      <c r="T518" s="172" t="s">
        <v>126</v>
      </c>
      <c r="U518" s="157">
        <v>0</v>
      </c>
      <c r="V518" s="157">
        <f>ROUND(E518*U518,2)</f>
        <v>0</v>
      </c>
      <c r="W518" s="157"/>
      <c r="X518" s="157" t="s">
        <v>353</v>
      </c>
      <c r="Y518" s="157" t="s">
        <v>128</v>
      </c>
      <c r="Z518" s="147"/>
      <c r="AA518" s="147"/>
      <c r="AB518" s="147"/>
      <c r="AC518" s="147"/>
      <c r="AD518" s="147"/>
      <c r="AE518" s="147"/>
      <c r="AF518" s="147"/>
      <c r="AG518" s="147" t="s">
        <v>354</v>
      </c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</row>
    <row r="519" spans="1:60" outlineLevel="2" x14ac:dyDescent="0.2">
      <c r="A519" s="154"/>
      <c r="B519" s="155"/>
      <c r="C519" s="256"/>
      <c r="D519" s="257"/>
      <c r="E519" s="257"/>
      <c r="F519" s="257"/>
      <c r="G519" s="257"/>
      <c r="H519" s="157"/>
      <c r="I519" s="157"/>
      <c r="J519" s="157"/>
      <c r="K519" s="157"/>
      <c r="L519" s="157"/>
      <c r="M519" s="157"/>
      <c r="N519" s="156"/>
      <c r="O519" s="156"/>
      <c r="P519" s="156"/>
      <c r="Q519" s="156"/>
      <c r="R519" s="157"/>
      <c r="S519" s="157"/>
      <c r="T519" s="157"/>
      <c r="U519" s="157"/>
      <c r="V519" s="157"/>
      <c r="W519" s="157"/>
      <c r="X519" s="157"/>
      <c r="Y519" s="157"/>
      <c r="Z519" s="147"/>
      <c r="AA519" s="147"/>
      <c r="AB519" s="147"/>
      <c r="AC519" s="147"/>
      <c r="AD519" s="147"/>
      <c r="AE519" s="147"/>
      <c r="AF519" s="147"/>
      <c r="AG519" s="147" t="s">
        <v>132</v>
      </c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</row>
    <row r="520" spans="1:60" outlineLevel="1" x14ac:dyDescent="0.2">
      <c r="A520" s="166">
        <v>153</v>
      </c>
      <c r="B520" s="167" t="s">
        <v>680</v>
      </c>
      <c r="C520" s="175" t="s">
        <v>681</v>
      </c>
      <c r="D520" s="168" t="s">
        <v>358</v>
      </c>
      <c r="E520" s="169">
        <v>6</v>
      </c>
      <c r="F520" s="170"/>
      <c r="G520" s="171">
        <f>ROUND(E520*F520,2)</f>
        <v>0</v>
      </c>
      <c r="H520" s="170"/>
      <c r="I520" s="171">
        <f>ROUND(E520*H520,2)</f>
        <v>0</v>
      </c>
      <c r="J520" s="170"/>
      <c r="K520" s="171">
        <f>ROUND(E520*J520,2)</f>
        <v>0</v>
      </c>
      <c r="L520" s="171">
        <v>21</v>
      </c>
      <c r="M520" s="171">
        <f>G520*(1+L520/100)</f>
        <v>0</v>
      </c>
      <c r="N520" s="169">
        <v>2.9999999999999997E-4</v>
      </c>
      <c r="O520" s="169">
        <f>ROUND(E520*N520,2)</f>
        <v>0</v>
      </c>
      <c r="P520" s="169">
        <v>0</v>
      </c>
      <c r="Q520" s="169">
        <f>ROUND(E520*P520,2)</f>
        <v>0</v>
      </c>
      <c r="R520" s="171"/>
      <c r="S520" s="171" t="s">
        <v>181</v>
      </c>
      <c r="T520" s="172" t="s">
        <v>126</v>
      </c>
      <c r="U520" s="157">
        <v>0</v>
      </c>
      <c r="V520" s="157">
        <f>ROUND(E520*U520,2)</f>
        <v>0</v>
      </c>
      <c r="W520" s="157"/>
      <c r="X520" s="157" t="s">
        <v>353</v>
      </c>
      <c r="Y520" s="157" t="s">
        <v>128</v>
      </c>
      <c r="Z520" s="147"/>
      <c r="AA520" s="147"/>
      <c r="AB520" s="147"/>
      <c r="AC520" s="147"/>
      <c r="AD520" s="147"/>
      <c r="AE520" s="147"/>
      <c r="AF520" s="147"/>
      <c r="AG520" s="147" t="s">
        <v>354</v>
      </c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</row>
    <row r="521" spans="1:60" outlineLevel="2" x14ac:dyDescent="0.2">
      <c r="A521" s="154"/>
      <c r="B521" s="155"/>
      <c r="C521" s="245" t="s">
        <v>682</v>
      </c>
      <c r="D521" s="246"/>
      <c r="E521" s="246"/>
      <c r="F521" s="246"/>
      <c r="G521" s="246"/>
      <c r="H521" s="157"/>
      <c r="I521" s="157"/>
      <c r="J521" s="157"/>
      <c r="K521" s="157"/>
      <c r="L521" s="157"/>
      <c r="M521" s="157"/>
      <c r="N521" s="156"/>
      <c r="O521" s="156"/>
      <c r="P521" s="156"/>
      <c r="Q521" s="156"/>
      <c r="R521" s="157"/>
      <c r="S521" s="157"/>
      <c r="T521" s="157"/>
      <c r="U521" s="157"/>
      <c r="V521" s="157"/>
      <c r="W521" s="157"/>
      <c r="X521" s="157"/>
      <c r="Y521" s="157"/>
      <c r="Z521" s="147"/>
      <c r="AA521" s="147"/>
      <c r="AB521" s="147"/>
      <c r="AC521" s="147"/>
      <c r="AD521" s="147"/>
      <c r="AE521" s="147"/>
      <c r="AF521" s="147"/>
      <c r="AG521" s="147" t="s">
        <v>130</v>
      </c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</row>
    <row r="522" spans="1:60" outlineLevel="2" x14ac:dyDescent="0.2">
      <c r="A522" s="154"/>
      <c r="B522" s="155"/>
      <c r="C522" s="243"/>
      <c r="D522" s="244"/>
      <c r="E522" s="244"/>
      <c r="F522" s="244"/>
      <c r="G522" s="244"/>
      <c r="H522" s="157"/>
      <c r="I522" s="157"/>
      <c r="J522" s="157"/>
      <c r="K522" s="157"/>
      <c r="L522" s="157"/>
      <c r="M522" s="157"/>
      <c r="N522" s="156"/>
      <c r="O522" s="156"/>
      <c r="P522" s="156"/>
      <c r="Q522" s="156"/>
      <c r="R522" s="157"/>
      <c r="S522" s="157"/>
      <c r="T522" s="157"/>
      <c r="U522" s="157"/>
      <c r="V522" s="157"/>
      <c r="W522" s="157"/>
      <c r="X522" s="157"/>
      <c r="Y522" s="157"/>
      <c r="Z522" s="147"/>
      <c r="AA522" s="147"/>
      <c r="AB522" s="147"/>
      <c r="AC522" s="147"/>
      <c r="AD522" s="147"/>
      <c r="AE522" s="147"/>
      <c r="AF522" s="147"/>
      <c r="AG522" s="147" t="s">
        <v>132</v>
      </c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</row>
    <row r="523" spans="1:60" ht="13.6" x14ac:dyDescent="0.2">
      <c r="A523" s="159" t="s">
        <v>120</v>
      </c>
      <c r="B523" s="160" t="s">
        <v>76</v>
      </c>
      <c r="C523" s="174" t="s">
        <v>77</v>
      </c>
      <c r="D523" s="161"/>
      <c r="E523" s="162"/>
      <c r="F523" s="163"/>
      <c r="G523" s="163">
        <f>SUMIF(AG524:AG538,"&lt;&gt;NOR",G524:G538)</f>
        <v>0</v>
      </c>
      <c r="H523" s="163"/>
      <c r="I523" s="163">
        <f>SUM(I524:I538)</f>
        <v>0</v>
      </c>
      <c r="J523" s="163"/>
      <c r="K523" s="163">
        <f>SUM(K524:K538)</f>
        <v>0</v>
      </c>
      <c r="L523" s="163"/>
      <c r="M523" s="163">
        <f>SUM(M524:M538)</f>
        <v>0</v>
      </c>
      <c r="N523" s="162"/>
      <c r="O523" s="162">
        <f>SUM(O524:O538)</f>
        <v>9.61</v>
      </c>
      <c r="P523" s="162"/>
      <c r="Q523" s="162">
        <f>SUM(Q524:Q538)</f>
        <v>0</v>
      </c>
      <c r="R523" s="163"/>
      <c r="S523" s="163"/>
      <c r="T523" s="164"/>
      <c r="U523" s="158"/>
      <c r="V523" s="158">
        <f>SUM(V524:V538)</f>
        <v>20.79</v>
      </c>
      <c r="W523" s="158"/>
      <c r="X523" s="158"/>
      <c r="Y523" s="158"/>
      <c r="AG523" t="s">
        <v>121</v>
      </c>
    </row>
    <row r="524" spans="1:60" ht="21.75" outlineLevel="1" x14ac:dyDescent="0.2">
      <c r="A524" s="166">
        <v>154</v>
      </c>
      <c r="B524" s="167" t="s">
        <v>683</v>
      </c>
      <c r="C524" s="175" t="s">
        <v>684</v>
      </c>
      <c r="D524" s="168" t="s">
        <v>211</v>
      </c>
      <c r="E524" s="169">
        <v>48.5</v>
      </c>
      <c r="F524" s="170"/>
      <c r="G524" s="171">
        <f>ROUND(E524*F524,2)</f>
        <v>0</v>
      </c>
      <c r="H524" s="170"/>
      <c r="I524" s="171">
        <f>ROUND(E524*H524,2)</f>
        <v>0</v>
      </c>
      <c r="J524" s="170"/>
      <c r="K524" s="171">
        <f>ROUND(E524*J524,2)</f>
        <v>0</v>
      </c>
      <c r="L524" s="171">
        <v>21</v>
      </c>
      <c r="M524" s="171">
        <f>G524*(1+L524/100)</f>
        <v>0</v>
      </c>
      <c r="N524" s="169">
        <v>0.188</v>
      </c>
      <c r="O524" s="169">
        <f>ROUND(E524*N524,2)</f>
        <v>9.1199999999999992</v>
      </c>
      <c r="P524" s="169">
        <v>0</v>
      </c>
      <c r="Q524" s="169">
        <f>ROUND(E524*P524,2)</f>
        <v>0</v>
      </c>
      <c r="R524" s="171" t="s">
        <v>368</v>
      </c>
      <c r="S524" s="171" t="s">
        <v>125</v>
      </c>
      <c r="T524" s="172" t="s">
        <v>125</v>
      </c>
      <c r="U524" s="157">
        <v>0.27200000000000002</v>
      </c>
      <c r="V524" s="157">
        <f>ROUND(E524*U524,2)</f>
        <v>13.19</v>
      </c>
      <c r="W524" s="157"/>
      <c r="X524" s="157" t="s">
        <v>201</v>
      </c>
      <c r="Y524" s="157" t="s">
        <v>128</v>
      </c>
      <c r="Z524" s="147"/>
      <c r="AA524" s="147"/>
      <c r="AB524" s="147"/>
      <c r="AC524" s="147"/>
      <c r="AD524" s="147"/>
      <c r="AE524" s="147"/>
      <c r="AF524" s="147"/>
      <c r="AG524" s="147" t="s">
        <v>202</v>
      </c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</row>
    <row r="525" spans="1:60" outlineLevel="2" x14ac:dyDescent="0.2">
      <c r="A525" s="154"/>
      <c r="B525" s="155"/>
      <c r="C525" s="258" t="s">
        <v>685</v>
      </c>
      <c r="D525" s="259"/>
      <c r="E525" s="259"/>
      <c r="F525" s="259"/>
      <c r="G525" s="259"/>
      <c r="H525" s="157"/>
      <c r="I525" s="157"/>
      <c r="J525" s="157"/>
      <c r="K525" s="157"/>
      <c r="L525" s="157"/>
      <c r="M525" s="157"/>
      <c r="N525" s="156"/>
      <c r="O525" s="156"/>
      <c r="P525" s="156"/>
      <c r="Q525" s="156"/>
      <c r="R525" s="157"/>
      <c r="S525" s="157"/>
      <c r="T525" s="157"/>
      <c r="U525" s="157"/>
      <c r="V525" s="157"/>
      <c r="W525" s="157"/>
      <c r="X525" s="157"/>
      <c r="Y525" s="157"/>
      <c r="Z525" s="147"/>
      <c r="AA525" s="147"/>
      <c r="AB525" s="147"/>
      <c r="AC525" s="147"/>
      <c r="AD525" s="147"/>
      <c r="AE525" s="147"/>
      <c r="AF525" s="147"/>
      <c r="AG525" s="147" t="s">
        <v>204</v>
      </c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</row>
    <row r="526" spans="1:60" outlineLevel="2" x14ac:dyDescent="0.2">
      <c r="A526" s="154"/>
      <c r="B526" s="155"/>
      <c r="C526" s="181" t="s">
        <v>686</v>
      </c>
      <c r="D526" s="179"/>
      <c r="E526" s="180">
        <v>4.5</v>
      </c>
      <c r="F526" s="157"/>
      <c r="G526" s="157"/>
      <c r="H526" s="157"/>
      <c r="I526" s="157"/>
      <c r="J526" s="157"/>
      <c r="K526" s="157"/>
      <c r="L526" s="157"/>
      <c r="M526" s="157"/>
      <c r="N526" s="156"/>
      <c r="O526" s="156"/>
      <c r="P526" s="156"/>
      <c r="Q526" s="156"/>
      <c r="R526" s="157"/>
      <c r="S526" s="157"/>
      <c r="T526" s="157"/>
      <c r="U526" s="157"/>
      <c r="V526" s="157"/>
      <c r="W526" s="157"/>
      <c r="X526" s="157"/>
      <c r="Y526" s="157"/>
      <c r="Z526" s="147"/>
      <c r="AA526" s="147"/>
      <c r="AB526" s="147"/>
      <c r="AC526" s="147"/>
      <c r="AD526" s="147"/>
      <c r="AE526" s="147"/>
      <c r="AF526" s="147"/>
      <c r="AG526" s="147" t="s">
        <v>214</v>
      </c>
      <c r="AH526" s="147">
        <v>0</v>
      </c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</row>
    <row r="527" spans="1:60" outlineLevel="3" x14ac:dyDescent="0.2">
      <c r="A527" s="154"/>
      <c r="B527" s="155"/>
      <c r="C527" s="181" t="s">
        <v>687</v>
      </c>
      <c r="D527" s="179"/>
      <c r="E527" s="180">
        <v>44</v>
      </c>
      <c r="F527" s="157"/>
      <c r="G527" s="157"/>
      <c r="H527" s="157"/>
      <c r="I527" s="157"/>
      <c r="J527" s="157"/>
      <c r="K527" s="157"/>
      <c r="L527" s="157"/>
      <c r="M527" s="157"/>
      <c r="N527" s="156"/>
      <c r="O527" s="156"/>
      <c r="P527" s="156"/>
      <c r="Q527" s="156"/>
      <c r="R527" s="157"/>
      <c r="S527" s="157"/>
      <c r="T527" s="157"/>
      <c r="U527" s="157"/>
      <c r="V527" s="157"/>
      <c r="W527" s="157"/>
      <c r="X527" s="157"/>
      <c r="Y527" s="157"/>
      <c r="Z527" s="147"/>
      <c r="AA527" s="147"/>
      <c r="AB527" s="147"/>
      <c r="AC527" s="147"/>
      <c r="AD527" s="147"/>
      <c r="AE527" s="147"/>
      <c r="AF527" s="147"/>
      <c r="AG527" s="147" t="s">
        <v>214</v>
      </c>
      <c r="AH527" s="147">
        <v>0</v>
      </c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</row>
    <row r="528" spans="1:60" outlineLevel="2" x14ac:dyDescent="0.2">
      <c r="A528" s="154"/>
      <c r="B528" s="155"/>
      <c r="C528" s="243"/>
      <c r="D528" s="244"/>
      <c r="E528" s="244"/>
      <c r="F528" s="244"/>
      <c r="G528" s="244"/>
      <c r="H528" s="157"/>
      <c r="I528" s="157"/>
      <c r="J528" s="157"/>
      <c r="K528" s="157"/>
      <c r="L528" s="157"/>
      <c r="M528" s="157"/>
      <c r="N528" s="156"/>
      <c r="O528" s="156"/>
      <c r="P528" s="156"/>
      <c r="Q528" s="156"/>
      <c r="R528" s="157"/>
      <c r="S528" s="157"/>
      <c r="T528" s="157"/>
      <c r="U528" s="157"/>
      <c r="V528" s="157"/>
      <c r="W528" s="157"/>
      <c r="X528" s="157"/>
      <c r="Y528" s="157"/>
      <c r="Z528" s="147"/>
      <c r="AA528" s="147"/>
      <c r="AB528" s="147"/>
      <c r="AC528" s="147"/>
      <c r="AD528" s="147"/>
      <c r="AE528" s="147"/>
      <c r="AF528" s="147"/>
      <c r="AG528" s="147" t="s">
        <v>132</v>
      </c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</row>
    <row r="529" spans="1:60" outlineLevel="1" x14ac:dyDescent="0.2">
      <c r="A529" s="166">
        <v>155</v>
      </c>
      <c r="B529" s="167" t="s">
        <v>688</v>
      </c>
      <c r="C529" s="175" t="s">
        <v>689</v>
      </c>
      <c r="D529" s="168" t="s">
        <v>211</v>
      </c>
      <c r="E529" s="169">
        <v>76</v>
      </c>
      <c r="F529" s="170"/>
      <c r="G529" s="171">
        <f>ROUND(E529*F529,2)</f>
        <v>0</v>
      </c>
      <c r="H529" s="170"/>
      <c r="I529" s="171">
        <f>ROUND(E529*H529,2)</f>
        <v>0</v>
      </c>
      <c r="J529" s="170"/>
      <c r="K529" s="171">
        <f>ROUND(E529*J529,2)</f>
        <v>0</v>
      </c>
      <c r="L529" s="171">
        <v>21</v>
      </c>
      <c r="M529" s="171">
        <f>G529*(1+L529/100)</f>
        <v>0</v>
      </c>
      <c r="N529" s="169">
        <v>1.81E-3</v>
      </c>
      <c r="O529" s="169">
        <f>ROUND(E529*N529,2)</f>
        <v>0.14000000000000001</v>
      </c>
      <c r="P529" s="169">
        <v>0</v>
      </c>
      <c r="Q529" s="169">
        <f>ROUND(E529*P529,2)</f>
        <v>0</v>
      </c>
      <c r="R529" s="171"/>
      <c r="S529" s="171" t="s">
        <v>125</v>
      </c>
      <c r="T529" s="172" t="s">
        <v>125</v>
      </c>
      <c r="U529" s="157">
        <v>0.1</v>
      </c>
      <c r="V529" s="157">
        <f>ROUND(E529*U529,2)</f>
        <v>7.6</v>
      </c>
      <c r="W529" s="157"/>
      <c r="X529" s="157" t="s">
        <v>201</v>
      </c>
      <c r="Y529" s="157" t="s">
        <v>128</v>
      </c>
      <c r="Z529" s="147"/>
      <c r="AA529" s="147"/>
      <c r="AB529" s="147"/>
      <c r="AC529" s="147"/>
      <c r="AD529" s="147"/>
      <c r="AE529" s="147"/>
      <c r="AF529" s="147"/>
      <c r="AG529" s="147" t="s">
        <v>389</v>
      </c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</row>
    <row r="530" spans="1:60" outlineLevel="2" x14ac:dyDescent="0.2">
      <c r="A530" s="154"/>
      <c r="B530" s="155"/>
      <c r="C530" s="245" t="s">
        <v>690</v>
      </c>
      <c r="D530" s="246"/>
      <c r="E530" s="246"/>
      <c r="F530" s="246"/>
      <c r="G530" s="246"/>
      <c r="H530" s="157"/>
      <c r="I530" s="157"/>
      <c r="J530" s="157"/>
      <c r="K530" s="157"/>
      <c r="L530" s="157"/>
      <c r="M530" s="157"/>
      <c r="N530" s="156"/>
      <c r="O530" s="156"/>
      <c r="P530" s="156"/>
      <c r="Q530" s="156"/>
      <c r="R530" s="157"/>
      <c r="S530" s="157"/>
      <c r="T530" s="157"/>
      <c r="U530" s="157"/>
      <c r="V530" s="157"/>
      <c r="W530" s="157"/>
      <c r="X530" s="157"/>
      <c r="Y530" s="157"/>
      <c r="Z530" s="147"/>
      <c r="AA530" s="147"/>
      <c r="AB530" s="147"/>
      <c r="AC530" s="147"/>
      <c r="AD530" s="147"/>
      <c r="AE530" s="147"/>
      <c r="AF530" s="147"/>
      <c r="AG530" s="147" t="s">
        <v>130</v>
      </c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</row>
    <row r="531" spans="1:60" outlineLevel="2" x14ac:dyDescent="0.2">
      <c r="A531" s="154"/>
      <c r="B531" s="155"/>
      <c r="C531" s="243"/>
      <c r="D531" s="244"/>
      <c r="E531" s="244"/>
      <c r="F531" s="244"/>
      <c r="G531" s="244"/>
      <c r="H531" s="157"/>
      <c r="I531" s="157"/>
      <c r="J531" s="157"/>
      <c r="K531" s="157"/>
      <c r="L531" s="157"/>
      <c r="M531" s="157"/>
      <c r="N531" s="156"/>
      <c r="O531" s="156"/>
      <c r="P531" s="156"/>
      <c r="Q531" s="156"/>
      <c r="R531" s="157"/>
      <c r="S531" s="157"/>
      <c r="T531" s="157"/>
      <c r="U531" s="157"/>
      <c r="V531" s="157"/>
      <c r="W531" s="157"/>
      <c r="X531" s="157"/>
      <c r="Y531" s="157"/>
      <c r="Z531" s="147"/>
      <c r="AA531" s="147"/>
      <c r="AB531" s="147"/>
      <c r="AC531" s="147"/>
      <c r="AD531" s="147"/>
      <c r="AE531" s="147"/>
      <c r="AF531" s="147"/>
      <c r="AG531" s="147" t="s">
        <v>132</v>
      </c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</row>
    <row r="532" spans="1:60" ht="21.75" outlineLevel="1" x14ac:dyDescent="0.2">
      <c r="A532" s="166">
        <v>156</v>
      </c>
      <c r="B532" s="167" t="s">
        <v>691</v>
      </c>
      <c r="C532" s="175" t="s">
        <v>692</v>
      </c>
      <c r="D532" s="168" t="s">
        <v>477</v>
      </c>
      <c r="E532" s="169">
        <v>6.93</v>
      </c>
      <c r="F532" s="170"/>
      <c r="G532" s="171">
        <f>ROUND(E532*F532,2)</f>
        <v>0</v>
      </c>
      <c r="H532" s="170"/>
      <c r="I532" s="171">
        <f>ROUND(E532*H532,2)</f>
        <v>0</v>
      </c>
      <c r="J532" s="170"/>
      <c r="K532" s="171">
        <f>ROUND(E532*J532,2)</f>
        <v>0</v>
      </c>
      <c r="L532" s="171">
        <v>21</v>
      </c>
      <c r="M532" s="171">
        <f>G532*(1+L532/100)</f>
        <v>0</v>
      </c>
      <c r="N532" s="169">
        <v>4.2099999999999999E-2</v>
      </c>
      <c r="O532" s="169">
        <f>ROUND(E532*N532,2)</f>
        <v>0.28999999999999998</v>
      </c>
      <c r="P532" s="169">
        <v>0</v>
      </c>
      <c r="Q532" s="169">
        <f>ROUND(E532*P532,2)</f>
        <v>0</v>
      </c>
      <c r="R532" s="171" t="s">
        <v>352</v>
      </c>
      <c r="S532" s="171" t="s">
        <v>125</v>
      </c>
      <c r="T532" s="172" t="s">
        <v>125</v>
      </c>
      <c r="U532" s="157">
        <v>0</v>
      </c>
      <c r="V532" s="157">
        <f>ROUND(E532*U532,2)</f>
        <v>0</v>
      </c>
      <c r="W532" s="157"/>
      <c r="X532" s="157" t="s">
        <v>353</v>
      </c>
      <c r="Y532" s="157" t="s">
        <v>128</v>
      </c>
      <c r="Z532" s="147"/>
      <c r="AA532" s="147"/>
      <c r="AB532" s="147"/>
      <c r="AC532" s="147"/>
      <c r="AD532" s="147"/>
      <c r="AE532" s="147"/>
      <c r="AF532" s="147"/>
      <c r="AG532" s="147" t="s">
        <v>354</v>
      </c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</row>
    <row r="533" spans="1:60" outlineLevel="2" x14ac:dyDescent="0.2">
      <c r="A533" s="154"/>
      <c r="B533" s="155"/>
      <c r="C533" s="181" t="s">
        <v>693</v>
      </c>
      <c r="D533" s="179"/>
      <c r="E533" s="180">
        <v>6.93</v>
      </c>
      <c r="F533" s="157"/>
      <c r="G533" s="157"/>
      <c r="H533" s="157"/>
      <c r="I533" s="157"/>
      <c r="J533" s="157"/>
      <c r="K533" s="157"/>
      <c r="L533" s="157"/>
      <c r="M533" s="157"/>
      <c r="N533" s="156"/>
      <c r="O533" s="156"/>
      <c r="P533" s="156"/>
      <c r="Q533" s="156"/>
      <c r="R533" s="157"/>
      <c r="S533" s="157"/>
      <c r="T533" s="157"/>
      <c r="U533" s="157"/>
      <c r="V533" s="157"/>
      <c r="W533" s="157"/>
      <c r="X533" s="157"/>
      <c r="Y533" s="157"/>
      <c r="Z533" s="147"/>
      <c r="AA533" s="147"/>
      <c r="AB533" s="147"/>
      <c r="AC533" s="147"/>
      <c r="AD533" s="147"/>
      <c r="AE533" s="147"/>
      <c r="AF533" s="147"/>
      <c r="AG533" s="147" t="s">
        <v>214</v>
      </c>
      <c r="AH533" s="147">
        <v>0</v>
      </c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</row>
    <row r="534" spans="1:60" outlineLevel="2" x14ac:dyDescent="0.2">
      <c r="A534" s="154"/>
      <c r="B534" s="155"/>
      <c r="C534" s="243"/>
      <c r="D534" s="244"/>
      <c r="E534" s="244"/>
      <c r="F534" s="244"/>
      <c r="G534" s="244"/>
      <c r="H534" s="157"/>
      <c r="I534" s="157"/>
      <c r="J534" s="157"/>
      <c r="K534" s="157"/>
      <c r="L534" s="157"/>
      <c r="M534" s="157"/>
      <c r="N534" s="156"/>
      <c r="O534" s="156"/>
      <c r="P534" s="156"/>
      <c r="Q534" s="156"/>
      <c r="R534" s="157"/>
      <c r="S534" s="157"/>
      <c r="T534" s="157"/>
      <c r="U534" s="157"/>
      <c r="V534" s="157"/>
      <c r="W534" s="157"/>
      <c r="X534" s="157"/>
      <c r="Y534" s="157"/>
      <c r="Z534" s="147"/>
      <c r="AA534" s="147"/>
      <c r="AB534" s="147"/>
      <c r="AC534" s="147"/>
      <c r="AD534" s="147"/>
      <c r="AE534" s="147"/>
      <c r="AF534" s="147"/>
      <c r="AG534" s="147" t="s">
        <v>132</v>
      </c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</row>
    <row r="535" spans="1:60" ht="21.75" outlineLevel="1" x14ac:dyDescent="0.2">
      <c r="A535" s="166">
        <v>157</v>
      </c>
      <c r="B535" s="167" t="s">
        <v>694</v>
      </c>
      <c r="C535" s="175" t="s">
        <v>695</v>
      </c>
      <c r="D535" s="168" t="s">
        <v>477</v>
      </c>
      <c r="E535" s="169">
        <v>0.70874999999999999</v>
      </c>
      <c r="F535" s="170"/>
      <c r="G535" s="171">
        <f>ROUND(E535*F535,2)</f>
        <v>0</v>
      </c>
      <c r="H535" s="170"/>
      <c r="I535" s="171">
        <f>ROUND(E535*H535,2)</f>
        <v>0</v>
      </c>
      <c r="J535" s="170"/>
      <c r="K535" s="171">
        <f>ROUND(E535*J535,2)</f>
        <v>0</v>
      </c>
      <c r="L535" s="171">
        <v>21</v>
      </c>
      <c r="M535" s="171">
        <f>G535*(1+L535/100)</f>
        <v>0</v>
      </c>
      <c r="N535" s="169">
        <v>0.08</v>
      </c>
      <c r="O535" s="169">
        <f>ROUND(E535*N535,2)</f>
        <v>0.06</v>
      </c>
      <c r="P535" s="169">
        <v>0</v>
      </c>
      <c r="Q535" s="169">
        <f>ROUND(E535*P535,2)</f>
        <v>0</v>
      </c>
      <c r="R535" s="171" t="s">
        <v>352</v>
      </c>
      <c r="S535" s="171" t="s">
        <v>125</v>
      </c>
      <c r="T535" s="172" t="s">
        <v>125</v>
      </c>
      <c r="U535" s="157">
        <v>0</v>
      </c>
      <c r="V535" s="157">
        <f>ROUND(E535*U535,2)</f>
        <v>0</v>
      </c>
      <c r="W535" s="157"/>
      <c r="X535" s="157" t="s">
        <v>353</v>
      </c>
      <c r="Y535" s="157" t="s">
        <v>128</v>
      </c>
      <c r="Z535" s="147"/>
      <c r="AA535" s="147"/>
      <c r="AB535" s="147"/>
      <c r="AC535" s="147"/>
      <c r="AD535" s="147"/>
      <c r="AE535" s="147"/>
      <c r="AF535" s="147"/>
      <c r="AG535" s="147" t="s">
        <v>354</v>
      </c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</row>
    <row r="536" spans="1:60" outlineLevel="2" x14ac:dyDescent="0.2">
      <c r="A536" s="154"/>
      <c r="B536" s="155"/>
      <c r="C536" s="245" t="s">
        <v>696</v>
      </c>
      <c r="D536" s="246"/>
      <c r="E536" s="246"/>
      <c r="F536" s="246"/>
      <c r="G536" s="246"/>
      <c r="H536" s="157"/>
      <c r="I536" s="157"/>
      <c r="J536" s="157"/>
      <c r="K536" s="157"/>
      <c r="L536" s="157"/>
      <c r="M536" s="157"/>
      <c r="N536" s="156"/>
      <c r="O536" s="156"/>
      <c r="P536" s="156"/>
      <c r="Q536" s="156"/>
      <c r="R536" s="157"/>
      <c r="S536" s="157"/>
      <c r="T536" s="157"/>
      <c r="U536" s="157"/>
      <c r="V536" s="157"/>
      <c r="W536" s="157"/>
      <c r="X536" s="157"/>
      <c r="Y536" s="157"/>
      <c r="Z536" s="147"/>
      <c r="AA536" s="147"/>
      <c r="AB536" s="147"/>
      <c r="AC536" s="147"/>
      <c r="AD536" s="147"/>
      <c r="AE536" s="147"/>
      <c r="AF536" s="147"/>
      <c r="AG536" s="147" t="s">
        <v>130</v>
      </c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</row>
    <row r="537" spans="1:60" outlineLevel="2" x14ac:dyDescent="0.2">
      <c r="A537" s="154"/>
      <c r="B537" s="155"/>
      <c r="C537" s="181" t="s">
        <v>697</v>
      </c>
      <c r="D537" s="179"/>
      <c r="E537" s="180">
        <v>0.70874999999999999</v>
      </c>
      <c r="F537" s="157"/>
      <c r="G537" s="157"/>
      <c r="H537" s="157"/>
      <c r="I537" s="157"/>
      <c r="J537" s="157"/>
      <c r="K537" s="157"/>
      <c r="L537" s="157"/>
      <c r="M537" s="157"/>
      <c r="N537" s="156"/>
      <c r="O537" s="156"/>
      <c r="P537" s="156"/>
      <c r="Q537" s="156"/>
      <c r="R537" s="157"/>
      <c r="S537" s="157"/>
      <c r="T537" s="157"/>
      <c r="U537" s="157"/>
      <c r="V537" s="157"/>
      <c r="W537" s="157"/>
      <c r="X537" s="157"/>
      <c r="Y537" s="157"/>
      <c r="Z537" s="147"/>
      <c r="AA537" s="147"/>
      <c r="AB537" s="147"/>
      <c r="AC537" s="147"/>
      <c r="AD537" s="147"/>
      <c r="AE537" s="147"/>
      <c r="AF537" s="147"/>
      <c r="AG537" s="147" t="s">
        <v>214</v>
      </c>
      <c r="AH537" s="147">
        <v>0</v>
      </c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</row>
    <row r="538" spans="1:60" outlineLevel="2" x14ac:dyDescent="0.2">
      <c r="A538" s="154"/>
      <c r="B538" s="155"/>
      <c r="C538" s="243"/>
      <c r="D538" s="244"/>
      <c r="E538" s="244"/>
      <c r="F538" s="244"/>
      <c r="G538" s="244"/>
      <c r="H538" s="157"/>
      <c r="I538" s="157"/>
      <c r="J538" s="157"/>
      <c r="K538" s="157"/>
      <c r="L538" s="157"/>
      <c r="M538" s="157"/>
      <c r="N538" s="156"/>
      <c r="O538" s="156"/>
      <c r="P538" s="156"/>
      <c r="Q538" s="156"/>
      <c r="R538" s="157"/>
      <c r="S538" s="157"/>
      <c r="T538" s="157"/>
      <c r="U538" s="157"/>
      <c r="V538" s="157"/>
      <c r="W538" s="157"/>
      <c r="X538" s="157"/>
      <c r="Y538" s="157"/>
      <c r="Z538" s="147"/>
      <c r="AA538" s="147"/>
      <c r="AB538" s="147"/>
      <c r="AC538" s="147"/>
      <c r="AD538" s="147"/>
      <c r="AE538" s="147"/>
      <c r="AF538" s="147"/>
      <c r="AG538" s="147" t="s">
        <v>132</v>
      </c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</row>
    <row r="539" spans="1:60" ht="13.6" x14ac:dyDescent="0.2">
      <c r="A539" s="159" t="s">
        <v>120</v>
      </c>
      <c r="B539" s="160" t="s">
        <v>78</v>
      </c>
      <c r="C539" s="174" t="s">
        <v>79</v>
      </c>
      <c r="D539" s="161"/>
      <c r="E539" s="162"/>
      <c r="F539" s="163"/>
      <c r="G539" s="163">
        <f>SUMIF(AG540:AG554,"&lt;&gt;NOR",G540:G554)</f>
        <v>0</v>
      </c>
      <c r="H539" s="163"/>
      <c r="I539" s="163">
        <f>SUM(I540:I554)</f>
        <v>0</v>
      </c>
      <c r="J539" s="163"/>
      <c r="K539" s="163">
        <f>SUM(K540:K554)</f>
        <v>0</v>
      </c>
      <c r="L539" s="163"/>
      <c r="M539" s="163">
        <f>SUM(M540:M554)</f>
        <v>0</v>
      </c>
      <c r="N539" s="162"/>
      <c r="O539" s="162">
        <f>SUM(O540:O554)</f>
        <v>2.98</v>
      </c>
      <c r="P539" s="162"/>
      <c r="Q539" s="162">
        <f>SUM(Q540:Q554)</f>
        <v>2.57</v>
      </c>
      <c r="R539" s="163"/>
      <c r="S539" s="163"/>
      <c r="T539" s="164"/>
      <c r="U539" s="158"/>
      <c r="V539" s="158">
        <f>SUM(V540:V554)</f>
        <v>13.93</v>
      </c>
      <c r="W539" s="158"/>
      <c r="X539" s="158"/>
      <c r="Y539" s="158"/>
      <c r="AG539" t="s">
        <v>121</v>
      </c>
    </row>
    <row r="540" spans="1:60" outlineLevel="1" x14ac:dyDescent="0.2">
      <c r="A540" s="166">
        <v>158</v>
      </c>
      <c r="B540" s="167" t="s">
        <v>698</v>
      </c>
      <c r="C540" s="175" t="s">
        <v>699</v>
      </c>
      <c r="D540" s="168" t="s">
        <v>477</v>
      </c>
      <c r="E540" s="169">
        <v>1</v>
      </c>
      <c r="F540" s="170"/>
      <c r="G540" s="171">
        <f>ROUND(E540*F540,2)</f>
        <v>0</v>
      </c>
      <c r="H540" s="170"/>
      <c r="I540" s="171">
        <f>ROUND(E540*H540,2)</f>
        <v>0</v>
      </c>
      <c r="J540" s="170"/>
      <c r="K540" s="171">
        <f>ROUND(E540*J540,2)</f>
        <v>0</v>
      </c>
      <c r="L540" s="171">
        <v>21</v>
      </c>
      <c r="M540" s="171">
        <f>G540*(1+L540/100)</f>
        <v>0</v>
      </c>
      <c r="N540" s="169">
        <v>3.4000000000000002E-4</v>
      </c>
      <c r="O540" s="169">
        <f>ROUND(E540*N540,2)</f>
        <v>0</v>
      </c>
      <c r="P540" s="169">
        <v>5.8999999999999997E-2</v>
      </c>
      <c r="Q540" s="169">
        <f>ROUND(E540*P540,2)</f>
        <v>0.06</v>
      </c>
      <c r="R540" s="171" t="s">
        <v>398</v>
      </c>
      <c r="S540" s="171" t="s">
        <v>125</v>
      </c>
      <c r="T540" s="172" t="s">
        <v>125</v>
      </c>
      <c r="U540" s="157">
        <v>1.6359999999999999</v>
      </c>
      <c r="V540" s="157">
        <f>ROUND(E540*U540,2)</f>
        <v>1.64</v>
      </c>
      <c r="W540" s="157"/>
      <c r="X540" s="157" t="s">
        <v>201</v>
      </c>
      <c r="Y540" s="157" t="s">
        <v>128</v>
      </c>
      <c r="Z540" s="147"/>
      <c r="AA540" s="147"/>
      <c r="AB540" s="147"/>
      <c r="AC540" s="147"/>
      <c r="AD540" s="147"/>
      <c r="AE540" s="147"/>
      <c r="AF540" s="147"/>
      <c r="AG540" s="147" t="s">
        <v>202</v>
      </c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</row>
    <row r="541" spans="1:60" outlineLevel="2" x14ac:dyDescent="0.2">
      <c r="A541" s="154"/>
      <c r="B541" s="155"/>
      <c r="C541" s="258" t="s">
        <v>700</v>
      </c>
      <c r="D541" s="259"/>
      <c r="E541" s="259"/>
      <c r="F541" s="259"/>
      <c r="G541" s="259"/>
      <c r="H541" s="157"/>
      <c r="I541" s="157"/>
      <c r="J541" s="157"/>
      <c r="K541" s="157"/>
      <c r="L541" s="157"/>
      <c r="M541" s="157"/>
      <c r="N541" s="156"/>
      <c r="O541" s="156"/>
      <c r="P541" s="156"/>
      <c r="Q541" s="156"/>
      <c r="R541" s="157"/>
      <c r="S541" s="157"/>
      <c r="T541" s="157"/>
      <c r="U541" s="157"/>
      <c r="V541" s="157"/>
      <c r="W541" s="157"/>
      <c r="X541" s="157"/>
      <c r="Y541" s="157"/>
      <c r="Z541" s="147"/>
      <c r="AA541" s="147"/>
      <c r="AB541" s="147"/>
      <c r="AC541" s="147"/>
      <c r="AD541" s="147"/>
      <c r="AE541" s="147"/>
      <c r="AF541" s="147"/>
      <c r="AG541" s="147" t="s">
        <v>204</v>
      </c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</row>
    <row r="542" spans="1:60" outlineLevel="2" x14ac:dyDescent="0.2">
      <c r="A542" s="154"/>
      <c r="B542" s="155"/>
      <c r="C542" s="247" t="s">
        <v>701</v>
      </c>
      <c r="D542" s="248"/>
      <c r="E542" s="248"/>
      <c r="F542" s="248"/>
      <c r="G542" s="248"/>
      <c r="H542" s="157"/>
      <c r="I542" s="157"/>
      <c r="J542" s="157"/>
      <c r="K542" s="157"/>
      <c r="L542" s="157"/>
      <c r="M542" s="157"/>
      <c r="N542" s="156"/>
      <c r="O542" s="156"/>
      <c r="P542" s="156"/>
      <c r="Q542" s="156"/>
      <c r="R542" s="157"/>
      <c r="S542" s="157"/>
      <c r="T542" s="157"/>
      <c r="U542" s="157"/>
      <c r="V542" s="157"/>
      <c r="W542" s="157"/>
      <c r="X542" s="157"/>
      <c r="Y542" s="157"/>
      <c r="Z542" s="147"/>
      <c r="AA542" s="147"/>
      <c r="AB542" s="147"/>
      <c r="AC542" s="147"/>
      <c r="AD542" s="147"/>
      <c r="AE542" s="147"/>
      <c r="AF542" s="147"/>
      <c r="AG542" s="147" t="s">
        <v>130</v>
      </c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</row>
    <row r="543" spans="1:60" outlineLevel="2" x14ac:dyDescent="0.2">
      <c r="A543" s="154"/>
      <c r="B543" s="155"/>
      <c r="C543" s="181" t="s">
        <v>702</v>
      </c>
      <c r="D543" s="179"/>
      <c r="E543" s="180">
        <v>1</v>
      </c>
      <c r="F543" s="157"/>
      <c r="G543" s="157"/>
      <c r="H543" s="157"/>
      <c r="I543" s="157"/>
      <c r="J543" s="157"/>
      <c r="K543" s="157"/>
      <c r="L543" s="157"/>
      <c r="M543" s="157"/>
      <c r="N543" s="156"/>
      <c r="O543" s="156"/>
      <c r="P543" s="156"/>
      <c r="Q543" s="156"/>
      <c r="R543" s="157"/>
      <c r="S543" s="157"/>
      <c r="T543" s="157"/>
      <c r="U543" s="157"/>
      <c r="V543" s="157"/>
      <c r="W543" s="157"/>
      <c r="X543" s="157"/>
      <c r="Y543" s="157"/>
      <c r="Z543" s="147"/>
      <c r="AA543" s="147"/>
      <c r="AB543" s="147"/>
      <c r="AC543" s="147"/>
      <c r="AD543" s="147"/>
      <c r="AE543" s="147"/>
      <c r="AF543" s="147"/>
      <c r="AG543" s="147" t="s">
        <v>214</v>
      </c>
      <c r="AH543" s="147">
        <v>0</v>
      </c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</row>
    <row r="544" spans="1:60" outlineLevel="2" x14ac:dyDescent="0.2">
      <c r="A544" s="154"/>
      <c r="B544" s="155"/>
      <c r="C544" s="243"/>
      <c r="D544" s="244"/>
      <c r="E544" s="244"/>
      <c r="F544" s="244"/>
      <c r="G544" s="244"/>
      <c r="H544" s="157"/>
      <c r="I544" s="157"/>
      <c r="J544" s="157"/>
      <c r="K544" s="157"/>
      <c r="L544" s="157"/>
      <c r="M544" s="157"/>
      <c r="N544" s="156"/>
      <c r="O544" s="156"/>
      <c r="P544" s="156"/>
      <c r="Q544" s="156"/>
      <c r="R544" s="157"/>
      <c r="S544" s="157"/>
      <c r="T544" s="157"/>
      <c r="U544" s="157"/>
      <c r="V544" s="157"/>
      <c r="W544" s="157"/>
      <c r="X544" s="157"/>
      <c r="Y544" s="157"/>
      <c r="Z544" s="147"/>
      <c r="AA544" s="147"/>
      <c r="AB544" s="147"/>
      <c r="AC544" s="147"/>
      <c r="AD544" s="147"/>
      <c r="AE544" s="147"/>
      <c r="AF544" s="147"/>
      <c r="AG544" s="147" t="s">
        <v>132</v>
      </c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</row>
    <row r="545" spans="1:60" outlineLevel="1" x14ac:dyDescent="0.2">
      <c r="A545" s="166">
        <v>159</v>
      </c>
      <c r="B545" s="167" t="s">
        <v>703</v>
      </c>
      <c r="C545" s="175" t="s">
        <v>704</v>
      </c>
      <c r="D545" s="168" t="s">
        <v>477</v>
      </c>
      <c r="E545" s="169">
        <v>2</v>
      </c>
      <c r="F545" s="170"/>
      <c r="G545" s="171">
        <f>ROUND(E545*F545,2)</f>
        <v>0</v>
      </c>
      <c r="H545" s="170"/>
      <c r="I545" s="171">
        <f>ROUND(E545*H545,2)</f>
        <v>0</v>
      </c>
      <c r="J545" s="170"/>
      <c r="K545" s="171">
        <f>ROUND(E545*J545,2)</f>
        <v>0</v>
      </c>
      <c r="L545" s="171">
        <v>21</v>
      </c>
      <c r="M545" s="171">
        <f>G545*(1+L545/100)</f>
        <v>0</v>
      </c>
      <c r="N545" s="169">
        <v>1.33E-3</v>
      </c>
      <c r="O545" s="169">
        <f>ROUND(E545*N545,2)</f>
        <v>0</v>
      </c>
      <c r="P545" s="169">
        <v>8.8999999999999996E-2</v>
      </c>
      <c r="Q545" s="169">
        <f>ROUND(E545*P545,2)</f>
        <v>0.18</v>
      </c>
      <c r="R545" s="171" t="s">
        <v>398</v>
      </c>
      <c r="S545" s="171" t="s">
        <v>125</v>
      </c>
      <c r="T545" s="172" t="s">
        <v>125</v>
      </c>
      <c r="U545" s="157">
        <v>2.9430000000000001</v>
      </c>
      <c r="V545" s="157">
        <f>ROUND(E545*U545,2)</f>
        <v>5.89</v>
      </c>
      <c r="W545" s="157"/>
      <c r="X545" s="157" t="s">
        <v>201</v>
      </c>
      <c r="Y545" s="157" t="s">
        <v>128</v>
      </c>
      <c r="Z545" s="147"/>
      <c r="AA545" s="147"/>
      <c r="AB545" s="147"/>
      <c r="AC545" s="147"/>
      <c r="AD545" s="147"/>
      <c r="AE545" s="147"/>
      <c r="AF545" s="147"/>
      <c r="AG545" s="147" t="s">
        <v>202</v>
      </c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</row>
    <row r="546" spans="1:60" outlineLevel="2" x14ac:dyDescent="0.2">
      <c r="A546" s="154"/>
      <c r="B546" s="155"/>
      <c r="C546" s="258" t="s">
        <v>700</v>
      </c>
      <c r="D546" s="259"/>
      <c r="E546" s="259"/>
      <c r="F546" s="259"/>
      <c r="G546" s="259"/>
      <c r="H546" s="157"/>
      <c r="I546" s="157"/>
      <c r="J546" s="157"/>
      <c r="K546" s="157"/>
      <c r="L546" s="157"/>
      <c r="M546" s="157"/>
      <c r="N546" s="156"/>
      <c r="O546" s="156"/>
      <c r="P546" s="156"/>
      <c r="Q546" s="156"/>
      <c r="R546" s="157"/>
      <c r="S546" s="157"/>
      <c r="T546" s="157"/>
      <c r="U546" s="157"/>
      <c r="V546" s="157"/>
      <c r="W546" s="157"/>
      <c r="X546" s="157"/>
      <c r="Y546" s="157"/>
      <c r="Z546" s="147"/>
      <c r="AA546" s="147"/>
      <c r="AB546" s="147"/>
      <c r="AC546" s="147"/>
      <c r="AD546" s="147"/>
      <c r="AE546" s="147"/>
      <c r="AF546" s="147"/>
      <c r="AG546" s="147" t="s">
        <v>204</v>
      </c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</row>
    <row r="547" spans="1:60" outlineLevel="2" x14ac:dyDescent="0.2">
      <c r="A547" s="154"/>
      <c r="B547" s="155"/>
      <c r="C547" s="247" t="s">
        <v>701</v>
      </c>
      <c r="D547" s="248"/>
      <c r="E547" s="248"/>
      <c r="F547" s="248"/>
      <c r="G547" s="248"/>
      <c r="H547" s="157"/>
      <c r="I547" s="157"/>
      <c r="J547" s="157"/>
      <c r="K547" s="157"/>
      <c r="L547" s="157"/>
      <c r="M547" s="157"/>
      <c r="N547" s="156"/>
      <c r="O547" s="156"/>
      <c r="P547" s="156"/>
      <c r="Q547" s="156"/>
      <c r="R547" s="157"/>
      <c r="S547" s="157"/>
      <c r="T547" s="157"/>
      <c r="U547" s="157"/>
      <c r="V547" s="157"/>
      <c r="W547" s="157"/>
      <c r="X547" s="157"/>
      <c r="Y547" s="157"/>
      <c r="Z547" s="147"/>
      <c r="AA547" s="147"/>
      <c r="AB547" s="147"/>
      <c r="AC547" s="147"/>
      <c r="AD547" s="147"/>
      <c r="AE547" s="147"/>
      <c r="AF547" s="147"/>
      <c r="AG547" s="147" t="s">
        <v>130</v>
      </c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</row>
    <row r="548" spans="1:60" outlineLevel="2" x14ac:dyDescent="0.2">
      <c r="A548" s="154"/>
      <c r="B548" s="155"/>
      <c r="C548" s="181" t="s">
        <v>705</v>
      </c>
      <c r="D548" s="179"/>
      <c r="E548" s="180">
        <v>2</v>
      </c>
      <c r="F548" s="157"/>
      <c r="G548" s="157"/>
      <c r="H548" s="157"/>
      <c r="I548" s="157"/>
      <c r="J548" s="157"/>
      <c r="K548" s="157"/>
      <c r="L548" s="157"/>
      <c r="M548" s="157"/>
      <c r="N548" s="156"/>
      <c r="O548" s="156"/>
      <c r="P548" s="156"/>
      <c r="Q548" s="156"/>
      <c r="R548" s="157"/>
      <c r="S548" s="157"/>
      <c r="T548" s="157"/>
      <c r="U548" s="157"/>
      <c r="V548" s="157"/>
      <c r="W548" s="157"/>
      <c r="X548" s="157"/>
      <c r="Y548" s="157"/>
      <c r="Z548" s="147"/>
      <c r="AA548" s="147"/>
      <c r="AB548" s="147"/>
      <c r="AC548" s="147"/>
      <c r="AD548" s="147"/>
      <c r="AE548" s="147"/>
      <c r="AF548" s="147"/>
      <c r="AG548" s="147" t="s">
        <v>214</v>
      </c>
      <c r="AH548" s="147">
        <v>0</v>
      </c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</row>
    <row r="549" spans="1:60" outlineLevel="2" x14ac:dyDescent="0.2">
      <c r="A549" s="154"/>
      <c r="B549" s="155"/>
      <c r="C549" s="243"/>
      <c r="D549" s="244"/>
      <c r="E549" s="244"/>
      <c r="F549" s="244"/>
      <c r="G549" s="244"/>
      <c r="H549" s="157"/>
      <c r="I549" s="157"/>
      <c r="J549" s="157"/>
      <c r="K549" s="157"/>
      <c r="L549" s="157"/>
      <c r="M549" s="157"/>
      <c r="N549" s="156"/>
      <c r="O549" s="156"/>
      <c r="P549" s="156"/>
      <c r="Q549" s="156"/>
      <c r="R549" s="157"/>
      <c r="S549" s="157"/>
      <c r="T549" s="157"/>
      <c r="U549" s="157"/>
      <c r="V549" s="157"/>
      <c r="W549" s="157"/>
      <c r="X549" s="157"/>
      <c r="Y549" s="157"/>
      <c r="Z549" s="147"/>
      <c r="AA549" s="147"/>
      <c r="AB549" s="147"/>
      <c r="AC549" s="147"/>
      <c r="AD549" s="147"/>
      <c r="AE549" s="147"/>
      <c r="AF549" s="147"/>
      <c r="AG549" s="147" t="s">
        <v>132</v>
      </c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</row>
    <row r="550" spans="1:60" outlineLevel="1" x14ac:dyDescent="0.2">
      <c r="A550" s="166">
        <v>160</v>
      </c>
      <c r="B550" s="167" t="s">
        <v>706</v>
      </c>
      <c r="C550" s="175" t="s">
        <v>707</v>
      </c>
      <c r="D550" s="168" t="s">
        <v>708</v>
      </c>
      <c r="E550" s="169">
        <v>5</v>
      </c>
      <c r="F550" s="170"/>
      <c r="G550" s="171">
        <f>ROUND(E550*F550,2)</f>
        <v>0</v>
      </c>
      <c r="H550" s="170"/>
      <c r="I550" s="171">
        <f>ROUND(E550*H550,2)</f>
        <v>0</v>
      </c>
      <c r="J550" s="170"/>
      <c r="K550" s="171">
        <f>ROUND(E550*J550,2)</f>
        <v>0</v>
      </c>
      <c r="L550" s="171">
        <v>21</v>
      </c>
      <c r="M550" s="171">
        <f>G550*(1+L550/100)</f>
        <v>0</v>
      </c>
      <c r="N550" s="169">
        <v>3.5000000000000003E-2</v>
      </c>
      <c r="O550" s="169">
        <f>ROUND(E550*N550,2)</f>
        <v>0.18</v>
      </c>
      <c r="P550" s="169">
        <v>0.01</v>
      </c>
      <c r="Q550" s="169">
        <f>ROUND(E550*P550,2)</f>
        <v>0.05</v>
      </c>
      <c r="R550" s="171"/>
      <c r="S550" s="171" t="s">
        <v>181</v>
      </c>
      <c r="T550" s="172" t="s">
        <v>126</v>
      </c>
      <c r="U550" s="157">
        <v>0.16</v>
      </c>
      <c r="V550" s="157">
        <f>ROUND(E550*U550,2)</f>
        <v>0.8</v>
      </c>
      <c r="W550" s="157"/>
      <c r="X550" s="157" t="s">
        <v>201</v>
      </c>
      <c r="Y550" s="157" t="s">
        <v>128</v>
      </c>
      <c r="Z550" s="147"/>
      <c r="AA550" s="147"/>
      <c r="AB550" s="147"/>
      <c r="AC550" s="147"/>
      <c r="AD550" s="147"/>
      <c r="AE550" s="147"/>
      <c r="AF550" s="147"/>
      <c r="AG550" s="147" t="s">
        <v>202</v>
      </c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</row>
    <row r="551" spans="1:60" outlineLevel="2" x14ac:dyDescent="0.2">
      <c r="A551" s="154"/>
      <c r="B551" s="155"/>
      <c r="C551" s="245" t="s">
        <v>709</v>
      </c>
      <c r="D551" s="246"/>
      <c r="E551" s="246"/>
      <c r="F551" s="246"/>
      <c r="G551" s="246"/>
      <c r="H551" s="157"/>
      <c r="I551" s="157"/>
      <c r="J551" s="157"/>
      <c r="K551" s="157"/>
      <c r="L551" s="157"/>
      <c r="M551" s="157"/>
      <c r="N551" s="156"/>
      <c r="O551" s="156"/>
      <c r="P551" s="156"/>
      <c r="Q551" s="156"/>
      <c r="R551" s="157"/>
      <c r="S551" s="157"/>
      <c r="T551" s="157"/>
      <c r="U551" s="157"/>
      <c r="V551" s="157"/>
      <c r="W551" s="157"/>
      <c r="X551" s="157"/>
      <c r="Y551" s="157"/>
      <c r="Z551" s="147"/>
      <c r="AA551" s="147"/>
      <c r="AB551" s="147"/>
      <c r="AC551" s="147"/>
      <c r="AD551" s="147"/>
      <c r="AE551" s="147"/>
      <c r="AF551" s="147"/>
      <c r="AG551" s="147" t="s">
        <v>130</v>
      </c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</row>
    <row r="552" spans="1:60" outlineLevel="2" x14ac:dyDescent="0.2">
      <c r="A552" s="154"/>
      <c r="B552" s="155"/>
      <c r="C552" s="243"/>
      <c r="D552" s="244"/>
      <c r="E552" s="244"/>
      <c r="F552" s="244"/>
      <c r="G552" s="244"/>
      <c r="H552" s="157"/>
      <c r="I552" s="157"/>
      <c r="J552" s="157"/>
      <c r="K552" s="157"/>
      <c r="L552" s="157"/>
      <c r="M552" s="157"/>
      <c r="N552" s="156"/>
      <c r="O552" s="156"/>
      <c r="P552" s="156"/>
      <c r="Q552" s="156"/>
      <c r="R552" s="157"/>
      <c r="S552" s="157"/>
      <c r="T552" s="157"/>
      <c r="U552" s="157"/>
      <c r="V552" s="157"/>
      <c r="W552" s="157"/>
      <c r="X552" s="157"/>
      <c r="Y552" s="157"/>
      <c r="Z552" s="147"/>
      <c r="AA552" s="147"/>
      <c r="AB552" s="147"/>
      <c r="AC552" s="147"/>
      <c r="AD552" s="147"/>
      <c r="AE552" s="147"/>
      <c r="AF552" s="147"/>
      <c r="AG552" s="147" t="s">
        <v>132</v>
      </c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</row>
    <row r="553" spans="1:60" outlineLevel="1" x14ac:dyDescent="0.2">
      <c r="A553" s="166">
        <v>161</v>
      </c>
      <c r="B553" s="167" t="s">
        <v>710</v>
      </c>
      <c r="C553" s="175" t="s">
        <v>711</v>
      </c>
      <c r="D553" s="168" t="s">
        <v>211</v>
      </c>
      <c r="E553" s="169">
        <v>35</v>
      </c>
      <c r="F553" s="170"/>
      <c r="G553" s="171">
        <f>ROUND(E553*F553,2)</f>
        <v>0</v>
      </c>
      <c r="H553" s="170"/>
      <c r="I553" s="171">
        <f>ROUND(E553*H553,2)</f>
        <v>0</v>
      </c>
      <c r="J553" s="170"/>
      <c r="K553" s="171">
        <f>ROUND(E553*J553,2)</f>
        <v>0</v>
      </c>
      <c r="L553" s="171">
        <v>21</v>
      </c>
      <c r="M553" s="171">
        <f>G553*(1+L553/100)</f>
        <v>0</v>
      </c>
      <c r="N553" s="169">
        <v>0.08</v>
      </c>
      <c r="O553" s="169">
        <f>ROUND(E553*N553,2)</f>
        <v>2.8</v>
      </c>
      <c r="P553" s="169">
        <v>6.5000000000000002E-2</v>
      </c>
      <c r="Q553" s="169">
        <f>ROUND(E553*P553,2)</f>
        <v>2.2799999999999998</v>
      </c>
      <c r="R553" s="171"/>
      <c r="S553" s="171" t="s">
        <v>181</v>
      </c>
      <c r="T553" s="172" t="s">
        <v>126</v>
      </c>
      <c r="U553" s="157">
        <v>0.16</v>
      </c>
      <c r="V553" s="157">
        <f>ROUND(E553*U553,2)</f>
        <v>5.6</v>
      </c>
      <c r="W553" s="157"/>
      <c r="X553" s="157" t="s">
        <v>201</v>
      </c>
      <c r="Y553" s="157" t="s">
        <v>128</v>
      </c>
      <c r="Z553" s="147"/>
      <c r="AA553" s="147"/>
      <c r="AB553" s="147"/>
      <c r="AC553" s="147"/>
      <c r="AD553" s="147"/>
      <c r="AE553" s="147"/>
      <c r="AF553" s="147"/>
      <c r="AG553" s="147" t="s">
        <v>202</v>
      </c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</row>
    <row r="554" spans="1:60" outlineLevel="2" x14ac:dyDescent="0.2">
      <c r="A554" s="154"/>
      <c r="B554" s="155"/>
      <c r="C554" s="256"/>
      <c r="D554" s="257"/>
      <c r="E554" s="257"/>
      <c r="F554" s="257"/>
      <c r="G554" s="257"/>
      <c r="H554" s="157"/>
      <c r="I554" s="157"/>
      <c r="J554" s="157"/>
      <c r="K554" s="157"/>
      <c r="L554" s="157"/>
      <c r="M554" s="157"/>
      <c r="N554" s="156"/>
      <c r="O554" s="156"/>
      <c r="P554" s="156"/>
      <c r="Q554" s="156"/>
      <c r="R554" s="157"/>
      <c r="S554" s="157"/>
      <c r="T554" s="157"/>
      <c r="U554" s="157"/>
      <c r="V554" s="157"/>
      <c r="W554" s="157"/>
      <c r="X554" s="157"/>
      <c r="Y554" s="157"/>
      <c r="Z554" s="147"/>
      <c r="AA554" s="147"/>
      <c r="AB554" s="147"/>
      <c r="AC554" s="147"/>
      <c r="AD554" s="147"/>
      <c r="AE554" s="147"/>
      <c r="AF554" s="147"/>
      <c r="AG554" s="147" t="s">
        <v>132</v>
      </c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</row>
    <row r="555" spans="1:60" ht="13.6" x14ac:dyDescent="0.2">
      <c r="A555" s="159" t="s">
        <v>120</v>
      </c>
      <c r="B555" s="160" t="s">
        <v>80</v>
      </c>
      <c r="C555" s="174" t="s">
        <v>81</v>
      </c>
      <c r="D555" s="161"/>
      <c r="E555" s="162"/>
      <c r="F555" s="163"/>
      <c r="G555" s="163">
        <f>SUMIF(AG556:AG565,"&lt;&gt;NOR",G556:G565)</f>
        <v>0</v>
      </c>
      <c r="H555" s="163"/>
      <c r="I555" s="163">
        <f>SUM(I556:I565)</f>
        <v>0</v>
      </c>
      <c r="J555" s="163"/>
      <c r="K555" s="163">
        <f>SUM(K556:K565)</f>
        <v>0</v>
      </c>
      <c r="L555" s="163"/>
      <c r="M555" s="163">
        <f>SUM(M556:M565)</f>
        <v>0</v>
      </c>
      <c r="N555" s="162"/>
      <c r="O555" s="162">
        <f>SUM(O556:O565)</f>
        <v>0</v>
      </c>
      <c r="P555" s="162"/>
      <c r="Q555" s="162">
        <f>SUM(Q556:Q565)</f>
        <v>0</v>
      </c>
      <c r="R555" s="163"/>
      <c r="S555" s="163"/>
      <c r="T555" s="164"/>
      <c r="U555" s="158"/>
      <c r="V555" s="158">
        <f>SUM(V556:V565)</f>
        <v>58.1</v>
      </c>
      <c r="W555" s="158"/>
      <c r="X555" s="158"/>
      <c r="Y555" s="158"/>
      <c r="AG555" t="s">
        <v>121</v>
      </c>
    </row>
    <row r="556" spans="1:60" ht="21.75" outlineLevel="1" x14ac:dyDescent="0.2">
      <c r="A556" s="166">
        <v>162</v>
      </c>
      <c r="B556" s="167" t="s">
        <v>712</v>
      </c>
      <c r="C556" s="175" t="s">
        <v>713</v>
      </c>
      <c r="D556" s="168" t="s">
        <v>363</v>
      </c>
      <c r="E556" s="169">
        <v>274.71212000000003</v>
      </c>
      <c r="F556" s="170"/>
      <c r="G556" s="171">
        <f>ROUND(E556*F556,2)</f>
        <v>0</v>
      </c>
      <c r="H556" s="170"/>
      <c r="I556" s="171">
        <f>ROUND(E556*H556,2)</f>
        <v>0</v>
      </c>
      <c r="J556" s="170"/>
      <c r="K556" s="171">
        <f>ROUND(E556*J556,2)</f>
        <v>0</v>
      </c>
      <c r="L556" s="171">
        <v>21</v>
      </c>
      <c r="M556" s="171">
        <f>G556*(1+L556/100)</f>
        <v>0</v>
      </c>
      <c r="N556" s="169">
        <v>0</v>
      </c>
      <c r="O556" s="169">
        <f>ROUND(E556*N556,2)</f>
        <v>0</v>
      </c>
      <c r="P556" s="169">
        <v>0</v>
      </c>
      <c r="Q556" s="169">
        <f>ROUND(E556*P556,2)</f>
        <v>0</v>
      </c>
      <c r="R556" s="171" t="s">
        <v>420</v>
      </c>
      <c r="S556" s="171" t="s">
        <v>125</v>
      </c>
      <c r="T556" s="172" t="s">
        <v>125</v>
      </c>
      <c r="U556" s="157">
        <v>0.21149999999999999</v>
      </c>
      <c r="V556" s="157">
        <f>ROUND(E556*U556,2)</f>
        <v>58.1</v>
      </c>
      <c r="W556" s="157"/>
      <c r="X556" s="157" t="s">
        <v>714</v>
      </c>
      <c r="Y556" s="157" t="s">
        <v>128</v>
      </c>
      <c r="Z556" s="147"/>
      <c r="AA556" s="147"/>
      <c r="AB556" s="147"/>
      <c r="AC556" s="147"/>
      <c r="AD556" s="147"/>
      <c r="AE556" s="147"/>
      <c r="AF556" s="147"/>
      <c r="AG556" s="147" t="s">
        <v>715</v>
      </c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</row>
    <row r="557" spans="1:60" outlineLevel="2" x14ac:dyDescent="0.2">
      <c r="A557" s="154"/>
      <c r="B557" s="155"/>
      <c r="C557" s="258" t="s">
        <v>716</v>
      </c>
      <c r="D557" s="259"/>
      <c r="E557" s="259"/>
      <c r="F557" s="259"/>
      <c r="G557" s="259"/>
      <c r="H557" s="157"/>
      <c r="I557" s="157"/>
      <c r="J557" s="157"/>
      <c r="K557" s="157"/>
      <c r="L557" s="157"/>
      <c r="M557" s="157"/>
      <c r="N557" s="156"/>
      <c r="O557" s="156"/>
      <c r="P557" s="156"/>
      <c r="Q557" s="156"/>
      <c r="R557" s="157"/>
      <c r="S557" s="157"/>
      <c r="T557" s="157"/>
      <c r="U557" s="157"/>
      <c r="V557" s="157"/>
      <c r="W557" s="157"/>
      <c r="X557" s="157"/>
      <c r="Y557" s="157"/>
      <c r="Z557" s="147"/>
      <c r="AA557" s="147"/>
      <c r="AB557" s="147"/>
      <c r="AC557" s="147"/>
      <c r="AD557" s="147"/>
      <c r="AE557" s="147"/>
      <c r="AF557" s="147"/>
      <c r="AG557" s="147" t="s">
        <v>204</v>
      </c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</row>
    <row r="558" spans="1:60" outlineLevel="2" x14ac:dyDescent="0.2">
      <c r="A558" s="154"/>
      <c r="B558" s="155"/>
      <c r="C558" s="247" t="s">
        <v>717</v>
      </c>
      <c r="D558" s="248"/>
      <c r="E558" s="248"/>
      <c r="F558" s="248"/>
      <c r="G558" s="248"/>
      <c r="H558" s="157"/>
      <c r="I558" s="157"/>
      <c r="J558" s="157"/>
      <c r="K558" s="157"/>
      <c r="L558" s="157"/>
      <c r="M558" s="157"/>
      <c r="N558" s="156"/>
      <c r="O558" s="156"/>
      <c r="P558" s="156"/>
      <c r="Q558" s="156"/>
      <c r="R558" s="157"/>
      <c r="S558" s="157"/>
      <c r="T558" s="157"/>
      <c r="U558" s="157"/>
      <c r="V558" s="157"/>
      <c r="W558" s="157"/>
      <c r="X558" s="157"/>
      <c r="Y558" s="157"/>
      <c r="Z558" s="147"/>
      <c r="AA558" s="147"/>
      <c r="AB558" s="147"/>
      <c r="AC558" s="147"/>
      <c r="AD558" s="147"/>
      <c r="AE558" s="147"/>
      <c r="AF558" s="147"/>
      <c r="AG558" s="147" t="s">
        <v>130</v>
      </c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</row>
    <row r="559" spans="1:60" outlineLevel="2" x14ac:dyDescent="0.2">
      <c r="A559" s="154"/>
      <c r="B559" s="155"/>
      <c r="C559" s="181" t="s">
        <v>718</v>
      </c>
      <c r="D559" s="179"/>
      <c r="E559" s="180"/>
      <c r="F559" s="157"/>
      <c r="G559" s="157"/>
      <c r="H559" s="157"/>
      <c r="I559" s="157"/>
      <c r="J559" s="157"/>
      <c r="K559" s="157"/>
      <c r="L559" s="157"/>
      <c r="M559" s="157"/>
      <c r="N559" s="156"/>
      <c r="O559" s="156"/>
      <c r="P559" s="156"/>
      <c r="Q559" s="156"/>
      <c r="R559" s="157"/>
      <c r="S559" s="157"/>
      <c r="T559" s="157"/>
      <c r="U559" s="157"/>
      <c r="V559" s="157"/>
      <c r="W559" s="157"/>
      <c r="X559" s="157"/>
      <c r="Y559" s="157"/>
      <c r="Z559" s="147"/>
      <c r="AA559" s="147"/>
      <c r="AB559" s="147"/>
      <c r="AC559" s="147"/>
      <c r="AD559" s="147"/>
      <c r="AE559" s="147"/>
      <c r="AF559" s="147"/>
      <c r="AG559" s="147" t="s">
        <v>214</v>
      </c>
      <c r="AH559" s="147">
        <v>0</v>
      </c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</row>
    <row r="560" spans="1:60" ht="21.75" outlineLevel="3" x14ac:dyDescent="0.2">
      <c r="A560" s="154"/>
      <c r="B560" s="155"/>
      <c r="C560" s="181" t="s">
        <v>719</v>
      </c>
      <c r="D560" s="179"/>
      <c r="E560" s="180"/>
      <c r="F560" s="157"/>
      <c r="G560" s="157"/>
      <c r="H560" s="157"/>
      <c r="I560" s="157"/>
      <c r="J560" s="157"/>
      <c r="K560" s="157"/>
      <c r="L560" s="157"/>
      <c r="M560" s="157"/>
      <c r="N560" s="156"/>
      <c r="O560" s="156"/>
      <c r="P560" s="156"/>
      <c r="Q560" s="156"/>
      <c r="R560" s="157"/>
      <c r="S560" s="157"/>
      <c r="T560" s="157"/>
      <c r="U560" s="157"/>
      <c r="V560" s="157"/>
      <c r="W560" s="157"/>
      <c r="X560" s="157"/>
      <c r="Y560" s="157"/>
      <c r="Z560" s="147"/>
      <c r="AA560" s="147"/>
      <c r="AB560" s="147"/>
      <c r="AC560" s="147"/>
      <c r="AD560" s="147"/>
      <c r="AE560" s="147"/>
      <c r="AF560" s="147"/>
      <c r="AG560" s="147" t="s">
        <v>214</v>
      </c>
      <c r="AH560" s="147">
        <v>0</v>
      </c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</row>
    <row r="561" spans="1:60" ht="21.75" outlineLevel="3" x14ac:dyDescent="0.2">
      <c r="A561" s="154"/>
      <c r="B561" s="155"/>
      <c r="C561" s="181" t="s">
        <v>720</v>
      </c>
      <c r="D561" s="179"/>
      <c r="E561" s="180"/>
      <c r="F561" s="157"/>
      <c r="G561" s="157"/>
      <c r="H561" s="157"/>
      <c r="I561" s="157"/>
      <c r="J561" s="157"/>
      <c r="K561" s="157"/>
      <c r="L561" s="157"/>
      <c r="M561" s="157"/>
      <c r="N561" s="156"/>
      <c r="O561" s="156"/>
      <c r="P561" s="156"/>
      <c r="Q561" s="156"/>
      <c r="R561" s="157"/>
      <c r="S561" s="157"/>
      <c r="T561" s="157"/>
      <c r="U561" s="157"/>
      <c r="V561" s="157"/>
      <c r="W561" s="157"/>
      <c r="X561" s="157"/>
      <c r="Y561" s="157"/>
      <c r="Z561" s="147"/>
      <c r="AA561" s="147"/>
      <c r="AB561" s="147"/>
      <c r="AC561" s="147"/>
      <c r="AD561" s="147"/>
      <c r="AE561" s="147"/>
      <c r="AF561" s="147"/>
      <c r="AG561" s="147" t="s">
        <v>214</v>
      </c>
      <c r="AH561" s="147">
        <v>0</v>
      </c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</row>
    <row r="562" spans="1:60" ht="21.75" outlineLevel="3" x14ac:dyDescent="0.2">
      <c r="A562" s="154"/>
      <c r="B562" s="155"/>
      <c r="C562" s="181" t="s">
        <v>721</v>
      </c>
      <c r="D562" s="179"/>
      <c r="E562" s="180"/>
      <c r="F562" s="157"/>
      <c r="G562" s="157"/>
      <c r="H562" s="157"/>
      <c r="I562" s="157"/>
      <c r="J562" s="157"/>
      <c r="K562" s="157"/>
      <c r="L562" s="157"/>
      <c r="M562" s="157"/>
      <c r="N562" s="156"/>
      <c r="O562" s="156"/>
      <c r="P562" s="156"/>
      <c r="Q562" s="156"/>
      <c r="R562" s="157"/>
      <c r="S562" s="157"/>
      <c r="T562" s="157"/>
      <c r="U562" s="157"/>
      <c r="V562" s="157"/>
      <c r="W562" s="157"/>
      <c r="X562" s="157"/>
      <c r="Y562" s="157"/>
      <c r="Z562" s="147"/>
      <c r="AA562" s="147"/>
      <c r="AB562" s="147"/>
      <c r="AC562" s="147"/>
      <c r="AD562" s="147"/>
      <c r="AE562" s="147"/>
      <c r="AF562" s="147"/>
      <c r="AG562" s="147" t="s">
        <v>214</v>
      </c>
      <c r="AH562" s="147">
        <v>0</v>
      </c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</row>
    <row r="563" spans="1:60" ht="21.75" outlineLevel="3" x14ac:dyDescent="0.2">
      <c r="A563" s="154"/>
      <c r="B563" s="155"/>
      <c r="C563" s="181" t="s">
        <v>722</v>
      </c>
      <c r="D563" s="179"/>
      <c r="E563" s="180"/>
      <c r="F563" s="157"/>
      <c r="G563" s="157"/>
      <c r="H563" s="157"/>
      <c r="I563" s="157"/>
      <c r="J563" s="157"/>
      <c r="K563" s="157"/>
      <c r="L563" s="157"/>
      <c r="M563" s="157"/>
      <c r="N563" s="156"/>
      <c r="O563" s="156"/>
      <c r="P563" s="156"/>
      <c r="Q563" s="156"/>
      <c r="R563" s="157"/>
      <c r="S563" s="157"/>
      <c r="T563" s="157"/>
      <c r="U563" s="157"/>
      <c r="V563" s="157"/>
      <c r="W563" s="157"/>
      <c r="X563" s="157"/>
      <c r="Y563" s="157"/>
      <c r="Z563" s="147"/>
      <c r="AA563" s="147"/>
      <c r="AB563" s="147"/>
      <c r="AC563" s="147"/>
      <c r="AD563" s="147"/>
      <c r="AE563" s="147"/>
      <c r="AF563" s="147"/>
      <c r="AG563" s="147" t="s">
        <v>214</v>
      </c>
      <c r="AH563" s="147">
        <v>0</v>
      </c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</row>
    <row r="564" spans="1:60" outlineLevel="3" x14ac:dyDescent="0.2">
      <c r="A564" s="154"/>
      <c r="B564" s="155"/>
      <c r="C564" s="181" t="s">
        <v>723</v>
      </c>
      <c r="D564" s="179"/>
      <c r="E564" s="180">
        <v>274.71212000000003</v>
      </c>
      <c r="F564" s="157"/>
      <c r="G564" s="157"/>
      <c r="H564" s="157"/>
      <c r="I564" s="157"/>
      <c r="J564" s="157"/>
      <c r="K564" s="157"/>
      <c r="L564" s="157"/>
      <c r="M564" s="157"/>
      <c r="N564" s="156"/>
      <c r="O564" s="156"/>
      <c r="P564" s="156"/>
      <c r="Q564" s="156"/>
      <c r="R564" s="157"/>
      <c r="S564" s="157"/>
      <c r="T564" s="157"/>
      <c r="U564" s="157"/>
      <c r="V564" s="157"/>
      <c r="W564" s="157"/>
      <c r="X564" s="157"/>
      <c r="Y564" s="157"/>
      <c r="Z564" s="147"/>
      <c r="AA564" s="147"/>
      <c r="AB564" s="147"/>
      <c r="AC564" s="147"/>
      <c r="AD564" s="147"/>
      <c r="AE564" s="147"/>
      <c r="AF564" s="147"/>
      <c r="AG564" s="147" t="s">
        <v>214</v>
      </c>
      <c r="AH564" s="147">
        <v>0</v>
      </c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</row>
    <row r="565" spans="1:60" outlineLevel="2" x14ac:dyDescent="0.2">
      <c r="A565" s="154"/>
      <c r="B565" s="155"/>
      <c r="C565" s="243"/>
      <c r="D565" s="244"/>
      <c r="E565" s="244"/>
      <c r="F565" s="244"/>
      <c r="G565" s="244"/>
      <c r="H565" s="157"/>
      <c r="I565" s="157"/>
      <c r="J565" s="157"/>
      <c r="K565" s="157"/>
      <c r="L565" s="157"/>
      <c r="M565" s="157"/>
      <c r="N565" s="156"/>
      <c r="O565" s="156"/>
      <c r="P565" s="156"/>
      <c r="Q565" s="156"/>
      <c r="R565" s="157"/>
      <c r="S565" s="157"/>
      <c r="T565" s="157"/>
      <c r="U565" s="157"/>
      <c r="V565" s="157"/>
      <c r="W565" s="157"/>
      <c r="X565" s="157"/>
      <c r="Y565" s="157"/>
      <c r="Z565" s="147"/>
      <c r="AA565" s="147"/>
      <c r="AB565" s="147"/>
      <c r="AC565" s="147"/>
      <c r="AD565" s="147"/>
      <c r="AE565" s="147"/>
      <c r="AF565" s="147"/>
      <c r="AG565" s="147" t="s">
        <v>132</v>
      </c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</row>
    <row r="566" spans="1:60" ht="13.6" x14ac:dyDescent="0.2">
      <c r="A566" s="159" t="s">
        <v>120</v>
      </c>
      <c r="B566" s="160" t="s">
        <v>82</v>
      </c>
      <c r="C566" s="174" t="s">
        <v>83</v>
      </c>
      <c r="D566" s="161"/>
      <c r="E566" s="162"/>
      <c r="F566" s="163"/>
      <c r="G566" s="163">
        <f>SUMIF(AG567:AG581,"&lt;&gt;NOR",G567:G581)</f>
        <v>0</v>
      </c>
      <c r="H566" s="163"/>
      <c r="I566" s="163">
        <f>SUM(I567:I581)</f>
        <v>0</v>
      </c>
      <c r="J566" s="163"/>
      <c r="K566" s="163">
        <f>SUM(K567:K581)</f>
        <v>0</v>
      </c>
      <c r="L566" s="163"/>
      <c r="M566" s="163">
        <f>SUM(M567:M581)</f>
        <v>0</v>
      </c>
      <c r="N566" s="162"/>
      <c r="O566" s="162">
        <f>SUM(O567:O581)</f>
        <v>0.1</v>
      </c>
      <c r="P566" s="162"/>
      <c r="Q566" s="162">
        <f>SUM(Q567:Q581)</f>
        <v>0</v>
      </c>
      <c r="R566" s="163"/>
      <c r="S566" s="163"/>
      <c r="T566" s="164"/>
      <c r="U566" s="158"/>
      <c r="V566" s="158">
        <f>SUM(V567:V581)</f>
        <v>0.3</v>
      </c>
      <c r="W566" s="158"/>
      <c r="X566" s="158"/>
      <c r="Y566" s="158"/>
      <c r="AG566" t="s">
        <v>121</v>
      </c>
    </row>
    <row r="567" spans="1:60" outlineLevel="1" x14ac:dyDescent="0.2">
      <c r="A567" s="166">
        <v>163</v>
      </c>
      <c r="B567" s="167" t="s">
        <v>724</v>
      </c>
      <c r="C567" s="175" t="s">
        <v>725</v>
      </c>
      <c r="D567" s="168" t="s">
        <v>708</v>
      </c>
      <c r="E567" s="169">
        <v>9</v>
      </c>
      <c r="F567" s="170"/>
      <c r="G567" s="171">
        <f>ROUND(E567*F567,2)</f>
        <v>0</v>
      </c>
      <c r="H567" s="170"/>
      <c r="I567" s="171">
        <f>ROUND(E567*H567,2)</f>
        <v>0</v>
      </c>
      <c r="J567" s="170"/>
      <c r="K567" s="171">
        <f>ROUND(E567*J567,2)</f>
        <v>0</v>
      </c>
      <c r="L567" s="171">
        <v>21</v>
      </c>
      <c r="M567" s="171">
        <f>G567*(1+L567/100)</f>
        <v>0</v>
      </c>
      <c r="N567" s="169">
        <v>3.0000000000000001E-3</v>
      </c>
      <c r="O567" s="169">
        <f>ROUND(E567*N567,2)</f>
        <v>0.03</v>
      </c>
      <c r="P567" s="169">
        <v>0</v>
      </c>
      <c r="Q567" s="169">
        <f>ROUND(E567*P567,2)</f>
        <v>0</v>
      </c>
      <c r="R567" s="171"/>
      <c r="S567" s="171" t="s">
        <v>181</v>
      </c>
      <c r="T567" s="172" t="s">
        <v>126</v>
      </c>
      <c r="U567" s="157">
        <v>0</v>
      </c>
      <c r="V567" s="157">
        <f>ROUND(E567*U567,2)</f>
        <v>0</v>
      </c>
      <c r="W567" s="157"/>
      <c r="X567" s="157" t="s">
        <v>353</v>
      </c>
      <c r="Y567" s="157" t="s">
        <v>128</v>
      </c>
      <c r="Z567" s="147"/>
      <c r="AA567" s="147"/>
      <c r="AB567" s="147"/>
      <c r="AC567" s="147"/>
      <c r="AD567" s="147"/>
      <c r="AE567" s="147"/>
      <c r="AF567" s="147"/>
      <c r="AG567" s="147" t="s">
        <v>354</v>
      </c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</row>
    <row r="568" spans="1:60" outlineLevel="2" x14ac:dyDescent="0.2">
      <c r="A568" s="154"/>
      <c r="B568" s="155"/>
      <c r="C568" s="245" t="s">
        <v>726</v>
      </c>
      <c r="D568" s="246"/>
      <c r="E568" s="246"/>
      <c r="F568" s="246"/>
      <c r="G568" s="246"/>
      <c r="H568" s="157"/>
      <c r="I568" s="157"/>
      <c r="J568" s="157"/>
      <c r="K568" s="157"/>
      <c r="L568" s="157"/>
      <c r="M568" s="157"/>
      <c r="N568" s="156"/>
      <c r="O568" s="156"/>
      <c r="P568" s="156"/>
      <c r="Q568" s="156"/>
      <c r="R568" s="157"/>
      <c r="S568" s="157"/>
      <c r="T568" s="157"/>
      <c r="U568" s="157"/>
      <c r="V568" s="157"/>
      <c r="W568" s="157"/>
      <c r="X568" s="157"/>
      <c r="Y568" s="157"/>
      <c r="Z568" s="147"/>
      <c r="AA568" s="147"/>
      <c r="AB568" s="147"/>
      <c r="AC568" s="147"/>
      <c r="AD568" s="147"/>
      <c r="AE568" s="147"/>
      <c r="AF568" s="147"/>
      <c r="AG568" s="147" t="s">
        <v>130</v>
      </c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</row>
    <row r="569" spans="1:60" outlineLevel="2" x14ac:dyDescent="0.2">
      <c r="A569" s="154"/>
      <c r="B569" s="155"/>
      <c r="C569" s="243"/>
      <c r="D569" s="244"/>
      <c r="E569" s="244"/>
      <c r="F569" s="244"/>
      <c r="G569" s="244"/>
      <c r="H569" s="157"/>
      <c r="I569" s="157"/>
      <c r="J569" s="157"/>
      <c r="K569" s="157"/>
      <c r="L569" s="157"/>
      <c r="M569" s="157"/>
      <c r="N569" s="156"/>
      <c r="O569" s="156"/>
      <c r="P569" s="156"/>
      <c r="Q569" s="156"/>
      <c r="R569" s="157"/>
      <c r="S569" s="157"/>
      <c r="T569" s="157"/>
      <c r="U569" s="157"/>
      <c r="V569" s="157"/>
      <c r="W569" s="157"/>
      <c r="X569" s="157"/>
      <c r="Y569" s="157"/>
      <c r="Z569" s="147"/>
      <c r="AA569" s="147"/>
      <c r="AB569" s="147"/>
      <c r="AC569" s="147"/>
      <c r="AD569" s="147"/>
      <c r="AE569" s="147"/>
      <c r="AF569" s="147"/>
      <c r="AG569" s="147" t="s">
        <v>132</v>
      </c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</row>
    <row r="570" spans="1:60" outlineLevel="1" x14ac:dyDescent="0.2">
      <c r="A570" s="166">
        <v>164</v>
      </c>
      <c r="B570" s="167" t="s">
        <v>727</v>
      </c>
      <c r="C570" s="175" t="s">
        <v>728</v>
      </c>
      <c r="D570" s="168" t="s">
        <v>708</v>
      </c>
      <c r="E570" s="169">
        <v>5</v>
      </c>
      <c r="F570" s="170"/>
      <c r="G570" s="171">
        <f>ROUND(E570*F570,2)</f>
        <v>0</v>
      </c>
      <c r="H570" s="170"/>
      <c r="I570" s="171">
        <f>ROUND(E570*H570,2)</f>
        <v>0</v>
      </c>
      <c r="J570" s="170"/>
      <c r="K570" s="171">
        <f>ROUND(E570*J570,2)</f>
        <v>0</v>
      </c>
      <c r="L570" s="171">
        <v>21</v>
      </c>
      <c r="M570" s="171">
        <f>G570*(1+L570/100)</f>
        <v>0</v>
      </c>
      <c r="N570" s="169">
        <v>3.0000000000000001E-3</v>
      </c>
      <c r="O570" s="169">
        <f>ROUND(E570*N570,2)</f>
        <v>0.02</v>
      </c>
      <c r="P570" s="169">
        <v>0</v>
      </c>
      <c r="Q570" s="169">
        <f>ROUND(E570*P570,2)</f>
        <v>0</v>
      </c>
      <c r="R570" s="171"/>
      <c r="S570" s="171" t="s">
        <v>181</v>
      </c>
      <c r="T570" s="172" t="s">
        <v>126</v>
      </c>
      <c r="U570" s="157">
        <v>0</v>
      </c>
      <c r="V570" s="157">
        <f>ROUND(E570*U570,2)</f>
        <v>0</v>
      </c>
      <c r="W570" s="157"/>
      <c r="X570" s="157" t="s">
        <v>353</v>
      </c>
      <c r="Y570" s="157" t="s">
        <v>128</v>
      </c>
      <c r="Z570" s="147"/>
      <c r="AA570" s="147"/>
      <c r="AB570" s="147"/>
      <c r="AC570" s="147"/>
      <c r="AD570" s="147"/>
      <c r="AE570" s="147"/>
      <c r="AF570" s="147"/>
      <c r="AG570" s="147" t="s">
        <v>354</v>
      </c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</row>
    <row r="571" spans="1:60" outlineLevel="2" x14ac:dyDescent="0.2">
      <c r="A571" s="154"/>
      <c r="B571" s="155"/>
      <c r="C571" s="245" t="s">
        <v>729</v>
      </c>
      <c r="D571" s="246"/>
      <c r="E571" s="246"/>
      <c r="F571" s="246"/>
      <c r="G571" s="246"/>
      <c r="H571" s="157"/>
      <c r="I571" s="157"/>
      <c r="J571" s="157"/>
      <c r="K571" s="157"/>
      <c r="L571" s="157"/>
      <c r="M571" s="157"/>
      <c r="N571" s="156"/>
      <c r="O571" s="156"/>
      <c r="P571" s="156"/>
      <c r="Q571" s="156"/>
      <c r="R571" s="157"/>
      <c r="S571" s="157"/>
      <c r="T571" s="157"/>
      <c r="U571" s="157"/>
      <c r="V571" s="157"/>
      <c r="W571" s="157"/>
      <c r="X571" s="157"/>
      <c r="Y571" s="157"/>
      <c r="Z571" s="147"/>
      <c r="AA571" s="147"/>
      <c r="AB571" s="147"/>
      <c r="AC571" s="147"/>
      <c r="AD571" s="147"/>
      <c r="AE571" s="147"/>
      <c r="AF571" s="147"/>
      <c r="AG571" s="147" t="s">
        <v>130</v>
      </c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</row>
    <row r="572" spans="1:60" outlineLevel="2" x14ac:dyDescent="0.2">
      <c r="A572" s="154"/>
      <c r="B572" s="155"/>
      <c r="C572" s="243"/>
      <c r="D572" s="244"/>
      <c r="E572" s="244"/>
      <c r="F572" s="244"/>
      <c r="G572" s="244"/>
      <c r="H572" s="157"/>
      <c r="I572" s="157"/>
      <c r="J572" s="157"/>
      <c r="K572" s="157"/>
      <c r="L572" s="157"/>
      <c r="M572" s="157"/>
      <c r="N572" s="156"/>
      <c r="O572" s="156"/>
      <c r="P572" s="156"/>
      <c r="Q572" s="156"/>
      <c r="R572" s="157"/>
      <c r="S572" s="157"/>
      <c r="T572" s="157"/>
      <c r="U572" s="157"/>
      <c r="V572" s="157"/>
      <c r="W572" s="157"/>
      <c r="X572" s="157"/>
      <c r="Y572" s="157"/>
      <c r="Z572" s="147"/>
      <c r="AA572" s="147"/>
      <c r="AB572" s="147"/>
      <c r="AC572" s="147"/>
      <c r="AD572" s="147"/>
      <c r="AE572" s="147"/>
      <c r="AF572" s="147"/>
      <c r="AG572" s="147" t="s">
        <v>132</v>
      </c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</row>
    <row r="573" spans="1:60" outlineLevel="1" x14ac:dyDescent="0.2">
      <c r="A573" s="166">
        <v>165</v>
      </c>
      <c r="B573" s="167" t="s">
        <v>730</v>
      </c>
      <c r="C573" s="175" t="s">
        <v>731</v>
      </c>
      <c r="D573" s="168" t="s">
        <v>708</v>
      </c>
      <c r="E573" s="169">
        <v>16</v>
      </c>
      <c r="F573" s="170"/>
      <c r="G573" s="171">
        <f>ROUND(E573*F573,2)</f>
        <v>0</v>
      </c>
      <c r="H573" s="170"/>
      <c r="I573" s="171">
        <f>ROUND(E573*H573,2)</f>
        <v>0</v>
      </c>
      <c r="J573" s="170"/>
      <c r="K573" s="171">
        <f>ROUND(E573*J573,2)</f>
        <v>0</v>
      </c>
      <c r="L573" s="171">
        <v>21</v>
      </c>
      <c r="M573" s="171">
        <f>G573*(1+L573/100)</f>
        <v>0</v>
      </c>
      <c r="N573" s="169">
        <v>3.0000000000000001E-3</v>
      </c>
      <c r="O573" s="169">
        <f>ROUND(E573*N573,2)</f>
        <v>0.05</v>
      </c>
      <c r="P573" s="169">
        <v>0</v>
      </c>
      <c r="Q573" s="169">
        <f>ROUND(E573*P573,2)</f>
        <v>0</v>
      </c>
      <c r="R573" s="171"/>
      <c r="S573" s="171" t="s">
        <v>181</v>
      </c>
      <c r="T573" s="172" t="s">
        <v>126</v>
      </c>
      <c r="U573" s="157">
        <v>0</v>
      </c>
      <c r="V573" s="157">
        <f>ROUND(E573*U573,2)</f>
        <v>0</v>
      </c>
      <c r="W573" s="157"/>
      <c r="X573" s="157" t="s">
        <v>353</v>
      </c>
      <c r="Y573" s="157" t="s">
        <v>128</v>
      </c>
      <c r="Z573" s="147"/>
      <c r="AA573" s="147"/>
      <c r="AB573" s="147"/>
      <c r="AC573" s="147"/>
      <c r="AD573" s="147"/>
      <c r="AE573" s="147"/>
      <c r="AF573" s="147"/>
      <c r="AG573" s="147" t="s">
        <v>354</v>
      </c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</row>
    <row r="574" spans="1:60" outlineLevel="2" x14ac:dyDescent="0.2">
      <c r="A574" s="154"/>
      <c r="B574" s="155"/>
      <c r="C574" s="245" t="s">
        <v>732</v>
      </c>
      <c r="D574" s="246"/>
      <c r="E574" s="246"/>
      <c r="F574" s="246"/>
      <c r="G574" s="246"/>
      <c r="H574" s="157"/>
      <c r="I574" s="157"/>
      <c r="J574" s="157"/>
      <c r="K574" s="157"/>
      <c r="L574" s="157"/>
      <c r="M574" s="157"/>
      <c r="N574" s="156"/>
      <c r="O574" s="156"/>
      <c r="P574" s="156"/>
      <c r="Q574" s="156"/>
      <c r="R574" s="157"/>
      <c r="S574" s="157"/>
      <c r="T574" s="157"/>
      <c r="U574" s="157"/>
      <c r="V574" s="157"/>
      <c r="W574" s="157"/>
      <c r="X574" s="157"/>
      <c r="Y574" s="157"/>
      <c r="Z574" s="147"/>
      <c r="AA574" s="147"/>
      <c r="AB574" s="147"/>
      <c r="AC574" s="147"/>
      <c r="AD574" s="147"/>
      <c r="AE574" s="147"/>
      <c r="AF574" s="147"/>
      <c r="AG574" s="147" t="s">
        <v>130</v>
      </c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</row>
    <row r="575" spans="1:60" outlineLevel="2" x14ac:dyDescent="0.2">
      <c r="A575" s="154"/>
      <c r="B575" s="155"/>
      <c r="C575" s="243"/>
      <c r="D575" s="244"/>
      <c r="E575" s="244"/>
      <c r="F575" s="244"/>
      <c r="G575" s="244"/>
      <c r="H575" s="157"/>
      <c r="I575" s="157"/>
      <c r="J575" s="157"/>
      <c r="K575" s="157"/>
      <c r="L575" s="157"/>
      <c r="M575" s="157"/>
      <c r="N575" s="156"/>
      <c r="O575" s="156"/>
      <c r="P575" s="156"/>
      <c r="Q575" s="156"/>
      <c r="R575" s="157"/>
      <c r="S575" s="157"/>
      <c r="T575" s="157"/>
      <c r="U575" s="157"/>
      <c r="V575" s="157"/>
      <c r="W575" s="157"/>
      <c r="X575" s="157"/>
      <c r="Y575" s="157"/>
      <c r="Z575" s="147"/>
      <c r="AA575" s="147"/>
      <c r="AB575" s="147"/>
      <c r="AC575" s="147"/>
      <c r="AD575" s="147"/>
      <c r="AE575" s="147"/>
      <c r="AF575" s="147"/>
      <c r="AG575" s="147" t="s">
        <v>132</v>
      </c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</row>
    <row r="576" spans="1:60" outlineLevel="1" x14ac:dyDescent="0.2">
      <c r="A576" s="166">
        <v>166</v>
      </c>
      <c r="B576" s="167" t="s">
        <v>733</v>
      </c>
      <c r="C576" s="175" t="s">
        <v>734</v>
      </c>
      <c r="D576" s="168" t="s">
        <v>363</v>
      </c>
      <c r="E576" s="169">
        <v>0.09</v>
      </c>
      <c r="F576" s="170"/>
      <c r="G576" s="171">
        <f>ROUND(E576*F576,2)</f>
        <v>0</v>
      </c>
      <c r="H576" s="170"/>
      <c r="I576" s="171">
        <f>ROUND(E576*H576,2)</f>
        <v>0</v>
      </c>
      <c r="J576" s="170"/>
      <c r="K576" s="171">
        <f>ROUND(E576*J576,2)</f>
        <v>0</v>
      </c>
      <c r="L576" s="171">
        <v>21</v>
      </c>
      <c r="M576" s="171">
        <f>G576*(1+L576/100)</f>
        <v>0</v>
      </c>
      <c r="N576" s="169">
        <v>0</v>
      </c>
      <c r="O576" s="169">
        <f>ROUND(E576*N576,2)</f>
        <v>0</v>
      </c>
      <c r="P576" s="169">
        <v>0</v>
      </c>
      <c r="Q576" s="169">
        <f>ROUND(E576*P576,2)</f>
        <v>0</v>
      </c>
      <c r="R576" s="171" t="s">
        <v>735</v>
      </c>
      <c r="S576" s="171" t="s">
        <v>125</v>
      </c>
      <c r="T576" s="172" t="s">
        <v>125</v>
      </c>
      <c r="U576" s="157">
        <v>3.327</v>
      </c>
      <c r="V576" s="157">
        <f>ROUND(E576*U576,2)</f>
        <v>0.3</v>
      </c>
      <c r="W576" s="157"/>
      <c r="X576" s="157" t="s">
        <v>714</v>
      </c>
      <c r="Y576" s="157" t="s">
        <v>128</v>
      </c>
      <c r="Z576" s="147"/>
      <c r="AA576" s="147"/>
      <c r="AB576" s="147"/>
      <c r="AC576" s="147"/>
      <c r="AD576" s="147"/>
      <c r="AE576" s="147"/>
      <c r="AF576" s="147"/>
      <c r="AG576" s="147" t="s">
        <v>715</v>
      </c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</row>
    <row r="577" spans="1:60" outlineLevel="2" x14ac:dyDescent="0.2">
      <c r="A577" s="154"/>
      <c r="B577" s="155"/>
      <c r="C577" s="258" t="s">
        <v>736</v>
      </c>
      <c r="D577" s="259"/>
      <c r="E577" s="259"/>
      <c r="F577" s="259"/>
      <c r="G577" s="259"/>
      <c r="H577" s="157"/>
      <c r="I577" s="157"/>
      <c r="J577" s="157"/>
      <c r="K577" s="157"/>
      <c r="L577" s="157"/>
      <c r="M577" s="157"/>
      <c r="N577" s="156"/>
      <c r="O577" s="156"/>
      <c r="P577" s="156"/>
      <c r="Q577" s="156"/>
      <c r="R577" s="157"/>
      <c r="S577" s="157"/>
      <c r="T577" s="157"/>
      <c r="U577" s="157"/>
      <c r="V577" s="157"/>
      <c r="W577" s="157"/>
      <c r="X577" s="157"/>
      <c r="Y577" s="157"/>
      <c r="Z577" s="147"/>
      <c r="AA577" s="147"/>
      <c r="AB577" s="147"/>
      <c r="AC577" s="147"/>
      <c r="AD577" s="147"/>
      <c r="AE577" s="147"/>
      <c r="AF577" s="147"/>
      <c r="AG577" s="147" t="s">
        <v>204</v>
      </c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</row>
    <row r="578" spans="1:60" outlineLevel="2" x14ac:dyDescent="0.2">
      <c r="A578" s="154"/>
      <c r="B578" s="155"/>
      <c r="C578" s="181" t="s">
        <v>718</v>
      </c>
      <c r="D578" s="179"/>
      <c r="E578" s="180"/>
      <c r="F578" s="157"/>
      <c r="G578" s="157"/>
      <c r="H578" s="157"/>
      <c r="I578" s="157"/>
      <c r="J578" s="157"/>
      <c r="K578" s="157"/>
      <c r="L578" s="157"/>
      <c r="M578" s="157"/>
      <c r="N578" s="156"/>
      <c r="O578" s="156"/>
      <c r="P578" s="156"/>
      <c r="Q578" s="156"/>
      <c r="R578" s="157"/>
      <c r="S578" s="157"/>
      <c r="T578" s="157"/>
      <c r="U578" s="157"/>
      <c r="V578" s="157"/>
      <c r="W578" s="157"/>
      <c r="X578" s="157"/>
      <c r="Y578" s="157"/>
      <c r="Z578" s="147"/>
      <c r="AA578" s="147"/>
      <c r="AB578" s="147"/>
      <c r="AC578" s="147"/>
      <c r="AD578" s="147"/>
      <c r="AE578" s="147"/>
      <c r="AF578" s="147"/>
      <c r="AG578" s="147" t="s">
        <v>214</v>
      </c>
      <c r="AH578" s="147">
        <v>0</v>
      </c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</row>
    <row r="579" spans="1:60" outlineLevel="3" x14ac:dyDescent="0.2">
      <c r="A579" s="154"/>
      <c r="B579" s="155"/>
      <c r="C579" s="181" t="s">
        <v>737</v>
      </c>
      <c r="D579" s="179"/>
      <c r="E579" s="180"/>
      <c r="F579" s="157"/>
      <c r="G579" s="157"/>
      <c r="H579" s="157"/>
      <c r="I579" s="157"/>
      <c r="J579" s="157"/>
      <c r="K579" s="157"/>
      <c r="L579" s="157"/>
      <c r="M579" s="157"/>
      <c r="N579" s="156"/>
      <c r="O579" s="156"/>
      <c r="P579" s="156"/>
      <c r="Q579" s="156"/>
      <c r="R579" s="157"/>
      <c r="S579" s="157"/>
      <c r="T579" s="157"/>
      <c r="U579" s="157"/>
      <c r="V579" s="157"/>
      <c r="W579" s="157"/>
      <c r="X579" s="157"/>
      <c r="Y579" s="157"/>
      <c r="Z579" s="147"/>
      <c r="AA579" s="147"/>
      <c r="AB579" s="147"/>
      <c r="AC579" s="147"/>
      <c r="AD579" s="147"/>
      <c r="AE579" s="147"/>
      <c r="AF579" s="147"/>
      <c r="AG579" s="147" t="s">
        <v>214</v>
      </c>
      <c r="AH579" s="147">
        <v>0</v>
      </c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</row>
    <row r="580" spans="1:60" outlineLevel="3" x14ac:dyDescent="0.2">
      <c r="A580" s="154"/>
      <c r="B580" s="155"/>
      <c r="C580" s="181" t="s">
        <v>738</v>
      </c>
      <c r="D580" s="179"/>
      <c r="E580" s="180">
        <v>0.09</v>
      </c>
      <c r="F580" s="157"/>
      <c r="G580" s="157"/>
      <c r="H580" s="157"/>
      <c r="I580" s="157"/>
      <c r="J580" s="157"/>
      <c r="K580" s="157"/>
      <c r="L580" s="157"/>
      <c r="M580" s="157"/>
      <c r="N580" s="156"/>
      <c r="O580" s="156"/>
      <c r="P580" s="156"/>
      <c r="Q580" s="156"/>
      <c r="R580" s="157"/>
      <c r="S580" s="157"/>
      <c r="T580" s="157"/>
      <c r="U580" s="157"/>
      <c r="V580" s="157"/>
      <c r="W580" s="157"/>
      <c r="X580" s="157"/>
      <c r="Y580" s="157"/>
      <c r="Z580" s="147"/>
      <c r="AA580" s="147"/>
      <c r="AB580" s="147"/>
      <c r="AC580" s="147"/>
      <c r="AD580" s="147"/>
      <c r="AE580" s="147"/>
      <c r="AF580" s="147"/>
      <c r="AG580" s="147" t="s">
        <v>214</v>
      </c>
      <c r="AH580" s="147">
        <v>0</v>
      </c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</row>
    <row r="581" spans="1:60" outlineLevel="2" x14ac:dyDescent="0.2">
      <c r="A581" s="154"/>
      <c r="B581" s="155"/>
      <c r="C581" s="243"/>
      <c r="D581" s="244"/>
      <c r="E581" s="244"/>
      <c r="F581" s="244"/>
      <c r="G581" s="244"/>
      <c r="H581" s="157"/>
      <c r="I581" s="157"/>
      <c r="J581" s="157"/>
      <c r="K581" s="157"/>
      <c r="L581" s="157"/>
      <c r="M581" s="157"/>
      <c r="N581" s="156"/>
      <c r="O581" s="156"/>
      <c r="P581" s="156"/>
      <c r="Q581" s="156"/>
      <c r="R581" s="157"/>
      <c r="S581" s="157"/>
      <c r="T581" s="157"/>
      <c r="U581" s="157"/>
      <c r="V581" s="157"/>
      <c r="W581" s="157"/>
      <c r="X581" s="157"/>
      <c r="Y581" s="157"/>
      <c r="Z581" s="147"/>
      <c r="AA581" s="147"/>
      <c r="AB581" s="147"/>
      <c r="AC581" s="147"/>
      <c r="AD581" s="147"/>
      <c r="AE581" s="147"/>
      <c r="AF581" s="147"/>
      <c r="AG581" s="147" t="s">
        <v>132</v>
      </c>
      <c r="AH581" s="147"/>
      <c r="AI581" s="147"/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147"/>
      <c r="BC581" s="147"/>
      <c r="BD581" s="147"/>
      <c r="BE581" s="147"/>
      <c r="BF581" s="147"/>
      <c r="BG581" s="147"/>
      <c r="BH581" s="147"/>
    </row>
    <row r="582" spans="1:60" ht="13.6" x14ac:dyDescent="0.2">
      <c r="A582" s="159" t="s">
        <v>120</v>
      </c>
      <c r="B582" s="160" t="s">
        <v>84</v>
      </c>
      <c r="C582" s="174" t="s">
        <v>85</v>
      </c>
      <c r="D582" s="161"/>
      <c r="E582" s="162"/>
      <c r="F582" s="163"/>
      <c r="G582" s="163">
        <f>SUMIF(AG583:AG589,"&lt;&gt;NOR",G583:G589)</f>
        <v>0</v>
      </c>
      <c r="H582" s="163"/>
      <c r="I582" s="163">
        <f>SUM(I583:I589)</f>
        <v>0</v>
      </c>
      <c r="J582" s="163"/>
      <c r="K582" s="163">
        <f>SUM(K583:K589)</f>
        <v>0</v>
      </c>
      <c r="L582" s="163"/>
      <c r="M582" s="163">
        <f>SUM(M583:M589)</f>
        <v>0</v>
      </c>
      <c r="N582" s="162"/>
      <c r="O582" s="162">
        <f>SUM(O583:O589)</f>
        <v>0.87</v>
      </c>
      <c r="P582" s="162"/>
      <c r="Q582" s="162">
        <f>SUM(Q583:Q589)</f>
        <v>0</v>
      </c>
      <c r="R582" s="163"/>
      <c r="S582" s="163"/>
      <c r="T582" s="164"/>
      <c r="U582" s="158"/>
      <c r="V582" s="158">
        <f>SUM(V583:V589)</f>
        <v>22.8</v>
      </c>
      <c r="W582" s="158"/>
      <c r="X582" s="158"/>
      <c r="Y582" s="158"/>
      <c r="AG582" t="s">
        <v>121</v>
      </c>
    </row>
    <row r="583" spans="1:60" outlineLevel="1" x14ac:dyDescent="0.2">
      <c r="A583" s="166">
        <v>167</v>
      </c>
      <c r="B583" s="167" t="s">
        <v>739</v>
      </c>
      <c r="C583" s="175" t="s">
        <v>740</v>
      </c>
      <c r="D583" s="168" t="s">
        <v>211</v>
      </c>
      <c r="E583" s="169">
        <v>13.5</v>
      </c>
      <c r="F583" s="170"/>
      <c r="G583" s="171">
        <f>ROUND(E583*F583,2)</f>
        <v>0</v>
      </c>
      <c r="H583" s="170"/>
      <c r="I583" s="171">
        <f>ROUND(E583*H583,2)</f>
        <v>0</v>
      </c>
      <c r="J583" s="170"/>
      <c r="K583" s="171">
        <f>ROUND(E583*J583,2)</f>
        <v>0</v>
      </c>
      <c r="L583" s="171">
        <v>21</v>
      </c>
      <c r="M583" s="171">
        <f>G583*(1+L583/100)</f>
        <v>0</v>
      </c>
      <c r="N583" s="169">
        <v>2.8830000000000001E-2</v>
      </c>
      <c r="O583" s="169">
        <f>ROUND(E583*N583,2)</f>
        <v>0.39</v>
      </c>
      <c r="P583" s="169">
        <v>0</v>
      </c>
      <c r="Q583" s="169">
        <f>ROUND(E583*P583,2)</f>
        <v>0</v>
      </c>
      <c r="R583" s="171"/>
      <c r="S583" s="171" t="s">
        <v>125</v>
      </c>
      <c r="T583" s="172" t="s">
        <v>125</v>
      </c>
      <c r="U583" s="157">
        <v>0.76</v>
      </c>
      <c r="V583" s="157">
        <f>ROUND(E583*U583,2)</f>
        <v>10.26</v>
      </c>
      <c r="W583" s="157"/>
      <c r="X583" s="157" t="s">
        <v>201</v>
      </c>
      <c r="Y583" s="157" t="s">
        <v>128</v>
      </c>
      <c r="Z583" s="147"/>
      <c r="AA583" s="147"/>
      <c r="AB583" s="147"/>
      <c r="AC583" s="147"/>
      <c r="AD583" s="147"/>
      <c r="AE583" s="147"/>
      <c r="AF583" s="147"/>
      <c r="AG583" s="147" t="s">
        <v>202</v>
      </c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</row>
    <row r="584" spans="1:60" ht="21.75" outlineLevel="2" x14ac:dyDescent="0.2">
      <c r="A584" s="154"/>
      <c r="B584" s="155"/>
      <c r="C584" s="245" t="s">
        <v>741</v>
      </c>
      <c r="D584" s="246"/>
      <c r="E584" s="246"/>
      <c r="F584" s="246"/>
      <c r="G584" s="246"/>
      <c r="H584" s="157"/>
      <c r="I584" s="157"/>
      <c r="J584" s="157"/>
      <c r="K584" s="157"/>
      <c r="L584" s="157"/>
      <c r="M584" s="157"/>
      <c r="N584" s="156"/>
      <c r="O584" s="156"/>
      <c r="P584" s="156"/>
      <c r="Q584" s="156"/>
      <c r="R584" s="157"/>
      <c r="S584" s="157"/>
      <c r="T584" s="157"/>
      <c r="U584" s="157"/>
      <c r="V584" s="157"/>
      <c r="W584" s="157"/>
      <c r="X584" s="157"/>
      <c r="Y584" s="157"/>
      <c r="Z584" s="147"/>
      <c r="AA584" s="147"/>
      <c r="AB584" s="147"/>
      <c r="AC584" s="147"/>
      <c r="AD584" s="147"/>
      <c r="AE584" s="147"/>
      <c r="AF584" s="147"/>
      <c r="AG584" s="147" t="s">
        <v>130</v>
      </c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73" t="str">
        <f>C584</f>
        <v>včetně montáže  vymezovacích objímek - plastové pro potrubí DN100 (d110) typ F/G (1/1), výška 60 mm - 9ks pro nasunutí sekce a koncových manžet-manžeta DISA 110/160 1ks a plechová příruba s nátrubkem pro pryžovou manžetu 1ks k uzavření chráničky.</v>
      </c>
      <c r="BB584" s="147"/>
      <c r="BC584" s="147"/>
      <c r="BD584" s="147"/>
      <c r="BE584" s="147"/>
      <c r="BF584" s="147"/>
      <c r="BG584" s="147"/>
      <c r="BH584" s="147"/>
    </row>
    <row r="585" spans="1:60" outlineLevel="2" x14ac:dyDescent="0.2">
      <c r="A585" s="154"/>
      <c r="B585" s="155"/>
      <c r="C585" s="243"/>
      <c r="D585" s="244"/>
      <c r="E585" s="244"/>
      <c r="F585" s="244"/>
      <c r="G585" s="244"/>
      <c r="H585" s="157"/>
      <c r="I585" s="157"/>
      <c r="J585" s="157"/>
      <c r="K585" s="157"/>
      <c r="L585" s="157"/>
      <c r="M585" s="157"/>
      <c r="N585" s="156"/>
      <c r="O585" s="156"/>
      <c r="P585" s="156"/>
      <c r="Q585" s="156"/>
      <c r="R585" s="157"/>
      <c r="S585" s="157"/>
      <c r="T585" s="157"/>
      <c r="U585" s="157"/>
      <c r="V585" s="157"/>
      <c r="W585" s="157"/>
      <c r="X585" s="157"/>
      <c r="Y585" s="157"/>
      <c r="Z585" s="147"/>
      <c r="AA585" s="147"/>
      <c r="AB585" s="147"/>
      <c r="AC585" s="147"/>
      <c r="AD585" s="147"/>
      <c r="AE585" s="147"/>
      <c r="AF585" s="147"/>
      <c r="AG585" s="147" t="s">
        <v>132</v>
      </c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147"/>
      <c r="BC585" s="147"/>
      <c r="BD585" s="147"/>
      <c r="BE585" s="147"/>
      <c r="BF585" s="147"/>
      <c r="BG585" s="147"/>
      <c r="BH585" s="147"/>
    </row>
    <row r="586" spans="1:60" ht="21.75" outlineLevel="1" x14ac:dyDescent="0.2">
      <c r="A586" s="166">
        <v>168</v>
      </c>
      <c r="B586" s="167" t="s">
        <v>742</v>
      </c>
      <c r="C586" s="175" t="s">
        <v>743</v>
      </c>
      <c r="D586" s="168" t="s">
        <v>211</v>
      </c>
      <c r="E586" s="169">
        <v>13.5</v>
      </c>
      <c r="F586" s="170"/>
      <c r="G586" s="171">
        <f>ROUND(E586*F586,2)</f>
        <v>0</v>
      </c>
      <c r="H586" s="170"/>
      <c r="I586" s="171">
        <f>ROUND(E586*H586,2)</f>
        <v>0</v>
      </c>
      <c r="J586" s="170"/>
      <c r="K586" s="171">
        <f>ROUND(E586*J586,2)</f>
        <v>0</v>
      </c>
      <c r="L586" s="171">
        <v>21</v>
      </c>
      <c r="M586" s="171">
        <f>G586*(1+L586/100)</f>
        <v>0</v>
      </c>
      <c r="N586" s="169">
        <v>2.8830000000000001E-2</v>
      </c>
      <c r="O586" s="169">
        <f>ROUND(E586*N586,2)</f>
        <v>0.39</v>
      </c>
      <c r="P586" s="169">
        <v>0</v>
      </c>
      <c r="Q586" s="169">
        <f>ROUND(E586*P586,2)</f>
        <v>0</v>
      </c>
      <c r="R586" s="171"/>
      <c r="S586" s="171" t="s">
        <v>181</v>
      </c>
      <c r="T586" s="172" t="s">
        <v>126</v>
      </c>
      <c r="U586" s="157">
        <v>0.76</v>
      </c>
      <c r="V586" s="157">
        <f>ROUND(E586*U586,2)</f>
        <v>10.26</v>
      </c>
      <c r="W586" s="157"/>
      <c r="X586" s="157" t="s">
        <v>201</v>
      </c>
      <c r="Y586" s="157" t="s">
        <v>128</v>
      </c>
      <c r="Z586" s="147"/>
      <c r="AA586" s="147"/>
      <c r="AB586" s="147"/>
      <c r="AC586" s="147"/>
      <c r="AD586" s="147"/>
      <c r="AE586" s="147"/>
      <c r="AF586" s="147"/>
      <c r="AG586" s="147" t="s">
        <v>202</v>
      </c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147"/>
      <c r="BC586" s="147"/>
      <c r="BD586" s="147"/>
      <c r="BE586" s="147"/>
      <c r="BF586" s="147"/>
      <c r="BG586" s="147"/>
      <c r="BH586" s="147"/>
    </row>
    <row r="587" spans="1:60" outlineLevel="2" x14ac:dyDescent="0.2">
      <c r="A587" s="154"/>
      <c r="B587" s="155"/>
      <c r="C587" s="256"/>
      <c r="D587" s="257"/>
      <c r="E587" s="257"/>
      <c r="F587" s="257"/>
      <c r="G587" s="257"/>
      <c r="H587" s="157"/>
      <c r="I587" s="157"/>
      <c r="J587" s="157"/>
      <c r="K587" s="157"/>
      <c r="L587" s="157"/>
      <c r="M587" s="157"/>
      <c r="N587" s="156"/>
      <c r="O587" s="156"/>
      <c r="P587" s="156"/>
      <c r="Q587" s="156"/>
      <c r="R587" s="157"/>
      <c r="S587" s="157"/>
      <c r="T587" s="157"/>
      <c r="U587" s="157"/>
      <c r="V587" s="157"/>
      <c r="W587" s="157"/>
      <c r="X587" s="157"/>
      <c r="Y587" s="157"/>
      <c r="Z587" s="147"/>
      <c r="AA587" s="147"/>
      <c r="AB587" s="147"/>
      <c r="AC587" s="147"/>
      <c r="AD587" s="147"/>
      <c r="AE587" s="147"/>
      <c r="AF587" s="147"/>
      <c r="AG587" s="147" t="s">
        <v>132</v>
      </c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</row>
    <row r="588" spans="1:60" ht="21.75" outlineLevel="1" x14ac:dyDescent="0.2">
      <c r="A588" s="166">
        <v>169</v>
      </c>
      <c r="B588" s="167" t="s">
        <v>744</v>
      </c>
      <c r="C588" s="175" t="s">
        <v>745</v>
      </c>
      <c r="D588" s="168" t="s">
        <v>708</v>
      </c>
      <c r="E588" s="169">
        <v>3</v>
      </c>
      <c r="F588" s="170"/>
      <c r="G588" s="171">
        <f>ROUND(E588*F588,2)</f>
        <v>0</v>
      </c>
      <c r="H588" s="170"/>
      <c r="I588" s="171">
        <f>ROUND(E588*H588,2)</f>
        <v>0</v>
      </c>
      <c r="J588" s="170"/>
      <c r="K588" s="171">
        <f>ROUND(E588*J588,2)</f>
        <v>0</v>
      </c>
      <c r="L588" s="171">
        <v>21</v>
      </c>
      <c r="M588" s="171">
        <f>G588*(1+L588/100)</f>
        <v>0</v>
      </c>
      <c r="N588" s="169">
        <v>2.8830000000000001E-2</v>
      </c>
      <c r="O588" s="169">
        <f>ROUND(E588*N588,2)</f>
        <v>0.09</v>
      </c>
      <c r="P588" s="169">
        <v>0</v>
      </c>
      <c r="Q588" s="169">
        <f>ROUND(E588*P588,2)</f>
        <v>0</v>
      </c>
      <c r="R588" s="171"/>
      <c r="S588" s="171" t="s">
        <v>181</v>
      </c>
      <c r="T588" s="172" t="s">
        <v>126</v>
      </c>
      <c r="U588" s="157">
        <v>0.76</v>
      </c>
      <c r="V588" s="157">
        <f>ROUND(E588*U588,2)</f>
        <v>2.2799999999999998</v>
      </c>
      <c r="W588" s="157"/>
      <c r="X588" s="157" t="s">
        <v>201</v>
      </c>
      <c r="Y588" s="157" t="s">
        <v>128</v>
      </c>
      <c r="Z588" s="147"/>
      <c r="AA588" s="147"/>
      <c r="AB588" s="147"/>
      <c r="AC588" s="147"/>
      <c r="AD588" s="147"/>
      <c r="AE588" s="147"/>
      <c r="AF588" s="147"/>
      <c r="AG588" s="147" t="s">
        <v>202</v>
      </c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</row>
    <row r="589" spans="1:60" outlineLevel="2" x14ac:dyDescent="0.2">
      <c r="A589" s="154"/>
      <c r="B589" s="155"/>
      <c r="C589" s="256"/>
      <c r="D589" s="257"/>
      <c r="E589" s="257"/>
      <c r="F589" s="257"/>
      <c r="G589" s="257"/>
      <c r="H589" s="157"/>
      <c r="I589" s="157"/>
      <c r="J589" s="157"/>
      <c r="K589" s="157"/>
      <c r="L589" s="157"/>
      <c r="M589" s="157"/>
      <c r="N589" s="156"/>
      <c r="O589" s="156"/>
      <c r="P589" s="156"/>
      <c r="Q589" s="156"/>
      <c r="R589" s="157"/>
      <c r="S589" s="157"/>
      <c r="T589" s="157"/>
      <c r="U589" s="157"/>
      <c r="V589" s="157"/>
      <c r="W589" s="157"/>
      <c r="X589" s="157"/>
      <c r="Y589" s="157"/>
      <c r="Z589" s="147"/>
      <c r="AA589" s="147"/>
      <c r="AB589" s="147"/>
      <c r="AC589" s="147"/>
      <c r="AD589" s="147"/>
      <c r="AE589" s="147"/>
      <c r="AF589" s="147"/>
      <c r="AG589" s="147" t="s">
        <v>132</v>
      </c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</row>
    <row r="590" spans="1:60" ht="13.6" x14ac:dyDescent="0.2">
      <c r="A590" s="159" t="s">
        <v>120</v>
      </c>
      <c r="B590" s="160" t="s">
        <v>86</v>
      </c>
      <c r="C590" s="174" t="s">
        <v>87</v>
      </c>
      <c r="D590" s="161"/>
      <c r="E590" s="162"/>
      <c r="F590" s="163"/>
      <c r="G590" s="163">
        <f>SUMIF(AG591:AG606,"&lt;&gt;NOR",G591:G606)</f>
        <v>0</v>
      </c>
      <c r="H590" s="163"/>
      <c r="I590" s="163">
        <f>SUM(I591:I606)</f>
        <v>0</v>
      </c>
      <c r="J590" s="163"/>
      <c r="K590" s="163">
        <f>SUM(K591:K606)</f>
        <v>0</v>
      </c>
      <c r="L590" s="163"/>
      <c r="M590" s="163">
        <f>SUM(M591:M606)</f>
        <v>0</v>
      </c>
      <c r="N590" s="162"/>
      <c r="O590" s="162">
        <f>SUM(O591:O606)</f>
        <v>0</v>
      </c>
      <c r="P590" s="162"/>
      <c r="Q590" s="162">
        <f>SUM(Q591:Q606)</f>
        <v>0</v>
      </c>
      <c r="R590" s="163"/>
      <c r="S590" s="163"/>
      <c r="T590" s="164"/>
      <c r="U590" s="158"/>
      <c r="V590" s="158">
        <f>SUM(V591:V606)</f>
        <v>1.26</v>
      </c>
      <c r="W590" s="158"/>
      <c r="X590" s="158"/>
      <c r="Y590" s="158"/>
      <c r="AG590" t="s">
        <v>121</v>
      </c>
    </row>
    <row r="591" spans="1:60" outlineLevel="1" x14ac:dyDescent="0.2">
      <c r="A591" s="166">
        <v>170</v>
      </c>
      <c r="B591" s="167" t="s">
        <v>746</v>
      </c>
      <c r="C591" s="175" t="s">
        <v>747</v>
      </c>
      <c r="D591" s="168" t="s">
        <v>363</v>
      </c>
      <c r="E591" s="169">
        <v>87.108000000000004</v>
      </c>
      <c r="F591" s="170"/>
      <c r="G591" s="171">
        <f>ROUND(E591*F591,2)</f>
        <v>0</v>
      </c>
      <c r="H591" s="170"/>
      <c r="I591" s="171">
        <f>ROUND(E591*H591,2)</f>
        <v>0</v>
      </c>
      <c r="J591" s="170"/>
      <c r="K591" s="171">
        <f>ROUND(E591*J591,2)</f>
        <v>0</v>
      </c>
      <c r="L591" s="171">
        <v>21</v>
      </c>
      <c r="M591" s="171">
        <f>G591*(1+L591/100)</f>
        <v>0</v>
      </c>
      <c r="N591" s="169">
        <v>0</v>
      </c>
      <c r="O591" s="169">
        <f>ROUND(E591*N591,2)</f>
        <v>0</v>
      </c>
      <c r="P591" s="169">
        <v>0</v>
      </c>
      <c r="Q591" s="169">
        <f>ROUND(E591*P591,2)</f>
        <v>0</v>
      </c>
      <c r="R591" s="171" t="s">
        <v>398</v>
      </c>
      <c r="S591" s="171" t="s">
        <v>125</v>
      </c>
      <c r="T591" s="172" t="s">
        <v>125</v>
      </c>
      <c r="U591" s="157">
        <v>0</v>
      </c>
      <c r="V591" s="157">
        <f>ROUND(E591*U591,2)</f>
        <v>0</v>
      </c>
      <c r="W591" s="157"/>
      <c r="X591" s="157" t="s">
        <v>201</v>
      </c>
      <c r="Y591" s="157" t="s">
        <v>128</v>
      </c>
      <c r="Z591" s="147"/>
      <c r="AA591" s="147"/>
      <c r="AB591" s="147"/>
      <c r="AC591" s="147"/>
      <c r="AD591" s="147"/>
      <c r="AE591" s="147"/>
      <c r="AF591" s="147"/>
      <c r="AG591" s="147" t="s">
        <v>202</v>
      </c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</row>
    <row r="592" spans="1:60" outlineLevel="2" x14ac:dyDescent="0.2">
      <c r="A592" s="154"/>
      <c r="B592" s="155"/>
      <c r="C592" s="245" t="s">
        <v>748</v>
      </c>
      <c r="D592" s="246"/>
      <c r="E592" s="246"/>
      <c r="F592" s="246"/>
      <c r="G592" s="246"/>
      <c r="H592" s="157"/>
      <c r="I592" s="157"/>
      <c r="J592" s="157"/>
      <c r="K592" s="157"/>
      <c r="L592" s="157"/>
      <c r="M592" s="157"/>
      <c r="N592" s="156"/>
      <c r="O592" s="156"/>
      <c r="P592" s="156"/>
      <c r="Q592" s="156"/>
      <c r="R592" s="157"/>
      <c r="S592" s="157"/>
      <c r="T592" s="157"/>
      <c r="U592" s="157"/>
      <c r="V592" s="157"/>
      <c r="W592" s="157"/>
      <c r="X592" s="157"/>
      <c r="Y592" s="157"/>
      <c r="Z592" s="147"/>
      <c r="AA592" s="147"/>
      <c r="AB592" s="147"/>
      <c r="AC592" s="147"/>
      <c r="AD592" s="147"/>
      <c r="AE592" s="147"/>
      <c r="AF592" s="147"/>
      <c r="AG592" s="147" t="s">
        <v>130</v>
      </c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</row>
    <row r="593" spans="1:60" outlineLevel="2" x14ac:dyDescent="0.2">
      <c r="A593" s="154"/>
      <c r="B593" s="155"/>
      <c r="C593" s="181" t="s">
        <v>749</v>
      </c>
      <c r="D593" s="179"/>
      <c r="E593" s="180">
        <v>87.108000000000004</v>
      </c>
      <c r="F593" s="157"/>
      <c r="G593" s="157"/>
      <c r="H593" s="157"/>
      <c r="I593" s="157"/>
      <c r="J593" s="157"/>
      <c r="K593" s="157"/>
      <c r="L593" s="157"/>
      <c r="M593" s="157"/>
      <c r="N593" s="156"/>
      <c r="O593" s="156"/>
      <c r="P593" s="156"/>
      <c r="Q593" s="156"/>
      <c r="R593" s="157"/>
      <c r="S593" s="157"/>
      <c r="T593" s="157"/>
      <c r="U593" s="157"/>
      <c r="V593" s="157"/>
      <c r="W593" s="157"/>
      <c r="X593" s="157"/>
      <c r="Y593" s="157"/>
      <c r="Z593" s="147"/>
      <c r="AA593" s="147"/>
      <c r="AB593" s="147"/>
      <c r="AC593" s="147"/>
      <c r="AD593" s="147"/>
      <c r="AE593" s="147"/>
      <c r="AF593" s="147"/>
      <c r="AG593" s="147" t="s">
        <v>214</v>
      </c>
      <c r="AH593" s="147">
        <v>0</v>
      </c>
      <c r="AI593" s="147"/>
      <c r="AJ593" s="147"/>
      <c r="AK593" s="147"/>
      <c r="AL593" s="147"/>
      <c r="AM593" s="147"/>
      <c r="AN593" s="147"/>
      <c r="AO593" s="147"/>
      <c r="AP593" s="147"/>
      <c r="AQ593" s="147"/>
      <c r="AR593" s="147"/>
      <c r="AS593" s="147"/>
      <c r="AT593" s="147"/>
      <c r="AU593" s="147"/>
      <c r="AV593" s="147"/>
      <c r="AW593" s="147"/>
      <c r="AX593" s="147"/>
      <c r="AY593" s="147"/>
      <c r="AZ593" s="147"/>
      <c r="BA593" s="147"/>
      <c r="BB593" s="147"/>
      <c r="BC593" s="147"/>
      <c r="BD593" s="147"/>
      <c r="BE593" s="147"/>
      <c r="BF593" s="147"/>
      <c r="BG593" s="147"/>
      <c r="BH593" s="147"/>
    </row>
    <row r="594" spans="1:60" outlineLevel="2" x14ac:dyDescent="0.2">
      <c r="A594" s="154"/>
      <c r="B594" s="155"/>
      <c r="C594" s="243"/>
      <c r="D594" s="244"/>
      <c r="E594" s="244"/>
      <c r="F594" s="244"/>
      <c r="G594" s="244"/>
      <c r="H594" s="157"/>
      <c r="I594" s="157"/>
      <c r="J594" s="157"/>
      <c r="K594" s="157"/>
      <c r="L594" s="157"/>
      <c r="M594" s="157"/>
      <c r="N594" s="156"/>
      <c r="O594" s="156"/>
      <c r="P594" s="156"/>
      <c r="Q594" s="156"/>
      <c r="R594" s="157"/>
      <c r="S594" s="157"/>
      <c r="T594" s="157"/>
      <c r="U594" s="157"/>
      <c r="V594" s="157"/>
      <c r="W594" s="157"/>
      <c r="X594" s="157"/>
      <c r="Y594" s="157"/>
      <c r="Z594" s="147"/>
      <c r="AA594" s="147"/>
      <c r="AB594" s="147"/>
      <c r="AC594" s="147"/>
      <c r="AD594" s="147"/>
      <c r="AE594" s="147"/>
      <c r="AF594" s="147"/>
      <c r="AG594" s="147" t="s">
        <v>132</v>
      </c>
      <c r="AH594" s="147"/>
      <c r="AI594" s="147"/>
      <c r="AJ594" s="147"/>
      <c r="AK594" s="147"/>
      <c r="AL594" s="147"/>
      <c r="AM594" s="147"/>
      <c r="AN594" s="147"/>
      <c r="AO594" s="147"/>
      <c r="AP594" s="147"/>
      <c r="AQ594" s="147"/>
      <c r="AR594" s="147"/>
      <c r="AS594" s="147"/>
      <c r="AT594" s="147"/>
      <c r="AU594" s="147"/>
      <c r="AV594" s="147"/>
      <c r="AW594" s="147"/>
      <c r="AX594" s="147"/>
      <c r="AY594" s="147"/>
      <c r="AZ594" s="147"/>
      <c r="BA594" s="147"/>
      <c r="BB594" s="147"/>
      <c r="BC594" s="147"/>
      <c r="BD594" s="147"/>
      <c r="BE594" s="147"/>
      <c r="BF594" s="147"/>
      <c r="BG594" s="147"/>
      <c r="BH594" s="147"/>
    </row>
    <row r="595" spans="1:60" outlineLevel="1" x14ac:dyDescent="0.2">
      <c r="A595" s="166">
        <v>171</v>
      </c>
      <c r="B595" s="167" t="s">
        <v>750</v>
      </c>
      <c r="C595" s="175" t="s">
        <v>751</v>
      </c>
      <c r="D595" s="168" t="s">
        <v>363</v>
      </c>
      <c r="E595" s="169">
        <v>2.5619999999999998</v>
      </c>
      <c r="F595" s="170"/>
      <c r="G595" s="171">
        <f>ROUND(E595*F595,2)</f>
        <v>0</v>
      </c>
      <c r="H595" s="170"/>
      <c r="I595" s="171">
        <f>ROUND(E595*H595,2)</f>
        <v>0</v>
      </c>
      <c r="J595" s="170"/>
      <c r="K595" s="171">
        <f>ROUND(E595*J595,2)</f>
        <v>0</v>
      </c>
      <c r="L595" s="171">
        <v>21</v>
      </c>
      <c r="M595" s="171">
        <f>G595*(1+L595/100)</f>
        <v>0</v>
      </c>
      <c r="N595" s="169">
        <v>0</v>
      </c>
      <c r="O595" s="169">
        <f>ROUND(E595*N595,2)</f>
        <v>0</v>
      </c>
      <c r="P595" s="169">
        <v>0</v>
      </c>
      <c r="Q595" s="169">
        <f>ROUND(E595*P595,2)</f>
        <v>0</v>
      </c>
      <c r="R595" s="171" t="s">
        <v>398</v>
      </c>
      <c r="S595" s="171" t="s">
        <v>125</v>
      </c>
      <c r="T595" s="172" t="s">
        <v>125</v>
      </c>
      <c r="U595" s="157">
        <v>0.49</v>
      </c>
      <c r="V595" s="157">
        <f>ROUND(E595*U595,2)</f>
        <v>1.26</v>
      </c>
      <c r="W595" s="157"/>
      <c r="X595" s="157" t="s">
        <v>413</v>
      </c>
      <c r="Y595" s="157" t="s">
        <v>128</v>
      </c>
      <c r="Z595" s="147"/>
      <c r="AA595" s="147"/>
      <c r="AB595" s="147"/>
      <c r="AC595" s="147"/>
      <c r="AD595" s="147"/>
      <c r="AE595" s="147"/>
      <c r="AF595" s="147"/>
      <c r="AG595" s="147" t="s">
        <v>414</v>
      </c>
      <c r="AH595" s="147"/>
      <c r="AI595" s="147"/>
      <c r="AJ595" s="147"/>
      <c r="AK595" s="147"/>
      <c r="AL595" s="147"/>
      <c r="AM595" s="147"/>
      <c r="AN595" s="147"/>
      <c r="AO595" s="147"/>
      <c r="AP595" s="147"/>
      <c r="AQ595" s="147"/>
      <c r="AR595" s="147"/>
      <c r="AS595" s="147"/>
      <c r="AT595" s="147"/>
      <c r="AU595" s="147"/>
      <c r="AV595" s="147"/>
      <c r="AW595" s="147"/>
      <c r="AX595" s="147"/>
      <c r="AY595" s="147"/>
      <c r="AZ595" s="147"/>
      <c r="BA595" s="147"/>
      <c r="BB595" s="147"/>
      <c r="BC595" s="147"/>
      <c r="BD595" s="147"/>
      <c r="BE595" s="147"/>
      <c r="BF595" s="147"/>
      <c r="BG595" s="147"/>
      <c r="BH595" s="147"/>
    </row>
    <row r="596" spans="1:60" outlineLevel="2" x14ac:dyDescent="0.2">
      <c r="A596" s="154"/>
      <c r="B596" s="155"/>
      <c r="C596" s="245" t="s">
        <v>752</v>
      </c>
      <c r="D596" s="246"/>
      <c r="E596" s="246"/>
      <c r="F596" s="246"/>
      <c r="G596" s="246"/>
      <c r="H596" s="157"/>
      <c r="I596" s="157"/>
      <c r="J596" s="157"/>
      <c r="K596" s="157"/>
      <c r="L596" s="157"/>
      <c r="M596" s="157"/>
      <c r="N596" s="156"/>
      <c r="O596" s="156"/>
      <c r="P596" s="156"/>
      <c r="Q596" s="156"/>
      <c r="R596" s="157"/>
      <c r="S596" s="157"/>
      <c r="T596" s="157"/>
      <c r="U596" s="157"/>
      <c r="V596" s="157"/>
      <c r="W596" s="157"/>
      <c r="X596" s="157"/>
      <c r="Y596" s="157"/>
      <c r="Z596" s="147"/>
      <c r="AA596" s="147"/>
      <c r="AB596" s="147"/>
      <c r="AC596" s="147"/>
      <c r="AD596" s="147"/>
      <c r="AE596" s="147"/>
      <c r="AF596" s="147"/>
      <c r="AG596" s="147" t="s">
        <v>130</v>
      </c>
      <c r="AH596" s="147"/>
      <c r="AI596" s="147"/>
      <c r="AJ596" s="147"/>
      <c r="AK596" s="147"/>
      <c r="AL596" s="147"/>
      <c r="AM596" s="147"/>
      <c r="AN596" s="147"/>
      <c r="AO596" s="147"/>
      <c r="AP596" s="147"/>
      <c r="AQ596" s="147"/>
      <c r="AR596" s="147"/>
      <c r="AS596" s="147"/>
      <c r="AT596" s="147"/>
      <c r="AU596" s="147"/>
      <c r="AV596" s="147"/>
      <c r="AW596" s="147"/>
      <c r="AX596" s="147"/>
      <c r="AY596" s="147"/>
      <c r="AZ596" s="147"/>
      <c r="BA596" s="147"/>
      <c r="BB596" s="147"/>
      <c r="BC596" s="147"/>
      <c r="BD596" s="147"/>
      <c r="BE596" s="147"/>
      <c r="BF596" s="147"/>
      <c r="BG596" s="147"/>
      <c r="BH596" s="147"/>
    </row>
    <row r="597" spans="1:60" outlineLevel="2" x14ac:dyDescent="0.2">
      <c r="A597" s="154"/>
      <c r="B597" s="155"/>
      <c r="C597" s="181" t="s">
        <v>415</v>
      </c>
      <c r="D597" s="179"/>
      <c r="E597" s="180"/>
      <c r="F597" s="157"/>
      <c r="G597" s="157"/>
      <c r="H597" s="157"/>
      <c r="I597" s="157"/>
      <c r="J597" s="157"/>
      <c r="K597" s="157"/>
      <c r="L597" s="157"/>
      <c r="M597" s="157"/>
      <c r="N597" s="156"/>
      <c r="O597" s="156"/>
      <c r="P597" s="156"/>
      <c r="Q597" s="156"/>
      <c r="R597" s="157"/>
      <c r="S597" s="157"/>
      <c r="T597" s="157"/>
      <c r="U597" s="157"/>
      <c r="V597" s="157"/>
      <c r="W597" s="157"/>
      <c r="X597" s="157"/>
      <c r="Y597" s="157"/>
      <c r="Z597" s="147"/>
      <c r="AA597" s="147"/>
      <c r="AB597" s="147"/>
      <c r="AC597" s="147"/>
      <c r="AD597" s="147"/>
      <c r="AE597" s="147"/>
      <c r="AF597" s="147"/>
      <c r="AG597" s="147" t="s">
        <v>214</v>
      </c>
      <c r="AH597" s="147">
        <v>0</v>
      </c>
      <c r="AI597" s="147"/>
      <c r="AJ597" s="147"/>
      <c r="AK597" s="147"/>
      <c r="AL597" s="147"/>
      <c r="AM597" s="147"/>
      <c r="AN597" s="147"/>
      <c r="AO597" s="147"/>
      <c r="AP597" s="147"/>
      <c r="AQ597" s="147"/>
      <c r="AR597" s="147"/>
      <c r="AS597" s="147"/>
      <c r="AT597" s="147"/>
      <c r="AU597" s="147"/>
      <c r="AV597" s="147"/>
      <c r="AW597" s="147"/>
      <c r="AX597" s="147"/>
      <c r="AY597" s="147"/>
      <c r="AZ597" s="147"/>
      <c r="BA597" s="147"/>
      <c r="BB597" s="147"/>
      <c r="BC597" s="147"/>
      <c r="BD597" s="147"/>
      <c r="BE597" s="147"/>
      <c r="BF597" s="147"/>
      <c r="BG597" s="147"/>
      <c r="BH597" s="147"/>
    </row>
    <row r="598" spans="1:60" outlineLevel="3" x14ac:dyDescent="0.2">
      <c r="A598" s="154"/>
      <c r="B598" s="155"/>
      <c r="C598" s="181" t="s">
        <v>753</v>
      </c>
      <c r="D598" s="179"/>
      <c r="E598" s="180"/>
      <c r="F598" s="157"/>
      <c r="G598" s="157"/>
      <c r="H598" s="157"/>
      <c r="I598" s="157"/>
      <c r="J598" s="157"/>
      <c r="K598" s="157"/>
      <c r="L598" s="157"/>
      <c r="M598" s="157"/>
      <c r="N598" s="156"/>
      <c r="O598" s="156"/>
      <c r="P598" s="156"/>
      <c r="Q598" s="156"/>
      <c r="R598" s="157"/>
      <c r="S598" s="157"/>
      <c r="T598" s="157"/>
      <c r="U598" s="157"/>
      <c r="V598" s="157"/>
      <c r="W598" s="157"/>
      <c r="X598" s="157"/>
      <c r="Y598" s="157"/>
      <c r="Z598" s="147"/>
      <c r="AA598" s="147"/>
      <c r="AB598" s="147"/>
      <c r="AC598" s="147"/>
      <c r="AD598" s="147"/>
      <c r="AE598" s="147"/>
      <c r="AF598" s="147"/>
      <c r="AG598" s="147" t="s">
        <v>214</v>
      </c>
      <c r="AH598" s="147">
        <v>0</v>
      </c>
      <c r="AI598" s="147"/>
      <c r="AJ598" s="147"/>
      <c r="AK598" s="147"/>
      <c r="AL598" s="147"/>
      <c r="AM598" s="147"/>
      <c r="AN598" s="147"/>
      <c r="AO598" s="147"/>
      <c r="AP598" s="147"/>
      <c r="AQ598" s="147"/>
      <c r="AR598" s="147"/>
      <c r="AS598" s="147"/>
      <c r="AT598" s="147"/>
      <c r="AU598" s="147"/>
      <c r="AV598" s="147"/>
      <c r="AW598" s="147"/>
      <c r="AX598" s="147"/>
      <c r="AY598" s="147"/>
      <c r="AZ598" s="147"/>
      <c r="BA598" s="147"/>
      <c r="BB598" s="147"/>
      <c r="BC598" s="147"/>
      <c r="BD598" s="147"/>
      <c r="BE598" s="147"/>
      <c r="BF598" s="147"/>
      <c r="BG598" s="147"/>
      <c r="BH598" s="147"/>
    </row>
    <row r="599" spans="1:60" outlineLevel="3" x14ac:dyDescent="0.2">
      <c r="A599" s="154"/>
      <c r="B599" s="155"/>
      <c r="C599" s="181" t="s">
        <v>754</v>
      </c>
      <c r="D599" s="179"/>
      <c r="E599" s="180">
        <v>2.5619999999999998</v>
      </c>
      <c r="F599" s="157"/>
      <c r="G599" s="157"/>
      <c r="H599" s="157"/>
      <c r="I599" s="157"/>
      <c r="J599" s="157"/>
      <c r="K599" s="157"/>
      <c r="L599" s="157"/>
      <c r="M599" s="157"/>
      <c r="N599" s="156"/>
      <c r="O599" s="156"/>
      <c r="P599" s="156"/>
      <c r="Q599" s="156"/>
      <c r="R599" s="157"/>
      <c r="S599" s="157"/>
      <c r="T599" s="157"/>
      <c r="U599" s="157"/>
      <c r="V599" s="157"/>
      <c r="W599" s="157"/>
      <c r="X599" s="157"/>
      <c r="Y599" s="157"/>
      <c r="Z599" s="147"/>
      <c r="AA599" s="147"/>
      <c r="AB599" s="147"/>
      <c r="AC599" s="147"/>
      <c r="AD599" s="147"/>
      <c r="AE599" s="147"/>
      <c r="AF599" s="147"/>
      <c r="AG599" s="147" t="s">
        <v>214</v>
      </c>
      <c r="AH599" s="147">
        <v>0</v>
      </c>
      <c r="AI599" s="147"/>
      <c r="AJ599" s="147"/>
      <c r="AK599" s="147"/>
      <c r="AL599" s="147"/>
      <c r="AM599" s="147"/>
      <c r="AN599" s="147"/>
      <c r="AO599" s="147"/>
      <c r="AP599" s="147"/>
      <c r="AQ599" s="147"/>
      <c r="AR599" s="147"/>
      <c r="AS599" s="147"/>
      <c r="AT599" s="147"/>
      <c r="AU599" s="147"/>
      <c r="AV599" s="147"/>
      <c r="AW599" s="147"/>
      <c r="AX599" s="147"/>
      <c r="AY599" s="147"/>
      <c r="AZ599" s="147"/>
      <c r="BA599" s="147"/>
      <c r="BB599" s="147"/>
      <c r="BC599" s="147"/>
      <c r="BD599" s="147"/>
      <c r="BE599" s="147"/>
      <c r="BF599" s="147"/>
      <c r="BG599" s="147"/>
      <c r="BH599" s="147"/>
    </row>
    <row r="600" spans="1:60" outlineLevel="2" x14ac:dyDescent="0.2">
      <c r="A600" s="154"/>
      <c r="B600" s="155"/>
      <c r="C600" s="243"/>
      <c r="D600" s="244"/>
      <c r="E600" s="244"/>
      <c r="F600" s="244"/>
      <c r="G600" s="244"/>
      <c r="H600" s="157"/>
      <c r="I600" s="157"/>
      <c r="J600" s="157"/>
      <c r="K600" s="157"/>
      <c r="L600" s="157"/>
      <c r="M600" s="157"/>
      <c r="N600" s="156"/>
      <c r="O600" s="156"/>
      <c r="P600" s="156"/>
      <c r="Q600" s="156"/>
      <c r="R600" s="157"/>
      <c r="S600" s="157"/>
      <c r="T600" s="157"/>
      <c r="U600" s="157"/>
      <c r="V600" s="157"/>
      <c r="W600" s="157"/>
      <c r="X600" s="157"/>
      <c r="Y600" s="157"/>
      <c r="Z600" s="147"/>
      <c r="AA600" s="147"/>
      <c r="AB600" s="147"/>
      <c r="AC600" s="147"/>
      <c r="AD600" s="147"/>
      <c r="AE600" s="147"/>
      <c r="AF600" s="147"/>
      <c r="AG600" s="147" t="s">
        <v>132</v>
      </c>
      <c r="AH600" s="147"/>
      <c r="AI600" s="147"/>
      <c r="AJ600" s="147"/>
      <c r="AK600" s="147"/>
      <c r="AL600" s="147"/>
      <c r="AM600" s="147"/>
      <c r="AN600" s="147"/>
      <c r="AO600" s="147"/>
      <c r="AP600" s="147"/>
      <c r="AQ600" s="147"/>
      <c r="AR600" s="147"/>
      <c r="AS600" s="147"/>
      <c r="AT600" s="147"/>
      <c r="AU600" s="147"/>
      <c r="AV600" s="147"/>
      <c r="AW600" s="147"/>
      <c r="AX600" s="147"/>
      <c r="AY600" s="147"/>
      <c r="AZ600" s="147"/>
      <c r="BA600" s="147"/>
      <c r="BB600" s="147"/>
      <c r="BC600" s="147"/>
      <c r="BD600" s="147"/>
      <c r="BE600" s="147"/>
      <c r="BF600" s="147"/>
      <c r="BG600" s="147"/>
      <c r="BH600" s="147"/>
    </row>
    <row r="601" spans="1:60" outlineLevel="1" x14ac:dyDescent="0.2">
      <c r="A601" s="166">
        <v>172</v>
      </c>
      <c r="B601" s="167" t="s">
        <v>755</v>
      </c>
      <c r="C601" s="175" t="s">
        <v>756</v>
      </c>
      <c r="D601" s="168" t="s">
        <v>363</v>
      </c>
      <c r="E601" s="169">
        <v>2.5619999999999998</v>
      </c>
      <c r="F601" s="170"/>
      <c r="G601" s="171">
        <f>ROUND(E601*F601,2)</f>
        <v>0</v>
      </c>
      <c r="H601" s="170"/>
      <c r="I601" s="171">
        <f>ROUND(E601*H601,2)</f>
        <v>0</v>
      </c>
      <c r="J601" s="170"/>
      <c r="K601" s="171">
        <f>ROUND(E601*J601,2)</f>
        <v>0</v>
      </c>
      <c r="L601" s="171">
        <v>21</v>
      </c>
      <c r="M601" s="171">
        <f>G601*(1+L601/100)</f>
        <v>0</v>
      </c>
      <c r="N601" s="169">
        <v>0</v>
      </c>
      <c r="O601" s="169">
        <f>ROUND(E601*N601,2)</f>
        <v>0</v>
      </c>
      <c r="P601" s="169">
        <v>0</v>
      </c>
      <c r="Q601" s="169">
        <f>ROUND(E601*P601,2)</f>
        <v>0</v>
      </c>
      <c r="R601" s="171"/>
      <c r="S601" s="171" t="s">
        <v>181</v>
      </c>
      <c r="T601" s="172" t="s">
        <v>126</v>
      </c>
      <c r="U601" s="157">
        <v>0</v>
      </c>
      <c r="V601" s="157">
        <f>ROUND(E601*U601,2)</f>
        <v>0</v>
      </c>
      <c r="W601" s="157"/>
      <c r="X601" s="157" t="s">
        <v>413</v>
      </c>
      <c r="Y601" s="157" t="s">
        <v>128</v>
      </c>
      <c r="Z601" s="147"/>
      <c r="AA601" s="147"/>
      <c r="AB601" s="147"/>
      <c r="AC601" s="147"/>
      <c r="AD601" s="147"/>
      <c r="AE601" s="147"/>
      <c r="AF601" s="147"/>
      <c r="AG601" s="147" t="s">
        <v>414</v>
      </c>
      <c r="AH601" s="147"/>
      <c r="AI601" s="147"/>
      <c r="AJ601" s="147"/>
      <c r="AK601" s="147"/>
      <c r="AL601" s="147"/>
      <c r="AM601" s="147"/>
      <c r="AN601" s="147"/>
      <c r="AO601" s="147"/>
      <c r="AP601" s="147"/>
      <c r="AQ601" s="147"/>
      <c r="AR601" s="147"/>
      <c r="AS601" s="147"/>
      <c r="AT601" s="147"/>
      <c r="AU601" s="147"/>
      <c r="AV601" s="147"/>
      <c r="AW601" s="147"/>
      <c r="AX601" s="147"/>
      <c r="AY601" s="147"/>
      <c r="AZ601" s="147"/>
      <c r="BA601" s="147"/>
      <c r="BB601" s="147"/>
      <c r="BC601" s="147"/>
      <c r="BD601" s="147"/>
      <c r="BE601" s="147"/>
      <c r="BF601" s="147"/>
      <c r="BG601" s="147"/>
      <c r="BH601" s="147"/>
    </row>
    <row r="602" spans="1:60" outlineLevel="2" x14ac:dyDescent="0.2">
      <c r="A602" s="154"/>
      <c r="B602" s="155"/>
      <c r="C602" s="245" t="s">
        <v>757</v>
      </c>
      <c r="D602" s="246"/>
      <c r="E602" s="246"/>
      <c r="F602" s="246"/>
      <c r="G602" s="246"/>
      <c r="H602" s="157"/>
      <c r="I602" s="157"/>
      <c r="J602" s="157"/>
      <c r="K602" s="157"/>
      <c r="L602" s="157"/>
      <c r="M602" s="157"/>
      <c r="N602" s="156"/>
      <c r="O602" s="156"/>
      <c r="P602" s="156"/>
      <c r="Q602" s="156"/>
      <c r="R602" s="157"/>
      <c r="S602" s="157"/>
      <c r="T602" s="157"/>
      <c r="U602" s="157"/>
      <c r="V602" s="157"/>
      <c r="W602" s="157"/>
      <c r="X602" s="157"/>
      <c r="Y602" s="157"/>
      <c r="Z602" s="147"/>
      <c r="AA602" s="147"/>
      <c r="AB602" s="147"/>
      <c r="AC602" s="147"/>
      <c r="AD602" s="147"/>
      <c r="AE602" s="147"/>
      <c r="AF602" s="147"/>
      <c r="AG602" s="147" t="s">
        <v>130</v>
      </c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</row>
    <row r="603" spans="1:60" outlineLevel="2" x14ac:dyDescent="0.2">
      <c r="A603" s="154"/>
      <c r="B603" s="155"/>
      <c r="C603" s="181" t="s">
        <v>415</v>
      </c>
      <c r="D603" s="179"/>
      <c r="E603" s="180"/>
      <c r="F603" s="157"/>
      <c r="G603" s="157"/>
      <c r="H603" s="157"/>
      <c r="I603" s="157"/>
      <c r="J603" s="157"/>
      <c r="K603" s="157"/>
      <c r="L603" s="157"/>
      <c r="M603" s="157"/>
      <c r="N603" s="156"/>
      <c r="O603" s="156"/>
      <c r="P603" s="156"/>
      <c r="Q603" s="156"/>
      <c r="R603" s="157"/>
      <c r="S603" s="157"/>
      <c r="T603" s="157"/>
      <c r="U603" s="157"/>
      <c r="V603" s="157"/>
      <c r="W603" s="157"/>
      <c r="X603" s="157"/>
      <c r="Y603" s="157"/>
      <c r="Z603" s="147"/>
      <c r="AA603" s="147"/>
      <c r="AB603" s="147"/>
      <c r="AC603" s="147"/>
      <c r="AD603" s="147"/>
      <c r="AE603" s="147"/>
      <c r="AF603" s="147"/>
      <c r="AG603" s="147" t="s">
        <v>214</v>
      </c>
      <c r="AH603" s="147">
        <v>0</v>
      </c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</row>
    <row r="604" spans="1:60" outlineLevel="3" x14ac:dyDescent="0.2">
      <c r="A604" s="154"/>
      <c r="B604" s="155"/>
      <c r="C604" s="181" t="s">
        <v>753</v>
      </c>
      <c r="D604" s="179"/>
      <c r="E604" s="180"/>
      <c r="F604" s="157"/>
      <c r="G604" s="157"/>
      <c r="H604" s="157"/>
      <c r="I604" s="157"/>
      <c r="J604" s="157"/>
      <c r="K604" s="157"/>
      <c r="L604" s="157"/>
      <c r="M604" s="157"/>
      <c r="N604" s="156"/>
      <c r="O604" s="156"/>
      <c r="P604" s="156"/>
      <c r="Q604" s="156"/>
      <c r="R604" s="157"/>
      <c r="S604" s="157"/>
      <c r="T604" s="157"/>
      <c r="U604" s="157"/>
      <c r="V604" s="157"/>
      <c r="W604" s="157"/>
      <c r="X604" s="157"/>
      <c r="Y604" s="157"/>
      <c r="Z604" s="147"/>
      <c r="AA604" s="147"/>
      <c r="AB604" s="147"/>
      <c r="AC604" s="147"/>
      <c r="AD604" s="147"/>
      <c r="AE604" s="147"/>
      <c r="AF604" s="147"/>
      <c r="AG604" s="147" t="s">
        <v>214</v>
      </c>
      <c r="AH604" s="147">
        <v>0</v>
      </c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</row>
    <row r="605" spans="1:60" outlineLevel="3" x14ac:dyDescent="0.2">
      <c r="A605" s="154"/>
      <c r="B605" s="155"/>
      <c r="C605" s="181" t="s">
        <v>754</v>
      </c>
      <c r="D605" s="179"/>
      <c r="E605" s="180">
        <v>2.5619999999999998</v>
      </c>
      <c r="F605" s="157"/>
      <c r="G605" s="157"/>
      <c r="H605" s="157"/>
      <c r="I605" s="157"/>
      <c r="J605" s="157"/>
      <c r="K605" s="157"/>
      <c r="L605" s="157"/>
      <c r="M605" s="157"/>
      <c r="N605" s="156"/>
      <c r="O605" s="156"/>
      <c r="P605" s="156"/>
      <c r="Q605" s="156"/>
      <c r="R605" s="157"/>
      <c r="S605" s="157"/>
      <c r="T605" s="157"/>
      <c r="U605" s="157"/>
      <c r="V605" s="157"/>
      <c r="W605" s="157"/>
      <c r="X605" s="157"/>
      <c r="Y605" s="157"/>
      <c r="Z605" s="147"/>
      <c r="AA605" s="147"/>
      <c r="AB605" s="147"/>
      <c r="AC605" s="147"/>
      <c r="AD605" s="147"/>
      <c r="AE605" s="147"/>
      <c r="AF605" s="147"/>
      <c r="AG605" s="147" t="s">
        <v>214</v>
      </c>
      <c r="AH605" s="147">
        <v>0</v>
      </c>
      <c r="AI605" s="147"/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147"/>
      <c r="BC605" s="147"/>
      <c r="BD605" s="147"/>
      <c r="BE605" s="147"/>
      <c r="BF605" s="147"/>
      <c r="BG605" s="147"/>
      <c r="BH605" s="147"/>
    </row>
    <row r="606" spans="1:60" outlineLevel="2" x14ac:dyDescent="0.2">
      <c r="A606" s="154"/>
      <c r="B606" s="155"/>
      <c r="C606" s="243"/>
      <c r="D606" s="244"/>
      <c r="E606" s="244"/>
      <c r="F606" s="244"/>
      <c r="G606" s="244"/>
      <c r="H606" s="157"/>
      <c r="I606" s="157"/>
      <c r="J606" s="157"/>
      <c r="K606" s="157"/>
      <c r="L606" s="157"/>
      <c r="M606" s="157"/>
      <c r="N606" s="156"/>
      <c r="O606" s="156"/>
      <c r="P606" s="156"/>
      <c r="Q606" s="156"/>
      <c r="R606" s="157"/>
      <c r="S606" s="157"/>
      <c r="T606" s="157"/>
      <c r="U606" s="157"/>
      <c r="V606" s="157"/>
      <c r="W606" s="157"/>
      <c r="X606" s="157"/>
      <c r="Y606" s="157"/>
      <c r="Z606" s="147"/>
      <c r="AA606" s="147"/>
      <c r="AB606" s="147"/>
      <c r="AC606" s="147"/>
      <c r="AD606" s="147"/>
      <c r="AE606" s="147"/>
      <c r="AF606" s="147"/>
      <c r="AG606" s="147" t="s">
        <v>132</v>
      </c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</row>
    <row r="607" spans="1:60" x14ac:dyDescent="0.2">
      <c r="A607" s="3"/>
      <c r="B607" s="4"/>
      <c r="C607" s="176"/>
      <c r="D607" s="6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AE607">
        <v>12</v>
      </c>
      <c r="AF607">
        <v>21</v>
      </c>
      <c r="AG607" t="s">
        <v>106</v>
      </c>
    </row>
    <row r="608" spans="1:60" ht="13.6" x14ac:dyDescent="0.2">
      <c r="A608" s="150"/>
      <c r="B608" s="151" t="s">
        <v>29</v>
      </c>
      <c r="C608" s="177"/>
      <c r="D608" s="152"/>
      <c r="E608" s="153"/>
      <c r="F608" s="153"/>
      <c r="G608" s="165">
        <f>G8+G185+G235+G265+G298+G523+G539+G555+G566+G582+G590</f>
        <v>0</v>
      </c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AE608">
        <f>SUMIF(L7:L606,AE607,G7:G606)</f>
        <v>0</v>
      </c>
      <c r="AF608">
        <f>SUMIF(L7:L606,AF607,G7:G606)</f>
        <v>0</v>
      </c>
      <c r="AG608" t="s">
        <v>189</v>
      </c>
    </row>
    <row r="609" spans="1:33" x14ac:dyDescent="0.2">
      <c r="A609" s="260" t="s">
        <v>758</v>
      </c>
      <c r="B609" s="260"/>
      <c r="C609" s="176"/>
      <c r="D609" s="6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33" x14ac:dyDescent="0.2">
      <c r="A610" s="3"/>
      <c r="B610" s="4" t="s">
        <v>759</v>
      </c>
      <c r="C610" s="176" t="s">
        <v>760</v>
      </c>
      <c r="D610" s="6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AG610" t="s">
        <v>761</v>
      </c>
    </row>
    <row r="611" spans="1:33" x14ac:dyDescent="0.2">
      <c r="A611" s="3"/>
      <c r="B611" s="4" t="s">
        <v>762</v>
      </c>
      <c r="C611" s="176" t="s">
        <v>763</v>
      </c>
      <c r="D611" s="6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AG611" t="s">
        <v>764</v>
      </c>
    </row>
    <row r="612" spans="1:33" x14ac:dyDescent="0.2">
      <c r="A612" s="3"/>
      <c r="B612" s="4"/>
      <c r="C612" s="176" t="s">
        <v>765</v>
      </c>
      <c r="D612" s="6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AG612" t="s">
        <v>766</v>
      </c>
    </row>
    <row r="613" spans="1:33" x14ac:dyDescent="0.2">
      <c r="A613" s="3"/>
      <c r="B613" s="4"/>
      <c r="C613" s="176"/>
      <c r="D613" s="6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33" x14ac:dyDescent="0.2">
      <c r="C614" s="178"/>
      <c r="D614" s="10"/>
      <c r="AG614" t="s">
        <v>194</v>
      </c>
    </row>
    <row r="615" spans="1:33" x14ac:dyDescent="0.2">
      <c r="D615" s="10"/>
    </row>
    <row r="616" spans="1:33" x14ac:dyDescent="0.2">
      <c r="D616" s="10"/>
    </row>
    <row r="617" spans="1:33" x14ac:dyDescent="0.2">
      <c r="D617" s="10"/>
    </row>
    <row r="618" spans="1:33" x14ac:dyDescent="0.2">
      <c r="D618" s="10"/>
    </row>
    <row r="619" spans="1:33" x14ac:dyDescent="0.2">
      <c r="D619" s="10"/>
    </row>
    <row r="620" spans="1:33" x14ac:dyDescent="0.2">
      <c r="D620" s="10"/>
    </row>
    <row r="621" spans="1:33" x14ac:dyDescent="0.2">
      <c r="D621" s="10"/>
    </row>
    <row r="622" spans="1:33" x14ac:dyDescent="0.2">
      <c r="D622" s="10"/>
    </row>
    <row r="623" spans="1:33" x14ac:dyDescent="0.2">
      <c r="D623" s="10"/>
    </row>
    <row r="624" spans="1:33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zw6WMPOBn4OHa7nGWXe5qqFstdWUr3YVreJEQ4teaga2Cg2f35tK5gtOj4Tyc3DGSBI+MZcX6uuYoWIa1jLPbg==" saltValue="V7x4ke+1ZZFIsOAPmIzlkA==" spinCount="100000" sheet="1" formatRows="0"/>
  <mergeCells count="269">
    <mergeCell ref="A609:B609"/>
    <mergeCell ref="C10:G10"/>
    <mergeCell ref="C11:G11"/>
    <mergeCell ref="C13:G13"/>
    <mergeCell ref="C14:G14"/>
    <mergeCell ref="C16:G16"/>
    <mergeCell ref="C18:G18"/>
    <mergeCell ref="C20:G20"/>
    <mergeCell ref="C22:G22"/>
    <mergeCell ref="C24:G24"/>
    <mergeCell ref="C26:G26"/>
    <mergeCell ref="C28:G28"/>
    <mergeCell ref="A1:G1"/>
    <mergeCell ref="C2:G2"/>
    <mergeCell ref="C3:G3"/>
    <mergeCell ref="C4:G4"/>
    <mergeCell ref="C60:G60"/>
    <mergeCell ref="C62:G62"/>
    <mergeCell ref="C64:G64"/>
    <mergeCell ref="C66:G66"/>
    <mergeCell ref="C70:G70"/>
    <mergeCell ref="C72:G72"/>
    <mergeCell ref="C39:G39"/>
    <mergeCell ref="C41:G41"/>
    <mergeCell ref="C43:G43"/>
    <mergeCell ref="C45:G45"/>
    <mergeCell ref="C56:G56"/>
    <mergeCell ref="C58:G58"/>
    <mergeCell ref="C85:G85"/>
    <mergeCell ref="C86:G86"/>
    <mergeCell ref="C88:G88"/>
    <mergeCell ref="C91:G91"/>
    <mergeCell ref="C93:G93"/>
    <mergeCell ref="C94:G94"/>
    <mergeCell ref="C73:G73"/>
    <mergeCell ref="C76:G76"/>
    <mergeCell ref="C78:G78"/>
    <mergeCell ref="C79:G79"/>
    <mergeCell ref="C81:G81"/>
    <mergeCell ref="C83:G83"/>
    <mergeCell ref="C112:G112"/>
    <mergeCell ref="C116:G116"/>
    <mergeCell ref="C118:G118"/>
    <mergeCell ref="C119:G119"/>
    <mergeCell ref="C120:G120"/>
    <mergeCell ref="C131:G131"/>
    <mergeCell ref="C97:G97"/>
    <mergeCell ref="C99:G99"/>
    <mergeCell ref="C100:G100"/>
    <mergeCell ref="C104:G104"/>
    <mergeCell ref="C106:G106"/>
    <mergeCell ref="C108:G108"/>
    <mergeCell ref="C150:G150"/>
    <mergeCell ref="C152:G152"/>
    <mergeCell ref="C153:G153"/>
    <mergeCell ref="C171:G171"/>
    <mergeCell ref="C173:G173"/>
    <mergeCell ref="C176:G176"/>
    <mergeCell ref="C133:G133"/>
    <mergeCell ref="C141:G141"/>
    <mergeCell ref="C143:G143"/>
    <mergeCell ref="C145:G145"/>
    <mergeCell ref="C147:G147"/>
    <mergeCell ref="C148:G148"/>
    <mergeCell ref="C192:G192"/>
    <mergeCell ref="C195:G195"/>
    <mergeCell ref="C197:G197"/>
    <mergeCell ref="C199:G199"/>
    <mergeCell ref="C200:G200"/>
    <mergeCell ref="C203:G203"/>
    <mergeCell ref="C178:G178"/>
    <mergeCell ref="C180:G180"/>
    <mergeCell ref="C182:G182"/>
    <mergeCell ref="C184:G184"/>
    <mergeCell ref="C187:G187"/>
    <mergeCell ref="C189:G189"/>
    <mergeCell ref="C217:G217"/>
    <mergeCell ref="C220:G220"/>
    <mergeCell ref="C224:G224"/>
    <mergeCell ref="C226:G226"/>
    <mergeCell ref="C229:G229"/>
    <mergeCell ref="C234:G234"/>
    <mergeCell ref="C205:G205"/>
    <mergeCell ref="C207:G207"/>
    <mergeCell ref="C209:G209"/>
    <mergeCell ref="C211:G211"/>
    <mergeCell ref="C213:G213"/>
    <mergeCell ref="C215:G215"/>
    <mergeCell ref="C255:G255"/>
    <mergeCell ref="C259:G259"/>
    <mergeCell ref="C261:G261"/>
    <mergeCell ref="C263:G263"/>
    <mergeCell ref="C264:G264"/>
    <mergeCell ref="C267:G267"/>
    <mergeCell ref="C237:G237"/>
    <mergeCell ref="C243:G243"/>
    <mergeCell ref="C245:G245"/>
    <mergeCell ref="C247:G247"/>
    <mergeCell ref="C249:G249"/>
    <mergeCell ref="C253:G253"/>
    <mergeCell ref="C281:G281"/>
    <mergeCell ref="C284:G284"/>
    <mergeCell ref="C286:G286"/>
    <mergeCell ref="C287:G287"/>
    <mergeCell ref="C289:G289"/>
    <mergeCell ref="C291:G291"/>
    <mergeCell ref="C268:G268"/>
    <mergeCell ref="C269:G269"/>
    <mergeCell ref="C273:G273"/>
    <mergeCell ref="C276:G276"/>
    <mergeCell ref="C278:G278"/>
    <mergeCell ref="C280:G280"/>
    <mergeCell ref="C306:G306"/>
    <mergeCell ref="C308:G308"/>
    <mergeCell ref="C310:G310"/>
    <mergeCell ref="C312:G312"/>
    <mergeCell ref="C313:G313"/>
    <mergeCell ref="C315:G315"/>
    <mergeCell ref="C293:G293"/>
    <mergeCell ref="C295:G295"/>
    <mergeCell ref="C297:G297"/>
    <mergeCell ref="C300:G300"/>
    <mergeCell ref="C302:G302"/>
    <mergeCell ref="C304:G304"/>
    <mergeCell ref="C326:G326"/>
    <mergeCell ref="C328:G328"/>
    <mergeCell ref="C330:G330"/>
    <mergeCell ref="C332:G332"/>
    <mergeCell ref="C334:G334"/>
    <mergeCell ref="C336:G336"/>
    <mergeCell ref="C316:G316"/>
    <mergeCell ref="C318:G318"/>
    <mergeCell ref="C319:G319"/>
    <mergeCell ref="C321:G321"/>
    <mergeCell ref="C322:G322"/>
    <mergeCell ref="C324:G324"/>
    <mergeCell ref="C352:G352"/>
    <mergeCell ref="C354:G354"/>
    <mergeCell ref="C356:G356"/>
    <mergeCell ref="C358:G358"/>
    <mergeCell ref="C359:G359"/>
    <mergeCell ref="C361:G361"/>
    <mergeCell ref="C338:G338"/>
    <mergeCell ref="C340:G340"/>
    <mergeCell ref="C342:G342"/>
    <mergeCell ref="C344:G344"/>
    <mergeCell ref="C346:G346"/>
    <mergeCell ref="C348:G348"/>
    <mergeCell ref="C375:G375"/>
    <mergeCell ref="C377:G377"/>
    <mergeCell ref="C378:G378"/>
    <mergeCell ref="C380:G380"/>
    <mergeCell ref="C382:G382"/>
    <mergeCell ref="C384:G384"/>
    <mergeCell ref="C364:G364"/>
    <mergeCell ref="C366:G366"/>
    <mergeCell ref="C369:G369"/>
    <mergeCell ref="C371:G371"/>
    <mergeCell ref="C372:G372"/>
    <mergeCell ref="C374:G374"/>
    <mergeCell ref="C397:G397"/>
    <mergeCell ref="C398:G398"/>
    <mergeCell ref="C399:G399"/>
    <mergeCell ref="C400:G400"/>
    <mergeCell ref="C402:G402"/>
    <mergeCell ref="C403:G403"/>
    <mergeCell ref="C385:G385"/>
    <mergeCell ref="C387:G387"/>
    <mergeCell ref="C389:G389"/>
    <mergeCell ref="C391:G391"/>
    <mergeCell ref="C393:G393"/>
    <mergeCell ref="C395:G395"/>
    <mergeCell ref="C419:G419"/>
    <mergeCell ref="C422:G422"/>
    <mergeCell ref="C425:G425"/>
    <mergeCell ref="C427:G427"/>
    <mergeCell ref="C429:G429"/>
    <mergeCell ref="C431:G431"/>
    <mergeCell ref="C405:G405"/>
    <mergeCell ref="C407:G407"/>
    <mergeCell ref="C409:G409"/>
    <mergeCell ref="C411:G411"/>
    <mergeCell ref="C413:G413"/>
    <mergeCell ref="C416:G416"/>
    <mergeCell ref="C445:G445"/>
    <mergeCell ref="C447:G447"/>
    <mergeCell ref="C449:G449"/>
    <mergeCell ref="C451:G451"/>
    <mergeCell ref="C453:G453"/>
    <mergeCell ref="C455:G455"/>
    <mergeCell ref="C433:G433"/>
    <mergeCell ref="C435:G435"/>
    <mergeCell ref="C437:G437"/>
    <mergeCell ref="C439:G439"/>
    <mergeCell ref="C441:G441"/>
    <mergeCell ref="C443:G443"/>
    <mergeCell ref="C466:G466"/>
    <mergeCell ref="C468:G468"/>
    <mergeCell ref="C470:G470"/>
    <mergeCell ref="C472:G472"/>
    <mergeCell ref="C474:G474"/>
    <mergeCell ref="C476:G476"/>
    <mergeCell ref="C457:G457"/>
    <mergeCell ref="C459:G459"/>
    <mergeCell ref="C460:G460"/>
    <mergeCell ref="C462:G462"/>
    <mergeCell ref="C463:G463"/>
    <mergeCell ref="C465:G465"/>
    <mergeCell ref="C488:G488"/>
    <mergeCell ref="C490:G490"/>
    <mergeCell ref="C492:G492"/>
    <mergeCell ref="C494:G494"/>
    <mergeCell ref="C496:G496"/>
    <mergeCell ref="C498:G498"/>
    <mergeCell ref="C478:G478"/>
    <mergeCell ref="C480:G480"/>
    <mergeCell ref="C481:G481"/>
    <mergeCell ref="C483:G483"/>
    <mergeCell ref="C484:G484"/>
    <mergeCell ref="C486:G486"/>
    <mergeCell ref="C513:G513"/>
    <mergeCell ref="C515:G515"/>
    <mergeCell ref="C517:G517"/>
    <mergeCell ref="C519:G519"/>
    <mergeCell ref="C521:G521"/>
    <mergeCell ref="C522:G522"/>
    <mergeCell ref="C501:G501"/>
    <mergeCell ref="C503:G503"/>
    <mergeCell ref="C505:G505"/>
    <mergeCell ref="C507:G507"/>
    <mergeCell ref="C509:G509"/>
    <mergeCell ref="C511:G511"/>
    <mergeCell ref="C538:G538"/>
    <mergeCell ref="C541:G541"/>
    <mergeCell ref="C542:G542"/>
    <mergeCell ref="C544:G544"/>
    <mergeCell ref="C546:G546"/>
    <mergeCell ref="C547:G547"/>
    <mergeCell ref="C525:G525"/>
    <mergeCell ref="C528:G528"/>
    <mergeCell ref="C530:G530"/>
    <mergeCell ref="C531:G531"/>
    <mergeCell ref="C534:G534"/>
    <mergeCell ref="C536:G536"/>
    <mergeCell ref="C565:G565"/>
    <mergeCell ref="C568:G568"/>
    <mergeCell ref="C569:G569"/>
    <mergeCell ref="C571:G571"/>
    <mergeCell ref="C572:G572"/>
    <mergeCell ref="C574:G574"/>
    <mergeCell ref="C549:G549"/>
    <mergeCell ref="C551:G551"/>
    <mergeCell ref="C552:G552"/>
    <mergeCell ref="C554:G554"/>
    <mergeCell ref="C557:G557"/>
    <mergeCell ref="C558:G558"/>
    <mergeCell ref="C606:G606"/>
    <mergeCell ref="C589:G589"/>
    <mergeCell ref="C592:G592"/>
    <mergeCell ref="C594:G594"/>
    <mergeCell ref="C596:G596"/>
    <mergeCell ref="C600:G600"/>
    <mergeCell ref="C602:G602"/>
    <mergeCell ref="C575:G575"/>
    <mergeCell ref="C577:G577"/>
    <mergeCell ref="C581:G581"/>
    <mergeCell ref="C584:G584"/>
    <mergeCell ref="C585:G585"/>
    <mergeCell ref="C587:G58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8C86-6244-482E-A8A5-84D0E2DACD9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21" customWidth="1"/>
    <col min="3" max="3" width="63.25" style="121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249" t="s">
        <v>195</v>
      </c>
      <c r="B1" s="249"/>
      <c r="C1" s="249"/>
      <c r="D1" s="249"/>
      <c r="E1" s="249"/>
      <c r="F1" s="249"/>
      <c r="G1" s="249"/>
      <c r="AG1" t="s">
        <v>92</v>
      </c>
    </row>
    <row r="2" spans="1:60" ht="25" customHeight="1" x14ac:dyDescent="0.2">
      <c r="A2" s="50" t="s">
        <v>7</v>
      </c>
      <c r="B2" s="49" t="s">
        <v>43</v>
      </c>
      <c r="C2" s="250" t="s">
        <v>44</v>
      </c>
      <c r="D2" s="251"/>
      <c r="E2" s="251"/>
      <c r="F2" s="251"/>
      <c r="G2" s="252"/>
      <c r="AG2" t="s">
        <v>93</v>
      </c>
    </row>
    <row r="3" spans="1:60" ht="25" customHeight="1" x14ac:dyDescent="0.2">
      <c r="A3" s="50" t="s">
        <v>8</v>
      </c>
      <c r="B3" s="49" t="s">
        <v>49</v>
      </c>
      <c r="C3" s="250" t="s">
        <v>50</v>
      </c>
      <c r="D3" s="251"/>
      <c r="E3" s="251"/>
      <c r="F3" s="251"/>
      <c r="G3" s="252"/>
      <c r="AC3" s="121" t="s">
        <v>196</v>
      </c>
      <c r="AG3" t="s">
        <v>96</v>
      </c>
    </row>
    <row r="4" spans="1:60" ht="25" customHeight="1" x14ac:dyDescent="0.2">
      <c r="A4" s="140" t="s">
        <v>9</v>
      </c>
      <c r="B4" s="141" t="s">
        <v>51</v>
      </c>
      <c r="C4" s="253" t="s">
        <v>52</v>
      </c>
      <c r="D4" s="254"/>
      <c r="E4" s="254"/>
      <c r="F4" s="254"/>
      <c r="G4" s="255"/>
      <c r="AG4" t="s">
        <v>97</v>
      </c>
    </row>
    <row r="5" spans="1:60" x14ac:dyDescent="0.2">
      <c r="D5" s="10"/>
    </row>
    <row r="6" spans="1:60" ht="38.75" x14ac:dyDescent="0.2">
      <c r="A6" s="143" t="s">
        <v>98</v>
      </c>
      <c r="B6" s="145" t="s">
        <v>99</v>
      </c>
      <c r="C6" s="145" t="s">
        <v>100</v>
      </c>
      <c r="D6" s="144" t="s">
        <v>101</v>
      </c>
      <c r="E6" s="143" t="s">
        <v>102</v>
      </c>
      <c r="F6" s="142" t="s">
        <v>103</v>
      </c>
      <c r="G6" s="143" t="s">
        <v>29</v>
      </c>
      <c r="H6" s="146" t="s">
        <v>30</v>
      </c>
      <c r="I6" s="146" t="s">
        <v>104</v>
      </c>
      <c r="J6" s="146" t="s">
        <v>31</v>
      </c>
      <c r="K6" s="146" t="s">
        <v>105</v>
      </c>
      <c r="L6" s="146" t="s">
        <v>106</v>
      </c>
      <c r="M6" s="146" t="s">
        <v>107</v>
      </c>
      <c r="N6" s="146" t="s">
        <v>108</v>
      </c>
      <c r="O6" s="146" t="s">
        <v>109</v>
      </c>
      <c r="P6" s="146" t="s">
        <v>110</v>
      </c>
      <c r="Q6" s="146" t="s">
        <v>111</v>
      </c>
      <c r="R6" s="146" t="s">
        <v>112</v>
      </c>
      <c r="S6" s="146" t="s">
        <v>113</v>
      </c>
      <c r="T6" s="146" t="s">
        <v>114</v>
      </c>
      <c r="U6" s="146" t="s">
        <v>115</v>
      </c>
      <c r="V6" s="146" t="s">
        <v>116</v>
      </c>
      <c r="W6" s="146" t="s">
        <v>117</v>
      </c>
      <c r="X6" s="146" t="s">
        <v>118</v>
      </c>
      <c r="Y6" s="146" t="s">
        <v>119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ht="13.6" x14ac:dyDescent="0.2">
      <c r="A8" s="159" t="s">
        <v>120</v>
      </c>
      <c r="B8" s="160" t="s">
        <v>74</v>
      </c>
      <c r="C8" s="174" t="s">
        <v>75</v>
      </c>
      <c r="D8" s="161"/>
      <c r="E8" s="162"/>
      <c r="F8" s="163"/>
      <c r="G8" s="163">
        <f>SUMIF(AG9:AG56,"&lt;&gt;NOR",G9:G56)</f>
        <v>0</v>
      </c>
      <c r="H8" s="163"/>
      <c r="I8" s="163">
        <f>SUM(I9:I56)</f>
        <v>0</v>
      </c>
      <c r="J8" s="163"/>
      <c r="K8" s="163">
        <f>SUM(K9:K56)</f>
        <v>0</v>
      </c>
      <c r="L8" s="163"/>
      <c r="M8" s="163">
        <f>SUM(M9:M56)</f>
        <v>0</v>
      </c>
      <c r="N8" s="162"/>
      <c r="O8" s="162">
        <f>SUM(O9:O56)</f>
        <v>0.43</v>
      </c>
      <c r="P8" s="162"/>
      <c r="Q8" s="162">
        <f>SUM(Q9:Q56)</f>
        <v>0</v>
      </c>
      <c r="R8" s="163"/>
      <c r="S8" s="163"/>
      <c r="T8" s="164"/>
      <c r="U8" s="158"/>
      <c r="V8" s="158">
        <f>SUM(V9:V56)</f>
        <v>234.07</v>
      </c>
      <c r="W8" s="158"/>
      <c r="X8" s="158"/>
      <c r="Y8" s="158"/>
      <c r="AG8" t="s">
        <v>121</v>
      </c>
    </row>
    <row r="9" spans="1:60" ht="21.75" outlineLevel="1" x14ac:dyDescent="0.2">
      <c r="A9" s="166">
        <v>1</v>
      </c>
      <c r="B9" s="167" t="s">
        <v>488</v>
      </c>
      <c r="C9" s="175" t="s">
        <v>489</v>
      </c>
      <c r="D9" s="168" t="s">
        <v>211</v>
      </c>
      <c r="E9" s="169">
        <v>82.5</v>
      </c>
      <c r="F9" s="170"/>
      <c r="G9" s="171">
        <f>ROUND(E9*F9,2)</f>
        <v>0</v>
      </c>
      <c r="H9" s="170"/>
      <c r="I9" s="171">
        <f>ROUND(E9*H9,2)</f>
        <v>0</v>
      </c>
      <c r="J9" s="170"/>
      <c r="K9" s="171">
        <f>ROUND(E9*J9,2)</f>
        <v>0</v>
      </c>
      <c r="L9" s="171">
        <v>21</v>
      </c>
      <c r="M9" s="171">
        <f>G9*(1+L9/100)</f>
        <v>0</v>
      </c>
      <c r="N9" s="169">
        <v>0</v>
      </c>
      <c r="O9" s="169">
        <f>ROUND(E9*N9,2)</f>
        <v>0</v>
      </c>
      <c r="P9" s="169">
        <v>0</v>
      </c>
      <c r="Q9" s="169">
        <f>ROUND(E9*P9,2)</f>
        <v>0</v>
      </c>
      <c r="R9" s="171" t="s">
        <v>420</v>
      </c>
      <c r="S9" s="171" t="s">
        <v>125</v>
      </c>
      <c r="T9" s="172" t="s">
        <v>125</v>
      </c>
      <c r="U9" s="157">
        <v>3.4000000000000002E-2</v>
      </c>
      <c r="V9" s="157">
        <f>ROUND(E9*U9,2)</f>
        <v>2.81</v>
      </c>
      <c r="W9" s="157"/>
      <c r="X9" s="157" t="s">
        <v>201</v>
      </c>
      <c r="Y9" s="157" t="s">
        <v>128</v>
      </c>
      <c r="Z9" s="147"/>
      <c r="AA9" s="147"/>
      <c r="AB9" s="147"/>
      <c r="AC9" s="147"/>
      <c r="AD9" s="147"/>
      <c r="AE9" s="147"/>
      <c r="AF9" s="147"/>
      <c r="AG9" s="147" t="s">
        <v>202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8" t="s">
        <v>421</v>
      </c>
      <c r="D10" s="259"/>
      <c r="E10" s="259"/>
      <c r="F10" s="259"/>
      <c r="G10" s="259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204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243"/>
      <c r="D11" s="244"/>
      <c r="E11" s="244"/>
      <c r="F11" s="244"/>
      <c r="G11" s="244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1.75" outlineLevel="1" x14ac:dyDescent="0.2">
      <c r="A12" s="166">
        <v>2</v>
      </c>
      <c r="B12" s="167" t="s">
        <v>490</v>
      </c>
      <c r="C12" s="175" t="s">
        <v>491</v>
      </c>
      <c r="D12" s="168" t="s">
        <v>211</v>
      </c>
      <c r="E12" s="169">
        <v>482.5</v>
      </c>
      <c r="F12" s="170"/>
      <c r="G12" s="171">
        <f>ROUND(E12*F12,2)</f>
        <v>0</v>
      </c>
      <c r="H12" s="170"/>
      <c r="I12" s="171">
        <f>ROUND(E12*H12,2)</f>
        <v>0</v>
      </c>
      <c r="J12" s="170"/>
      <c r="K12" s="171">
        <f>ROUND(E12*J12,2)</f>
        <v>0</v>
      </c>
      <c r="L12" s="171">
        <v>21</v>
      </c>
      <c r="M12" s="171">
        <f>G12*(1+L12/100)</f>
        <v>0</v>
      </c>
      <c r="N12" s="169">
        <v>0</v>
      </c>
      <c r="O12" s="169">
        <f>ROUND(E12*N12,2)</f>
        <v>0</v>
      </c>
      <c r="P12" s="169">
        <v>0</v>
      </c>
      <c r="Q12" s="169">
        <f>ROUND(E12*P12,2)</f>
        <v>0</v>
      </c>
      <c r="R12" s="171" t="s">
        <v>420</v>
      </c>
      <c r="S12" s="171" t="s">
        <v>125</v>
      </c>
      <c r="T12" s="172" t="s">
        <v>125</v>
      </c>
      <c r="U12" s="157">
        <v>5.3999999999999999E-2</v>
      </c>
      <c r="V12" s="157">
        <f>ROUND(E12*U12,2)</f>
        <v>26.06</v>
      </c>
      <c r="W12" s="157"/>
      <c r="X12" s="157" t="s">
        <v>201</v>
      </c>
      <c r="Y12" s="157" t="s">
        <v>128</v>
      </c>
      <c r="Z12" s="147"/>
      <c r="AA12" s="147"/>
      <c r="AB12" s="147"/>
      <c r="AC12" s="147"/>
      <c r="AD12" s="147"/>
      <c r="AE12" s="147"/>
      <c r="AF12" s="147"/>
      <c r="AG12" s="147" t="s">
        <v>202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258" t="s">
        <v>421</v>
      </c>
      <c r="D13" s="259"/>
      <c r="E13" s="259"/>
      <c r="F13" s="259"/>
      <c r="G13" s="259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204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243"/>
      <c r="D14" s="244"/>
      <c r="E14" s="244"/>
      <c r="F14" s="244"/>
      <c r="G14" s="244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132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">
      <c r="A15" s="166">
        <v>3</v>
      </c>
      <c r="B15" s="167" t="s">
        <v>767</v>
      </c>
      <c r="C15" s="175" t="s">
        <v>768</v>
      </c>
      <c r="D15" s="168" t="s">
        <v>477</v>
      </c>
      <c r="E15" s="169">
        <v>115</v>
      </c>
      <c r="F15" s="170"/>
      <c r="G15" s="171">
        <f>ROUND(E15*F15,2)</f>
        <v>0</v>
      </c>
      <c r="H15" s="170"/>
      <c r="I15" s="171">
        <f>ROUND(E15*H15,2)</f>
        <v>0</v>
      </c>
      <c r="J15" s="170"/>
      <c r="K15" s="171">
        <f>ROUND(E15*J15,2)</f>
        <v>0</v>
      </c>
      <c r="L15" s="171">
        <v>21</v>
      </c>
      <c r="M15" s="171">
        <f>G15*(1+L15/100)</f>
        <v>0</v>
      </c>
      <c r="N15" s="169">
        <v>0</v>
      </c>
      <c r="O15" s="169">
        <f>ROUND(E15*N15,2)</f>
        <v>0</v>
      </c>
      <c r="P15" s="169">
        <v>0</v>
      </c>
      <c r="Q15" s="169">
        <f>ROUND(E15*P15,2)</f>
        <v>0</v>
      </c>
      <c r="R15" s="171" t="s">
        <v>420</v>
      </c>
      <c r="S15" s="171" t="s">
        <v>125</v>
      </c>
      <c r="T15" s="172" t="s">
        <v>125</v>
      </c>
      <c r="U15" s="157">
        <v>0.21648000000000001</v>
      </c>
      <c r="V15" s="157">
        <f>ROUND(E15*U15,2)</f>
        <v>24.9</v>
      </c>
      <c r="W15" s="157"/>
      <c r="X15" s="157" t="s">
        <v>201</v>
      </c>
      <c r="Y15" s="157" t="s">
        <v>128</v>
      </c>
      <c r="Z15" s="147"/>
      <c r="AA15" s="147"/>
      <c r="AB15" s="147"/>
      <c r="AC15" s="147"/>
      <c r="AD15" s="147"/>
      <c r="AE15" s="147"/>
      <c r="AF15" s="147"/>
      <c r="AG15" s="147" t="s">
        <v>202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258" t="s">
        <v>421</v>
      </c>
      <c r="D16" s="259"/>
      <c r="E16" s="259"/>
      <c r="F16" s="259"/>
      <c r="G16" s="259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204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1" t="s">
        <v>769</v>
      </c>
      <c r="D17" s="179"/>
      <c r="E17" s="180">
        <v>115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214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243"/>
      <c r="D18" s="244"/>
      <c r="E18" s="244"/>
      <c r="F18" s="244"/>
      <c r="G18" s="244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132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66">
        <v>4</v>
      </c>
      <c r="B19" s="167" t="s">
        <v>496</v>
      </c>
      <c r="C19" s="175" t="s">
        <v>497</v>
      </c>
      <c r="D19" s="168" t="s">
        <v>477</v>
      </c>
      <c r="E19" s="169">
        <v>2</v>
      </c>
      <c r="F19" s="170"/>
      <c r="G19" s="171">
        <f>ROUND(E19*F19,2)</f>
        <v>0</v>
      </c>
      <c r="H19" s="170"/>
      <c r="I19" s="171">
        <f>ROUND(E19*H19,2)</f>
        <v>0</v>
      </c>
      <c r="J19" s="170"/>
      <c r="K19" s="171">
        <f>ROUND(E19*J19,2)</f>
        <v>0</v>
      </c>
      <c r="L19" s="171">
        <v>21</v>
      </c>
      <c r="M19" s="171">
        <f>G19*(1+L19/100)</f>
        <v>0</v>
      </c>
      <c r="N19" s="169">
        <v>0</v>
      </c>
      <c r="O19" s="169">
        <f>ROUND(E19*N19,2)</f>
        <v>0</v>
      </c>
      <c r="P19" s="169">
        <v>0</v>
      </c>
      <c r="Q19" s="169">
        <f>ROUND(E19*P19,2)</f>
        <v>0</v>
      </c>
      <c r="R19" s="171" t="s">
        <v>420</v>
      </c>
      <c r="S19" s="171" t="s">
        <v>125</v>
      </c>
      <c r="T19" s="172" t="s">
        <v>125</v>
      </c>
      <c r="U19" s="157">
        <v>0.28320000000000001</v>
      </c>
      <c r="V19" s="157">
        <f>ROUND(E19*U19,2)</f>
        <v>0.56999999999999995</v>
      </c>
      <c r="W19" s="157"/>
      <c r="X19" s="157" t="s">
        <v>201</v>
      </c>
      <c r="Y19" s="157" t="s">
        <v>128</v>
      </c>
      <c r="Z19" s="147"/>
      <c r="AA19" s="147"/>
      <c r="AB19" s="147"/>
      <c r="AC19" s="147"/>
      <c r="AD19" s="147"/>
      <c r="AE19" s="147"/>
      <c r="AF19" s="147"/>
      <c r="AG19" s="147" t="s">
        <v>202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258" t="s">
        <v>421</v>
      </c>
      <c r="D20" s="259"/>
      <c r="E20" s="259"/>
      <c r="F20" s="259"/>
      <c r="G20" s="259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204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181" t="s">
        <v>770</v>
      </c>
      <c r="D21" s="179"/>
      <c r="E21" s="180">
        <v>2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214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243"/>
      <c r="D22" s="244"/>
      <c r="E22" s="244"/>
      <c r="F22" s="244"/>
      <c r="G22" s="244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132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66">
        <v>5</v>
      </c>
      <c r="B23" s="167" t="s">
        <v>518</v>
      </c>
      <c r="C23" s="175" t="s">
        <v>519</v>
      </c>
      <c r="D23" s="168" t="s">
        <v>211</v>
      </c>
      <c r="E23" s="169">
        <v>565</v>
      </c>
      <c r="F23" s="170"/>
      <c r="G23" s="171">
        <f>ROUND(E23*F23,2)</f>
        <v>0</v>
      </c>
      <c r="H23" s="170"/>
      <c r="I23" s="171">
        <f>ROUND(E23*H23,2)</f>
        <v>0</v>
      </c>
      <c r="J23" s="170"/>
      <c r="K23" s="171">
        <f>ROUND(E23*J23,2)</f>
        <v>0</v>
      </c>
      <c r="L23" s="171">
        <v>21</v>
      </c>
      <c r="M23" s="171">
        <f>G23*(1+L23/100)</f>
        <v>0</v>
      </c>
      <c r="N23" s="169">
        <v>0</v>
      </c>
      <c r="O23" s="169">
        <f>ROUND(E23*N23,2)</f>
        <v>0</v>
      </c>
      <c r="P23" s="169">
        <v>0</v>
      </c>
      <c r="Q23" s="169">
        <f>ROUND(E23*P23,2)</f>
        <v>0</v>
      </c>
      <c r="R23" s="171" t="s">
        <v>420</v>
      </c>
      <c r="S23" s="171" t="s">
        <v>125</v>
      </c>
      <c r="T23" s="172" t="s">
        <v>125</v>
      </c>
      <c r="U23" s="157">
        <v>0.04</v>
      </c>
      <c r="V23" s="157">
        <f>ROUND(E23*U23,2)</f>
        <v>22.6</v>
      </c>
      <c r="W23" s="157"/>
      <c r="X23" s="157" t="s">
        <v>201</v>
      </c>
      <c r="Y23" s="157" t="s">
        <v>128</v>
      </c>
      <c r="Z23" s="147"/>
      <c r="AA23" s="147"/>
      <c r="AB23" s="147"/>
      <c r="AC23" s="147"/>
      <c r="AD23" s="147"/>
      <c r="AE23" s="147"/>
      <c r="AF23" s="147"/>
      <c r="AG23" s="147" t="s">
        <v>202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258" t="s">
        <v>520</v>
      </c>
      <c r="D24" s="259"/>
      <c r="E24" s="259"/>
      <c r="F24" s="259"/>
      <c r="G24" s="259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204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73" t="str">
        <f>C24</f>
        <v>přísun, montáže, demontáže a odsunu zkoušecího čerpadla, napuštění tlakovou vodou a dodání vody pro tlakovou zkoušku,</v>
      </c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1" t="s">
        <v>771</v>
      </c>
      <c r="D25" s="179"/>
      <c r="E25" s="180">
        <v>82.5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214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1" t="s">
        <v>772</v>
      </c>
      <c r="D26" s="179"/>
      <c r="E26" s="180">
        <v>482.5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214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243"/>
      <c r="D27" s="244"/>
      <c r="E27" s="244"/>
      <c r="F27" s="244"/>
      <c r="G27" s="244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132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66">
        <v>6</v>
      </c>
      <c r="B28" s="167" t="s">
        <v>531</v>
      </c>
      <c r="C28" s="175" t="s">
        <v>532</v>
      </c>
      <c r="D28" s="168" t="s">
        <v>211</v>
      </c>
      <c r="E28" s="169">
        <v>565</v>
      </c>
      <c r="F28" s="170"/>
      <c r="G28" s="171">
        <f>ROUND(E28*F28,2)</f>
        <v>0</v>
      </c>
      <c r="H28" s="170"/>
      <c r="I28" s="171">
        <f>ROUND(E28*H28,2)</f>
        <v>0</v>
      </c>
      <c r="J28" s="170"/>
      <c r="K28" s="171">
        <f>ROUND(E28*J28,2)</f>
        <v>0</v>
      </c>
      <c r="L28" s="171">
        <v>21</v>
      </c>
      <c r="M28" s="171">
        <f>G28*(1+L28/100)</f>
        <v>0</v>
      </c>
      <c r="N28" s="169">
        <v>0</v>
      </c>
      <c r="O28" s="169">
        <f>ROUND(E28*N28,2)</f>
        <v>0</v>
      </c>
      <c r="P28" s="169">
        <v>0</v>
      </c>
      <c r="Q28" s="169">
        <f>ROUND(E28*P28,2)</f>
        <v>0</v>
      </c>
      <c r="R28" s="171" t="s">
        <v>420</v>
      </c>
      <c r="S28" s="171" t="s">
        <v>125</v>
      </c>
      <c r="T28" s="172" t="s">
        <v>125</v>
      </c>
      <c r="U28" s="157">
        <v>0.15</v>
      </c>
      <c r="V28" s="157">
        <f>ROUND(E28*U28,2)</f>
        <v>84.75</v>
      </c>
      <c r="W28" s="157"/>
      <c r="X28" s="157" t="s">
        <v>201</v>
      </c>
      <c r="Y28" s="157" t="s">
        <v>128</v>
      </c>
      <c r="Z28" s="147"/>
      <c r="AA28" s="147"/>
      <c r="AB28" s="147"/>
      <c r="AC28" s="147"/>
      <c r="AD28" s="147"/>
      <c r="AE28" s="147"/>
      <c r="AF28" s="147"/>
      <c r="AG28" s="147" t="s">
        <v>202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">
      <c r="A29" s="154"/>
      <c r="B29" s="155"/>
      <c r="C29" s="258" t="s">
        <v>533</v>
      </c>
      <c r="D29" s="259"/>
      <c r="E29" s="259"/>
      <c r="F29" s="259"/>
      <c r="G29" s="259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204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73" t="str">
        <f>C29</f>
        <v>napuštění a vypuštění vody, dodání vody a desinfekčního prostředku, náklady na bakteriologický rozbor vody,</v>
      </c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243"/>
      <c r="D30" s="244"/>
      <c r="E30" s="244"/>
      <c r="F30" s="244"/>
      <c r="G30" s="244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132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66">
        <v>7</v>
      </c>
      <c r="B31" s="167" t="s">
        <v>773</v>
      </c>
      <c r="C31" s="175" t="s">
        <v>774</v>
      </c>
      <c r="D31" s="168" t="s">
        <v>211</v>
      </c>
      <c r="E31" s="169">
        <v>482.5</v>
      </c>
      <c r="F31" s="170"/>
      <c r="G31" s="171">
        <f>ROUND(E31*F31,2)</f>
        <v>0</v>
      </c>
      <c r="H31" s="170"/>
      <c r="I31" s="171">
        <f>ROUND(E31*H31,2)</f>
        <v>0</v>
      </c>
      <c r="J31" s="170"/>
      <c r="K31" s="171">
        <f>ROUND(E31*J31,2)</f>
        <v>0</v>
      </c>
      <c r="L31" s="171">
        <v>21</v>
      </c>
      <c r="M31" s="171">
        <f>G31*(1+L31/100)</f>
        <v>0</v>
      </c>
      <c r="N31" s="169">
        <v>0</v>
      </c>
      <c r="O31" s="169">
        <f>ROUND(E31*N31,2)</f>
        <v>0</v>
      </c>
      <c r="P31" s="169">
        <v>0</v>
      </c>
      <c r="Q31" s="169">
        <f>ROUND(E31*P31,2)</f>
        <v>0</v>
      </c>
      <c r="R31" s="171"/>
      <c r="S31" s="171" t="s">
        <v>181</v>
      </c>
      <c r="T31" s="172" t="s">
        <v>126</v>
      </c>
      <c r="U31" s="157">
        <v>0.15</v>
      </c>
      <c r="V31" s="157">
        <f>ROUND(E31*U31,2)</f>
        <v>72.38</v>
      </c>
      <c r="W31" s="157"/>
      <c r="X31" s="157" t="s">
        <v>201</v>
      </c>
      <c r="Y31" s="157" t="s">
        <v>128</v>
      </c>
      <c r="Z31" s="147"/>
      <c r="AA31" s="147"/>
      <c r="AB31" s="147"/>
      <c r="AC31" s="147"/>
      <c r="AD31" s="147"/>
      <c r="AE31" s="147"/>
      <c r="AF31" s="147"/>
      <c r="AG31" s="147" t="s">
        <v>202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256"/>
      <c r="D32" s="257"/>
      <c r="E32" s="257"/>
      <c r="F32" s="257"/>
      <c r="G32" s="2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132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21.75" outlineLevel="1" x14ac:dyDescent="0.2">
      <c r="A33" s="166">
        <v>8</v>
      </c>
      <c r="B33" s="167" t="s">
        <v>775</v>
      </c>
      <c r="C33" s="175" t="s">
        <v>776</v>
      </c>
      <c r="D33" s="168" t="s">
        <v>477</v>
      </c>
      <c r="E33" s="169">
        <v>1</v>
      </c>
      <c r="F33" s="170"/>
      <c r="G33" s="171">
        <f>ROUND(E33*F33,2)</f>
        <v>0</v>
      </c>
      <c r="H33" s="170"/>
      <c r="I33" s="171">
        <f>ROUND(E33*H33,2)</f>
        <v>0</v>
      </c>
      <c r="J33" s="170"/>
      <c r="K33" s="171">
        <f>ROUND(E33*J33,2)</f>
        <v>0</v>
      </c>
      <c r="L33" s="171">
        <v>21</v>
      </c>
      <c r="M33" s="171">
        <f>G33*(1+L33/100)</f>
        <v>0</v>
      </c>
      <c r="N33" s="169">
        <v>1.6000000000000001E-4</v>
      </c>
      <c r="O33" s="169">
        <f>ROUND(E33*N33,2)</f>
        <v>0</v>
      </c>
      <c r="P33" s="169">
        <v>0</v>
      </c>
      <c r="Q33" s="169">
        <f>ROUND(E33*P33,2)</f>
        <v>0</v>
      </c>
      <c r="R33" s="171"/>
      <c r="S33" s="171" t="s">
        <v>181</v>
      </c>
      <c r="T33" s="172" t="s">
        <v>126</v>
      </c>
      <c r="U33" s="157">
        <v>0</v>
      </c>
      <c r="V33" s="157">
        <f>ROUND(E33*U33,2)</f>
        <v>0</v>
      </c>
      <c r="W33" s="157"/>
      <c r="X33" s="157" t="s">
        <v>353</v>
      </c>
      <c r="Y33" s="157" t="s">
        <v>128</v>
      </c>
      <c r="Z33" s="147"/>
      <c r="AA33" s="147"/>
      <c r="AB33" s="147"/>
      <c r="AC33" s="147"/>
      <c r="AD33" s="147"/>
      <c r="AE33" s="147"/>
      <c r="AF33" s="147"/>
      <c r="AG33" s="147" t="s">
        <v>354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">
      <c r="A34" s="154"/>
      <c r="B34" s="155"/>
      <c r="C34" s="256"/>
      <c r="D34" s="257"/>
      <c r="E34" s="257"/>
      <c r="F34" s="257"/>
      <c r="G34" s="2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132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1.75" outlineLevel="1" x14ac:dyDescent="0.2">
      <c r="A35" s="166">
        <v>9</v>
      </c>
      <c r="B35" s="167" t="s">
        <v>777</v>
      </c>
      <c r="C35" s="175" t="s">
        <v>778</v>
      </c>
      <c r="D35" s="168" t="s">
        <v>477</v>
      </c>
      <c r="E35" s="169">
        <v>1</v>
      </c>
      <c r="F35" s="170"/>
      <c r="G35" s="171">
        <f>ROUND(E35*F35,2)</f>
        <v>0</v>
      </c>
      <c r="H35" s="170"/>
      <c r="I35" s="171">
        <f>ROUND(E35*H35,2)</f>
        <v>0</v>
      </c>
      <c r="J35" s="170"/>
      <c r="K35" s="171">
        <f>ROUND(E35*J35,2)</f>
        <v>0</v>
      </c>
      <c r="L35" s="171">
        <v>21</v>
      </c>
      <c r="M35" s="171">
        <f>G35*(1+L35/100)</f>
        <v>0</v>
      </c>
      <c r="N35" s="169">
        <v>3.8999999999999999E-4</v>
      </c>
      <c r="O35" s="169">
        <f>ROUND(E35*N35,2)</f>
        <v>0</v>
      </c>
      <c r="P35" s="169">
        <v>0</v>
      </c>
      <c r="Q35" s="169">
        <f>ROUND(E35*P35,2)</f>
        <v>0</v>
      </c>
      <c r="R35" s="171"/>
      <c r="S35" s="171" t="s">
        <v>181</v>
      </c>
      <c r="T35" s="172" t="s">
        <v>126</v>
      </c>
      <c r="U35" s="157">
        <v>0</v>
      </c>
      <c r="V35" s="157">
        <f>ROUND(E35*U35,2)</f>
        <v>0</v>
      </c>
      <c r="W35" s="157"/>
      <c r="X35" s="157" t="s">
        <v>353</v>
      </c>
      <c r="Y35" s="157" t="s">
        <v>128</v>
      </c>
      <c r="Z35" s="147"/>
      <c r="AA35" s="147"/>
      <c r="AB35" s="147"/>
      <c r="AC35" s="147"/>
      <c r="AD35" s="147"/>
      <c r="AE35" s="147"/>
      <c r="AF35" s="147"/>
      <c r="AG35" s="147" t="s">
        <v>354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56"/>
      <c r="D36" s="257"/>
      <c r="E36" s="257"/>
      <c r="F36" s="257"/>
      <c r="G36" s="2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132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1.75" outlineLevel="1" x14ac:dyDescent="0.2">
      <c r="A37" s="166">
        <v>10</v>
      </c>
      <c r="B37" s="167" t="s">
        <v>779</v>
      </c>
      <c r="C37" s="175" t="s">
        <v>780</v>
      </c>
      <c r="D37" s="168" t="s">
        <v>477</v>
      </c>
      <c r="E37" s="169">
        <v>4</v>
      </c>
      <c r="F37" s="170"/>
      <c r="G37" s="171">
        <f>ROUND(E37*F37,2)</f>
        <v>0</v>
      </c>
      <c r="H37" s="170"/>
      <c r="I37" s="171">
        <f>ROUND(E37*H37,2)</f>
        <v>0</v>
      </c>
      <c r="J37" s="170"/>
      <c r="K37" s="171">
        <f>ROUND(E37*J37,2)</f>
        <v>0</v>
      </c>
      <c r="L37" s="171">
        <v>21</v>
      </c>
      <c r="M37" s="171">
        <f>G37*(1+L37/100)</f>
        <v>0</v>
      </c>
      <c r="N37" s="169">
        <v>1.7000000000000001E-4</v>
      </c>
      <c r="O37" s="169">
        <f>ROUND(E37*N37,2)</f>
        <v>0</v>
      </c>
      <c r="P37" s="169">
        <v>0</v>
      </c>
      <c r="Q37" s="169">
        <f>ROUND(E37*P37,2)</f>
        <v>0</v>
      </c>
      <c r="R37" s="171"/>
      <c r="S37" s="171" t="s">
        <v>181</v>
      </c>
      <c r="T37" s="172" t="s">
        <v>126</v>
      </c>
      <c r="U37" s="157">
        <v>0</v>
      </c>
      <c r="V37" s="157">
        <f>ROUND(E37*U37,2)</f>
        <v>0</v>
      </c>
      <c r="W37" s="157"/>
      <c r="X37" s="157" t="s">
        <v>353</v>
      </c>
      <c r="Y37" s="157" t="s">
        <v>128</v>
      </c>
      <c r="Z37" s="147"/>
      <c r="AA37" s="147"/>
      <c r="AB37" s="147"/>
      <c r="AC37" s="147"/>
      <c r="AD37" s="147"/>
      <c r="AE37" s="147"/>
      <c r="AF37" s="147"/>
      <c r="AG37" s="147" t="s">
        <v>354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256"/>
      <c r="D38" s="257"/>
      <c r="E38" s="257"/>
      <c r="F38" s="257"/>
      <c r="G38" s="2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132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1.75" outlineLevel="1" x14ac:dyDescent="0.2">
      <c r="A39" s="166">
        <v>11</v>
      </c>
      <c r="B39" s="167" t="s">
        <v>781</v>
      </c>
      <c r="C39" s="175" t="s">
        <v>782</v>
      </c>
      <c r="D39" s="168" t="s">
        <v>477</v>
      </c>
      <c r="E39" s="169">
        <v>33</v>
      </c>
      <c r="F39" s="170"/>
      <c r="G39" s="171">
        <f>ROUND(E39*F39,2)</f>
        <v>0</v>
      </c>
      <c r="H39" s="170"/>
      <c r="I39" s="171">
        <f>ROUND(E39*H39,2)</f>
        <v>0</v>
      </c>
      <c r="J39" s="170"/>
      <c r="K39" s="171">
        <f>ROUND(E39*J39,2)</f>
        <v>0</v>
      </c>
      <c r="L39" s="171">
        <v>21</v>
      </c>
      <c r="M39" s="171">
        <f>G39*(1+L39/100)</f>
        <v>0</v>
      </c>
      <c r="N39" s="169">
        <v>6.2E-4</v>
      </c>
      <c r="O39" s="169">
        <f>ROUND(E39*N39,2)</f>
        <v>0.02</v>
      </c>
      <c r="P39" s="169">
        <v>0</v>
      </c>
      <c r="Q39" s="169">
        <f>ROUND(E39*P39,2)</f>
        <v>0</v>
      </c>
      <c r="R39" s="171"/>
      <c r="S39" s="171" t="s">
        <v>181</v>
      </c>
      <c r="T39" s="172" t="s">
        <v>126</v>
      </c>
      <c r="U39" s="157">
        <v>0</v>
      </c>
      <c r="V39" s="157">
        <f>ROUND(E39*U39,2)</f>
        <v>0</v>
      </c>
      <c r="W39" s="157"/>
      <c r="X39" s="157" t="s">
        <v>353</v>
      </c>
      <c r="Y39" s="157" t="s">
        <v>128</v>
      </c>
      <c r="Z39" s="147"/>
      <c r="AA39" s="147"/>
      <c r="AB39" s="147"/>
      <c r="AC39" s="147"/>
      <c r="AD39" s="147"/>
      <c r="AE39" s="147"/>
      <c r="AF39" s="147"/>
      <c r="AG39" s="147" t="s">
        <v>354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256"/>
      <c r="D40" s="257"/>
      <c r="E40" s="257"/>
      <c r="F40" s="257"/>
      <c r="G40" s="2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132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66">
        <v>12</v>
      </c>
      <c r="B41" s="167" t="s">
        <v>783</v>
      </c>
      <c r="C41" s="175" t="s">
        <v>784</v>
      </c>
      <c r="D41" s="168" t="s">
        <v>477</v>
      </c>
      <c r="E41" s="169">
        <v>33</v>
      </c>
      <c r="F41" s="170"/>
      <c r="G41" s="171">
        <f>ROUND(E41*F41,2)</f>
        <v>0</v>
      </c>
      <c r="H41" s="170"/>
      <c r="I41" s="171">
        <f>ROUND(E41*H41,2)</f>
        <v>0</v>
      </c>
      <c r="J41" s="170"/>
      <c r="K41" s="171">
        <f>ROUND(E41*J41,2)</f>
        <v>0</v>
      </c>
      <c r="L41" s="171">
        <v>21</v>
      </c>
      <c r="M41" s="171">
        <f>G41*(1+L41/100)</f>
        <v>0</v>
      </c>
      <c r="N41" s="169">
        <v>0</v>
      </c>
      <c r="O41" s="169">
        <f>ROUND(E41*N41,2)</f>
        <v>0</v>
      </c>
      <c r="P41" s="169">
        <v>0</v>
      </c>
      <c r="Q41" s="169">
        <f>ROUND(E41*P41,2)</f>
        <v>0</v>
      </c>
      <c r="R41" s="171"/>
      <c r="S41" s="171" t="s">
        <v>181</v>
      </c>
      <c r="T41" s="172" t="s">
        <v>126</v>
      </c>
      <c r="U41" s="157">
        <v>0</v>
      </c>
      <c r="V41" s="157">
        <f>ROUND(E41*U41,2)</f>
        <v>0</v>
      </c>
      <c r="W41" s="157"/>
      <c r="X41" s="157" t="s">
        <v>353</v>
      </c>
      <c r="Y41" s="157" t="s">
        <v>128</v>
      </c>
      <c r="Z41" s="147"/>
      <c r="AA41" s="147"/>
      <c r="AB41" s="147"/>
      <c r="AC41" s="147"/>
      <c r="AD41" s="147"/>
      <c r="AE41" s="147"/>
      <c r="AF41" s="147"/>
      <c r="AG41" s="147" t="s">
        <v>354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256"/>
      <c r="D42" s="257"/>
      <c r="E42" s="257"/>
      <c r="F42" s="257"/>
      <c r="G42" s="2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132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66">
        <v>13</v>
      </c>
      <c r="B43" s="167" t="s">
        <v>785</v>
      </c>
      <c r="C43" s="175" t="s">
        <v>786</v>
      </c>
      <c r="D43" s="168" t="s">
        <v>477</v>
      </c>
      <c r="E43" s="169">
        <v>2</v>
      </c>
      <c r="F43" s="170"/>
      <c r="G43" s="171">
        <f>ROUND(E43*F43,2)</f>
        <v>0</v>
      </c>
      <c r="H43" s="170"/>
      <c r="I43" s="171">
        <f>ROUND(E43*H43,2)</f>
        <v>0</v>
      </c>
      <c r="J43" s="170"/>
      <c r="K43" s="171">
        <f>ROUND(E43*J43,2)</f>
        <v>0</v>
      </c>
      <c r="L43" s="171">
        <v>21</v>
      </c>
      <c r="M43" s="171">
        <f>G43*(1+L43/100)</f>
        <v>0</v>
      </c>
      <c r="N43" s="169">
        <v>0</v>
      </c>
      <c r="O43" s="169">
        <f>ROUND(E43*N43,2)</f>
        <v>0</v>
      </c>
      <c r="P43" s="169">
        <v>0</v>
      </c>
      <c r="Q43" s="169">
        <f>ROUND(E43*P43,2)</f>
        <v>0</v>
      </c>
      <c r="R43" s="171"/>
      <c r="S43" s="171" t="s">
        <v>181</v>
      </c>
      <c r="T43" s="172" t="s">
        <v>126</v>
      </c>
      <c r="U43" s="157">
        <v>0</v>
      </c>
      <c r="V43" s="157">
        <f>ROUND(E43*U43,2)</f>
        <v>0</v>
      </c>
      <c r="W43" s="157"/>
      <c r="X43" s="157" t="s">
        <v>353</v>
      </c>
      <c r="Y43" s="157" t="s">
        <v>128</v>
      </c>
      <c r="Z43" s="147"/>
      <c r="AA43" s="147"/>
      <c r="AB43" s="147"/>
      <c r="AC43" s="147"/>
      <c r="AD43" s="147"/>
      <c r="AE43" s="147"/>
      <c r="AF43" s="147"/>
      <c r="AG43" s="147" t="s">
        <v>354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256"/>
      <c r="D44" s="257"/>
      <c r="E44" s="257"/>
      <c r="F44" s="257"/>
      <c r="G44" s="2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132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66">
        <v>14</v>
      </c>
      <c r="B45" s="167" t="s">
        <v>787</v>
      </c>
      <c r="C45" s="175" t="s">
        <v>788</v>
      </c>
      <c r="D45" s="168" t="s">
        <v>211</v>
      </c>
      <c r="E45" s="169">
        <v>489.73750000000001</v>
      </c>
      <c r="F45" s="170"/>
      <c r="G45" s="171">
        <f>ROUND(E45*F45,2)</f>
        <v>0</v>
      </c>
      <c r="H45" s="170"/>
      <c r="I45" s="171">
        <f>ROUND(E45*H45,2)</f>
        <v>0</v>
      </c>
      <c r="J45" s="170"/>
      <c r="K45" s="171">
        <f>ROUND(E45*J45,2)</f>
        <v>0</v>
      </c>
      <c r="L45" s="171">
        <v>21</v>
      </c>
      <c r="M45" s="171">
        <f>G45*(1+L45/100)</f>
        <v>0</v>
      </c>
      <c r="N45" s="169">
        <v>7.2000000000000005E-4</v>
      </c>
      <c r="O45" s="169">
        <f>ROUND(E45*N45,2)</f>
        <v>0.35</v>
      </c>
      <c r="P45" s="169">
        <v>0</v>
      </c>
      <c r="Q45" s="169">
        <f>ROUND(E45*P45,2)</f>
        <v>0</v>
      </c>
      <c r="R45" s="171" t="s">
        <v>352</v>
      </c>
      <c r="S45" s="171" t="s">
        <v>125</v>
      </c>
      <c r="T45" s="172" t="s">
        <v>125</v>
      </c>
      <c r="U45" s="157">
        <v>0</v>
      </c>
      <c r="V45" s="157">
        <f>ROUND(E45*U45,2)</f>
        <v>0</v>
      </c>
      <c r="W45" s="157"/>
      <c r="X45" s="157" t="s">
        <v>353</v>
      </c>
      <c r="Y45" s="157" t="s">
        <v>128</v>
      </c>
      <c r="Z45" s="147"/>
      <c r="AA45" s="147"/>
      <c r="AB45" s="147"/>
      <c r="AC45" s="147"/>
      <c r="AD45" s="147"/>
      <c r="AE45" s="147"/>
      <c r="AF45" s="147"/>
      <c r="AG45" s="147" t="s">
        <v>354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1" t="s">
        <v>789</v>
      </c>
      <c r="D46" s="179"/>
      <c r="E46" s="180">
        <v>489.73750000000001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214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243"/>
      <c r="D47" s="244"/>
      <c r="E47" s="244"/>
      <c r="F47" s="244"/>
      <c r="G47" s="244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132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">
      <c r="A48" s="166">
        <v>15</v>
      </c>
      <c r="B48" s="167" t="s">
        <v>583</v>
      </c>
      <c r="C48" s="175" t="s">
        <v>584</v>
      </c>
      <c r="D48" s="168" t="s">
        <v>211</v>
      </c>
      <c r="E48" s="169">
        <v>83.737499999999997</v>
      </c>
      <c r="F48" s="170"/>
      <c r="G48" s="171">
        <f>ROUND(E48*F48,2)</f>
        <v>0</v>
      </c>
      <c r="H48" s="170"/>
      <c r="I48" s="171">
        <f>ROUND(E48*H48,2)</f>
        <v>0</v>
      </c>
      <c r="J48" s="170"/>
      <c r="K48" s="171">
        <f>ROUND(E48*J48,2)</f>
        <v>0</v>
      </c>
      <c r="L48" s="171">
        <v>21</v>
      </c>
      <c r="M48" s="171">
        <f>G48*(1+L48/100)</f>
        <v>0</v>
      </c>
      <c r="N48" s="169">
        <v>2.7999999999999998E-4</v>
      </c>
      <c r="O48" s="169">
        <f>ROUND(E48*N48,2)</f>
        <v>0.02</v>
      </c>
      <c r="P48" s="169">
        <v>0</v>
      </c>
      <c r="Q48" s="169">
        <f>ROUND(E48*P48,2)</f>
        <v>0</v>
      </c>
      <c r="R48" s="171"/>
      <c r="S48" s="171" t="s">
        <v>181</v>
      </c>
      <c r="T48" s="172" t="s">
        <v>126</v>
      </c>
      <c r="U48" s="157">
        <v>0</v>
      </c>
      <c r="V48" s="157">
        <f>ROUND(E48*U48,2)</f>
        <v>0</v>
      </c>
      <c r="W48" s="157"/>
      <c r="X48" s="157" t="s">
        <v>353</v>
      </c>
      <c r="Y48" s="157" t="s">
        <v>128</v>
      </c>
      <c r="Z48" s="147"/>
      <c r="AA48" s="147"/>
      <c r="AB48" s="147"/>
      <c r="AC48" s="147"/>
      <c r="AD48" s="147"/>
      <c r="AE48" s="147"/>
      <c r="AF48" s="147"/>
      <c r="AG48" s="147" t="s">
        <v>354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181" t="s">
        <v>790</v>
      </c>
      <c r="D49" s="179"/>
      <c r="E49" s="180">
        <v>83.737499999999997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214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243"/>
      <c r="D50" s="244"/>
      <c r="E50" s="244"/>
      <c r="F50" s="244"/>
      <c r="G50" s="244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132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66">
        <v>16</v>
      </c>
      <c r="B51" s="167" t="s">
        <v>791</v>
      </c>
      <c r="C51" s="175" t="s">
        <v>792</v>
      </c>
      <c r="D51" s="168" t="s">
        <v>477</v>
      </c>
      <c r="E51" s="169">
        <v>33</v>
      </c>
      <c r="F51" s="170"/>
      <c r="G51" s="171">
        <f>ROUND(E51*F51,2)</f>
        <v>0</v>
      </c>
      <c r="H51" s="170"/>
      <c r="I51" s="171">
        <f>ROUND(E51*H51,2)</f>
        <v>0</v>
      </c>
      <c r="J51" s="170"/>
      <c r="K51" s="171">
        <f>ROUND(E51*J51,2)</f>
        <v>0</v>
      </c>
      <c r="L51" s="171">
        <v>21</v>
      </c>
      <c r="M51" s="171">
        <f>G51*(1+L51/100)</f>
        <v>0</v>
      </c>
      <c r="N51" s="169">
        <v>1.2999999999999999E-3</v>
      </c>
      <c r="O51" s="169">
        <f>ROUND(E51*N51,2)</f>
        <v>0.04</v>
      </c>
      <c r="P51" s="169">
        <v>0</v>
      </c>
      <c r="Q51" s="169">
        <f>ROUND(E51*P51,2)</f>
        <v>0</v>
      </c>
      <c r="R51" s="171"/>
      <c r="S51" s="171" t="s">
        <v>181</v>
      </c>
      <c r="T51" s="172" t="s">
        <v>126</v>
      </c>
      <c r="U51" s="157">
        <v>0</v>
      </c>
      <c r="V51" s="157">
        <f>ROUND(E51*U51,2)</f>
        <v>0</v>
      </c>
      <c r="W51" s="157"/>
      <c r="X51" s="157" t="s">
        <v>353</v>
      </c>
      <c r="Y51" s="157" t="s">
        <v>128</v>
      </c>
      <c r="Z51" s="147"/>
      <c r="AA51" s="147"/>
      <c r="AB51" s="147"/>
      <c r="AC51" s="147"/>
      <c r="AD51" s="147"/>
      <c r="AE51" s="147"/>
      <c r="AF51" s="147"/>
      <c r="AG51" s="147" t="s">
        <v>354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256"/>
      <c r="D52" s="257"/>
      <c r="E52" s="257"/>
      <c r="F52" s="257"/>
      <c r="G52" s="2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132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1" x14ac:dyDescent="0.2">
      <c r="A53" s="166">
        <v>17</v>
      </c>
      <c r="B53" s="167" t="s">
        <v>793</v>
      </c>
      <c r="C53" s="175" t="s">
        <v>794</v>
      </c>
      <c r="D53" s="168" t="s">
        <v>477</v>
      </c>
      <c r="E53" s="169">
        <v>2</v>
      </c>
      <c r="F53" s="170"/>
      <c r="G53" s="171">
        <f>ROUND(E53*F53,2)</f>
        <v>0</v>
      </c>
      <c r="H53" s="170"/>
      <c r="I53" s="171">
        <f>ROUND(E53*H53,2)</f>
        <v>0</v>
      </c>
      <c r="J53" s="170"/>
      <c r="K53" s="171">
        <f>ROUND(E53*J53,2)</f>
        <v>0</v>
      </c>
      <c r="L53" s="171">
        <v>21</v>
      </c>
      <c r="M53" s="171">
        <f>G53*(1+L53/100)</f>
        <v>0</v>
      </c>
      <c r="N53" s="169">
        <v>1.2999999999999999E-3</v>
      </c>
      <c r="O53" s="169">
        <f>ROUND(E53*N53,2)</f>
        <v>0</v>
      </c>
      <c r="P53" s="169">
        <v>0</v>
      </c>
      <c r="Q53" s="169">
        <f>ROUND(E53*P53,2)</f>
        <v>0</v>
      </c>
      <c r="R53" s="171"/>
      <c r="S53" s="171" t="s">
        <v>181</v>
      </c>
      <c r="T53" s="172" t="s">
        <v>126</v>
      </c>
      <c r="U53" s="157">
        <v>0</v>
      </c>
      <c r="V53" s="157">
        <f>ROUND(E53*U53,2)</f>
        <v>0</v>
      </c>
      <c r="W53" s="157"/>
      <c r="X53" s="157" t="s">
        <v>353</v>
      </c>
      <c r="Y53" s="157" t="s">
        <v>128</v>
      </c>
      <c r="Z53" s="147"/>
      <c r="AA53" s="147"/>
      <c r="AB53" s="147"/>
      <c r="AC53" s="147"/>
      <c r="AD53" s="147"/>
      <c r="AE53" s="147"/>
      <c r="AF53" s="147"/>
      <c r="AG53" s="147" t="s">
        <v>354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2" x14ac:dyDescent="0.2">
      <c r="A54" s="154"/>
      <c r="B54" s="155"/>
      <c r="C54" s="256"/>
      <c r="D54" s="257"/>
      <c r="E54" s="257"/>
      <c r="F54" s="257"/>
      <c r="G54" s="2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132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ht="21.75" outlineLevel="1" x14ac:dyDescent="0.2">
      <c r="A55" s="166">
        <v>18</v>
      </c>
      <c r="B55" s="167" t="s">
        <v>795</v>
      </c>
      <c r="C55" s="175" t="s">
        <v>796</v>
      </c>
      <c r="D55" s="168" t="s">
        <v>477</v>
      </c>
      <c r="E55" s="169">
        <v>3</v>
      </c>
      <c r="F55" s="170"/>
      <c r="G55" s="171">
        <f>ROUND(E55*F55,2)</f>
        <v>0</v>
      </c>
      <c r="H55" s="170"/>
      <c r="I55" s="171">
        <f>ROUND(E55*H55,2)</f>
        <v>0</v>
      </c>
      <c r="J55" s="170"/>
      <c r="K55" s="171">
        <f>ROUND(E55*J55,2)</f>
        <v>0</v>
      </c>
      <c r="L55" s="171">
        <v>21</v>
      </c>
      <c r="M55" s="171">
        <f>G55*(1+L55/100)</f>
        <v>0</v>
      </c>
      <c r="N55" s="169">
        <v>3.4000000000000002E-4</v>
      </c>
      <c r="O55" s="169">
        <f>ROUND(E55*N55,2)</f>
        <v>0</v>
      </c>
      <c r="P55" s="169">
        <v>0</v>
      </c>
      <c r="Q55" s="169">
        <f>ROUND(E55*P55,2)</f>
        <v>0</v>
      </c>
      <c r="R55" s="171"/>
      <c r="S55" s="171" t="s">
        <v>181</v>
      </c>
      <c r="T55" s="172" t="s">
        <v>126</v>
      </c>
      <c r="U55" s="157">
        <v>0</v>
      </c>
      <c r="V55" s="157">
        <f>ROUND(E55*U55,2)</f>
        <v>0</v>
      </c>
      <c r="W55" s="157"/>
      <c r="X55" s="157" t="s">
        <v>353</v>
      </c>
      <c r="Y55" s="157" t="s">
        <v>128</v>
      </c>
      <c r="Z55" s="147"/>
      <c r="AA55" s="147"/>
      <c r="AB55" s="147"/>
      <c r="AC55" s="147"/>
      <c r="AD55" s="147"/>
      <c r="AE55" s="147"/>
      <c r="AF55" s="147"/>
      <c r="AG55" s="147" t="s">
        <v>354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256"/>
      <c r="D56" s="257"/>
      <c r="E56" s="257"/>
      <c r="F56" s="257"/>
      <c r="G56" s="2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132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t="13.6" x14ac:dyDescent="0.2">
      <c r="A57" s="159" t="s">
        <v>120</v>
      </c>
      <c r="B57" s="160" t="s">
        <v>80</v>
      </c>
      <c r="C57" s="174" t="s">
        <v>81</v>
      </c>
      <c r="D57" s="161"/>
      <c r="E57" s="162"/>
      <c r="F57" s="163"/>
      <c r="G57" s="163">
        <f>SUMIF(AG58:AG64,"&lt;&gt;NOR",G58:G64)</f>
        <v>0</v>
      </c>
      <c r="H57" s="163"/>
      <c r="I57" s="163">
        <f>SUM(I58:I64)</f>
        <v>0</v>
      </c>
      <c r="J57" s="163"/>
      <c r="K57" s="163">
        <f>SUM(K58:K64)</f>
        <v>0</v>
      </c>
      <c r="L57" s="163"/>
      <c r="M57" s="163">
        <f>SUM(M58:M64)</f>
        <v>0</v>
      </c>
      <c r="N57" s="162"/>
      <c r="O57" s="162">
        <f>SUM(O58:O64)</f>
        <v>0</v>
      </c>
      <c r="P57" s="162"/>
      <c r="Q57" s="162">
        <f>SUM(Q58:Q64)</f>
        <v>0</v>
      </c>
      <c r="R57" s="163"/>
      <c r="S57" s="163"/>
      <c r="T57" s="164"/>
      <c r="U57" s="158"/>
      <c r="V57" s="158">
        <f>SUM(V58:V64)</f>
        <v>0.09</v>
      </c>
      <c r="W57" s="158"/>
      <c r="X57" s="158"/>
      <c r="Y57" s="158"/>
      <c r="AG57" t="s">
        <v>121</v>
      </c>
    </row>
    <row r="58" spans="1:60" ht="21.75" outlineLevel="1" x14ac:dyDescent="0.2">
      <c r="A58" s="166">
        <v>19</v>
      </c>
      <c r="B58" s="167" t="s">
        <v>712</v>
      </c>
      <c r="C58" s="175" t="s">
        <v>713</v>
      </c>
      <c r="D58" s="168" t="s">
        <v>363</v>
      </c>
      <c r="E58" s="169">
        <v>0.44427</v>
      </c>
      <c r="F58" s="170"/>
      <c r="G58" s="171">
        <f>ROUND(E58*F58,2)</f>
        <v>0</v>
      </c>
      <c r="H58" s="170"/>
      <c r="I58" s="171">
        <f>ROUND(E58*H58,2)</f>
        <v>0</v>
      </c>
      <c r="J58" s="170"/>
      <c r="K58" s="171">
        <f>ROUND(E58*J58,2)</f>
        <v>0</v>
      </c>
      <c r="L58" s="171">
        <v>21</v>
      </c>
      <c r="M58" s="171">
        <f>G58*(1+L58/100)</f>
        <v>0</v>
      </c>
      <c r="N58" s="169">
        <v>0</v>
      </c>
      <c r="O58" s="169">
        <f>ROUND(E58*N58,2)</f>
        <v>0</v>
      </c>
      <c r="P58" s="169">
        <v>0</v>
      </c>
      <c r="Q58" s="169">
        <f>ROUND(E58*P58,2)</f>
        <v>0</v>
      </c>
      <c r="R58" s="171" t="s">
        <v>420</v>
      </c>
      <c r="S58" s="171" t="s">
        <v>125</v>
      </c>
      <c r="T58" s="172" t="s">
        <v>125</v>
      </c>
      <c r="U58" s="157">
        <v>0.21149999999999999</v>
      </c>
      <c r="V58" s="157">
        <f>ROUND(E58*U58,2)</f>
        <v>0.09</v>
      </c>
      <c r="W58" s="157"/>
      <c r="X58" s="157" t="s">
        <v>714</v>
      </c>
      <c r="Y58" s="157" t="s">
        <v>128</v>
      </c>
      <c r="Z58" s="147"/>
      <c r="AA58" s="147"/>
      <c r="AB58" s="147"/>
      <c r="AC58" s="147"/>
      <c r="AD58" s="147"/>
      <c r="AE58" s="147"/>
      <c r="AF58" s="147"/>
      <c r="AG58" s="147" t="s">
        <v>715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258" t="s">
        <v>716</v>
      </c>
      <c r="D59" s="259"/>
      <c r="E59" s="259"/>
      <c r="F59" s="259"/>
      <c r="G59" s="259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204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2" x14ac:dyDescent="0.2">
      <c r="A60" s="154"/>
      <c r="B60" s="155"/>
      <c r="C60" s="247" t="s">
        <v>717</v>
      </c>
      <c r="D60" s="248"/>
      <c r="E60" s="248"/>
      <c r="F60" s="248"/>
      <c r="G60" s="248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130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181" t="s">
        <v>718</v>
      </c>
      <c r="D61" s="179"/>
      <c r="E61" s="180"/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214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1" t="s">
        <v>797</v>
      </c>
      <c r="D62" s="179"/>
      <c r="E62" s="180"/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214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1" t="s">
        <v>798</v>
      </c>
      <c r="D63" s="179"/>
      <c r="E63" s="180">
        <v>0.44427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214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243"/>
      <c r="D64" s="244"/>
      <c r="E64" s="244"/>
      <c r="F64" s="244"/>
      <c r="G64" s="244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132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33" x14ac:dyDescent="0.2">
      <c r="A65" s="3"/>
      <c r="B65" s="4"/>
      <c r="C65" s="176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E65">
        <v>12</v>
      </c>
      <c r="AF65">
        <v>21</v>
      </c>
      <c r="AG65" t="s">
        <v>106</v>
      </c>
    </row>
    <row r="66" spans="1:33" ht="13.6" x14ac:dyDescent="0.2">
      <c r="A66" s="150"/>
      <c r="B66" s="151" t="s">
        <v>29</v>
      </c>
      <c r="C66" s="177"/>
      <c r="D66" s="152"/>
      <c r="E66" s="153"/>
      <c r="F66" s="153"/>
      <c r="G66" s="165">
        <f>G8+G57</f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E66">
        <f>SUMIF(L7:L64,AE65,G7:G64)</f>
        <v>0</v>
      </c>
      <c r="AF66">
        <f>SUMIF(L7:L64,AF65,G7:G64)</f>
        <v>0</v>
      </c>
      <c r="AG66" t="s">
        <v>189</v>
      </c>
    </row>
    <row r="67" spans="1:33" x14ac:dyDescent="0.2">
      <c r="A67" s="260" t="s">
        <v>758</v>
      </c>
      <c r="B67" s="260"/>
      <c r="C67" s="176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A68" s="3"/>
      <c r="B68" s="4" t="s">
        <v>759</v>
      </c>
      <c r="C68" s="176" t="s">
        <v>760</v>
      </c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AG68" t="s">
        <v>761</v>
      </c>
    </row>
    <row r="69" spans="1:33" x14ac:dyDescent="0.2">
      <c r="A69" s="3"/>
      <c r="B69" s="4" t="s">
        <v>762</v>
      </c>
      <c r="C69" s="176" t="s">
        <v>763</v>
      </c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AG69" t="s">
        <v>764</v>
      </c>
    </row>
    <row r="70" spans="1:33" x14ac:dyDescent="0.2">
      <c r="A70" s="3"/>
      <c r="B70" s="4"/>
      <c r="C70" s="176" t="s">
        <v>765</v>
      </c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G70" t="s">
        <v>766</v>
      </c>
    </row>
    <row r="71" spans="1:33" x14ac:dyDescent="0.2">
      <c r="A71" s="3"/>
      <c r="B71" s="4"/>
      <c r="C71" s="176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33" x14ac:dyDescent="0.2">
      <c r="C72" s="178"/>
      <c r="D72" s="10"/>
      <c r="AG72" t="s">
        <v>194</v>
      </c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jMzFX35LttRJntvsZXONb9qGr87ohAhj1DNTHQdEZJzHmqD1XqCR03wTApSyULmEf+D9X+zd0fZOag347EUoQ==" saltValue="Djackp7wJuvx3oVm0TLn5Q==" spinCount="100000" sheet="1" formatRows="0"/>
  <mergeCells count="32">
    <mergeCell ref="A1:G1"/>
    <mergeCell ref="C2:G2"/>
    <mergeCell ref="C3:G3"/>
    <mergeCell ref="C4:G4"/>
    <mergeCell ref="A67:B67"/>
    <mergeCell ref="C10:G10"/>
    <mergeCell ref="C11:G11"/>
    <mergeCell ref="C13:G13"/>
    <mergeCell ref="C14:G14"/>
    <mergeCell ref="C16:G16"/>
    <mergeCell ref="C40:G40"/>
    <mergeCell ref="C18:G18"/>
    <mergeCell ref="C20:G20"/>
    <mergeCell ref="C22:G22"/>
    <mergeCell ref="C24:G24"/>
    <mergeCell ref="C27:G27"/>
    <mergeCell ref="C29:G29"/>
    <mergeCell ref="C30:G30"/>
    <mergeCell ref="C32:G32"/>
    <mergeCell ref="C34:G34"/>
    <mergeCell ref="C36:G36"/>
    <mergeCell ref="C38:G38"/>
    <mergeCell ref="C56:G56"/>
    <mergeCell ref="C59:G59"/>
    <mergeCell ref="C60:G60"/>
    <mergeCell ref="C64:G64"/>
    <mergeCell ref="C42:G42"/>
    <mergeCell ref="C44:G44"/>
    <mergeCell ref="C47:G47"/>
    <mergeCell ref="C50:G50"/>
    <mergeCell ref="C52:G52"/>
    <mergeCell ref="C54:G5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 01 Naklady</vt:lpstr>
      <vt:lpstr>SO 01 01 Pol</vt:lpstr>
      <vt:lpstr>SO 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'SO 01 02 Pol'!Názvy_tisku</vt:lpstr>
      <vt:lpstr>oadresa</vt:lpstr>
      <vt:lpstr>Stavba!Objednatel</vt:lpstr>
      <vt:lpstr>Stavba!Objekt</vt:lpstr>
      <vt:lpstr>'00 01 Naklady'!Oblast_tisku</vt:lpstr>
      <vt:lpstr>'SO 01 01 Pol'!Oblast_tisku</vt:lpstr>
      <vt:lpstr>'SO 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Šliwova</dc:creator>
  <cp:lastModifiedBy>Simona Šliwova</cp:lastModifiedBy>
  <cp:lastPrinted>2019-03-19T12:27:02Z</cp:lastPrinted>
  <dcterms:created xsi:type="dcterms:W3CDTF">2009-04-08T07:15:50Z</dcterms:created>
  <dcterms:modified xsi:type="dcterms:W3CDTF">2025-05-14T14:25:30Z</dcterms:modified>
</cp:coreProperties>
</file>