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13b2eeb06c22b8b/Dokumenty/Zakázky/Grygov/VZ/dotazy/"/>
    </mc:Choice>
  </mc:AlternateContent>
  <xr:revisionPtr revIDLastSave="169" documentId="13_ncr:1_{2E73DEFB-FE89-47E7-9CD0-D34B9F464A7C}" xr6:coauthVersionLast="47" xr6:coauthVersionMax="47" xr10:uidLastSave="{912D2392-9C75-41C8-9ADC-1BB530001DC2}"/>
  <bookViews>
    <workbookView xWindow="-120" yWindow="-120" windowWidth="29040" windowHeight="1584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0 01 Naklady" sheetId="12" r:id="rId4"/>
    <sheet name="02 E1 Pol" sheetId="15" r:id="rId5"/>
  </sheets>
  <externalReferences>
    <externalReference r:id="rId6"/>
  </externalReferences>
  <definedNames>
    <definedName name="CelkemDPHVypocet" localSheetId="1">Stavba!$H$45</definedName>
    <definedName name="CenaCelkem">Stavba!$G$29</definedName>
    <definedName name="CenaCelkemBezDPH">Stavba!$G$28</definedName>
    <definedName name="CenaCelkemVypocet" localSheetId="1">Stavba!$I$45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'00 01 Naklady'!$1:$7</definedName>
    <definedName name="_xlnm.Print_Titles" localSheetId="4">'02 E1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'00 01 Naklady'!$A$1:$X$36</definedName>
    <definedName name="_xlnm.Print_Area" localSheetId="4">'02 E1 Pol'!$A$1:$X$96</definedName>
    <definedName name="_xlnm.Print_Area" localSheetId="1">Stavba!$A$1:$J$63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Stavba!$F$45</definedName>
    <definedName name="ZakladDPHZakl">Stavba!$G$25</definedName>
    <definedName name="ZakladDPHZaklVypocet" localSheetId="1">Stavba!$G$45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5" l="1"/>
  <c r="G34" i="15"/>
  <c r="G35" i="15"/>
  <c r="G36" i="15"/>
  <c r="G40" i="15"/>
  <c r="G9" i="15"/>
  <c r="G11" i="15"/>
  <c r="K93" i="15"/>
  <c r="I93" i="15"/>
  <c r="G93" i="15"/>
  <c r="Q84" i="15"/>
  <c r="O84" i="15"/>
  <c r="K84" i="15"/>
  <c r="I84" i="15"/>
  <c r="G84" i="15"/>
  <c r="M84" i="15" s="1"/>
  <c r="G91" i="15"/>
  <c r="I91" i="15"/>
  <c r="K91" i="15"/>
  <c r="G29" i="15" l="1"/>
  <c r="G8" i="15"/>
  <c r="Q16" i="15"/>
  <c r="O16" i="15"/>
  <c r="K16" i="15"/>
  <c r="I16" i="15"/>
  <c r="G16" i="15"/>
  <c r="M16" i="15" s="1"/>
  <c r="Q11" i="15"/>
  <c r="O11" i="15"/>
  <c r="K11" i="15"/>
  <c r="I11" i="15"/>
  <c r="M11" i="15"/>
  <c r="Q33" i="12" l="1"/>
  <c r="O33" i="12"/>
  <c r="K33" i="12"/>
  <c r="I33" i="12"/>
  <c r="G33" i="12"/>
  <c r="M33" i="12" s="1"/>
  <c r="Q32" i="12"/>
  <c r="O32" i="12"/>
  <c r="K32" i="12"/>
  <c r="I32" i="12"/>
  <c r="G32" i="12"/>
  <c r="M32" i="12" s="1"/>
  <c r="Q31" i="12"/>
  <c r="O31" i="12"/>
  <c r="K31" i="12"/>
  <c r="I31" i="12"/>
  <c r="G31" i="12"/>
  <c r="M31" i="12" s="1"/>
  <c r="Q30" i="12"/>
  <c r="O30" i="12"/>
  <c r="K30" i="12"/>
  <c r="I30" i="12"/>
  <c r="G30" i="12"/>
  <c r="M30" i="12" s="1"/>
  <c r="Q29" i="12"/>
  <c r="O29" i="12"/>
  <c r="K29" i="12"/>
  <c r="I29" i="12"/>
  <c r="G29" i="12"/>
  <c r="M29" i="12" s="1"/>
  <c r="Q28" i="12"/>
  <c r="O28" i="12"/>
  <c r="K28" i="12"/>
  <c r="I28" i="12"/>
  <c r="G28" i="12"/>
  <c r="M28" i="12" s="1"/>
  <c r="Q40" i="15"/>
  <c r="O40" i="15"/>
  <c r="K40" i="15"/>
  <c r="I40" i="15"/>
  <c r="M40" i="15"/>
  <c r="Q36" i="15"/>
  <c r="O36" i="15"/>
  <c r="K36" i="15"/>
  <c r="I36" i="15"/>
  <c r="M36" i="15"/>
  <c r="Q35" i="15"/>
  <c r="O35" i="15"/>
  <c r="K35" i="15"/>
  <c r="I35" i="15"/>
  <c r="M35" i="15"/>
  <c r="Q34" i="15"/>
  <c r="O34" i="15"/>
  <c r="K34" i="15"/>
  <c r="I34" i="15"/>
  <c r="M34" i="15"/>
  <c r="Q30" i="15"/>
  <c r="O30" i="15"/>
  <c r="K30" i="15"/>
  <c r="I30" i="15"/>
  <c r="M30" i="15"/>
  <c r="G42" i="15"/>
  <c r="I42" i="15"/>
  <c r="K42" i="15"/>
  <c r="O42" i="15"/>
  <c r="Q42" i="15"/>
  <c r="G43" i="15"/>
  <c r="M43" i="15" s="1"/>
  <c r="I43" i="15"/>
  <c r="K43" i="15"/>
  <c r="O43" i="15"/>
  <c r="Q43" i="15"/>
  <c r="G44" i="15"/>
  <c r="M44" i="15" s="1"/>
  <c r="I44" i="15"/>
  <c r="K44" i="15"/>
  <c r="O44" i="15"/>
  <c r="Q44" i="15"/>
  <c r="G45" i="15"/>
  <c r="M45" i="15" s="1"/>
  <c r="I45" i="15"/>
  <c r="K45" i="15"/>
  <c r="O45" i="15"/>
  <c r="Q45" i="15"/>
  <c r="BA73" i="15"/>
  <c r="BA27" i="15"/>
  <c r="BA26" i="15"/>
  <c r="BA22" i="15"/>
  <c r="BA21" i="15"/>
  <c r="I9" i="15"/>
  <c r="I8" i="15" s="1"/>
  <c r="K9" i="15"/>
  <c r="K8" i="15" s="1"/>
  <c r="O9" i="15"/>
  <c r="O8" i="15" s="1"/>
  <c r="Q9" i="15"/>
  <c r="Q8" i="15" s="1"/>
  <c r="V9" i="15"/>
  <c r="V8" i="15" s="1"/>
  <c r="G14" i="15"/>
  <c r="G13" i="15" s="1"/>
  <c r="I14" i="15"/>
  <c r="I13" i="15" s="1"/>
  <c r="K14" i="15"/>
  <c r="K13" i="15" s="1"/>
  <c r="O14" i="15"/>
  <c r="O13" i="15" s="1"/>
  <c r="Q14" i="15"/>
  <c r="Q13" i="15" s="1"/>
  <c r="V14" i="15"/>
  <c r="V13" i="15" s="1"/>
  <c r="G19" i="15"/>
  <c r="I19" i="15"/>
  <c r="K19" i="15"/>
  <c r="O19" i="15"/>
  <c r="Q19" i="15"/>
  <c r="V19" i="15"/>
  <c r="G23" i="15"/>
  <c r="M23" i="15" s="1"/>
  <c r="I23" i="15"/>
  <c r="K23" i="15"/>
  <c r="O23" i="15"/>
  <c r="Q23" i="15"/>
  <c r="V23" i="15"/>
  <c r="G24" i="15"/>
  <c r="M24" i="15" s="1"/>
  <c r="I24" i="15"/>
  <c r="K24" i="15"/>
  <c r="O24" i="15"/>
  <c r="Q24" i="15"/>
  <c r="V24" i="15"/>
  <c r="G28" i="15"/>
  <c r="M28" i="15" s="1"/>
  <c r="I28" i="15"/>
  <c r="K28" i="15"/>
  <c r="O28" i="15"/>
  <c r="Q28" i="15"/>
  <c r="V28" i="15"/>
  <c r="V42" i="15"/>
  <c r="V43" i="15"/>
  <c r="V44" i="15"/>
  <c r="V45" i="15"/>
  <c r="G46" i="15"/>
  <c r="M46" i="15" s="1"/>
  <c r="I46" i="15"/>
  <c r="K46" i="15"/>
  <c r="O46" i="15"/>
  <c r="Q46" i="15"/>
  <c r="V46" i="15"/>
  <c r="G47" i="15"/>
  <c r="M47" i="15" s="1"/>
  <c r="I47" i="15"/>
  <c r="K47" i="15"/>
  <c r="O47" i="15"/>
  <c r="Q47" i="15"/>
  <c r="V47" i="15"/>
  <c r="G48" i="15"/>
  <c r="M48" i="15" s="1"/>
  <c r="I48" i="15"/>
  <c r="K48" i="15"/>
  <c r="O48" i="15"/>
  <c r="Q48" i="15"/>
  <c r="V48" i="15"/>
  <c r="G49" i="15"/>
  <c r="M49" i="15" s="1"/>
  <c r="I49" i="15"/>
  <c r="K49" i="15"/>
  <c r="O49" i="15"/>
  <c r="Q49" i="15"/>
  <c r="V49" i="15"/>
  <c r="G50" i="15"/>
  <c r="M50" i="15" s="1"/>
  <c r="I50" i="15"/>
  <c r="K50" i="15"/>
  <c r="O50" i="15"/>
  <c r="Q50" i="15"/>
  <c r="V50" i="15"/>
  <c r="G52" i="15"/>
  <c r="M52" i="15" s="1"/>
  <c r="I52" i="15"/>
  <c r="K52" i="15"/>
  <c r="O52" i="15"/>
  <c r="Q52" i="15"/>
  <c r="V52" i="15"/>
  <c r="G54" i="15"/>
  <c r="M54" i="15" s="1"/>
  <c r="I54" i="15"/>
  <c r="K54" i="15"/>
  <c r="O54" i="15"/>
  <c r="Q54" i="15"/>
  <c r="V54" i="15"/>
  <c r="G55" i="15"/>
  <c r="M55" i="15" s="1"/>
  <c r="I55" i="15"/>
  <c r="K55" i="15"/>
  <c r="O55" i="15"/>
  <c r="Q55" i="15"/>
  <c r="V55" i="15"/>
  <c r="G56" i="15"/>
  <c r="M56" i="15" s="1"/>
  <c r="I56" i="15"/>
  <c r="K56" i="15"/>
  <c r="O56" i="15"/>
  <c r="Q56" i="15"/>
  <c r="V56" i="15"/>
  <c r="G58" i="15"/>
  <c r="M58" i="15" s="1"/>
  <c r="I58" i="15"/>
  <c r="K58" i="15"/>
  <c r="O58" i="15"/>
  <c r="Q58" i="15"/>
  <c r="V58" i="15"/>
  <c r="G60" i="15"/>
  <c r="M60" i="15" s="1"/>
  <c r="I60" i="15"/>
  <c r="K60" i="15"/>
  <c r="O60" i="15"/>
  <c r="Q60" i="15"/>
  <c r="V60" i="15"/>
  <c r="G62" i="15"/>
  <c r="I62" i="15"/>
  <c r="K62" i="15"/>
  <c r="O62" i="15"/>
  <c r="Q62" i="15"/>
  <c r="V62" i="15"/>
  <c r="G63" i="15"/>
  <c r="I63" i="15"/>
  <c r="K63" i="15"/>
  <c r="O63" i="15"/>
  <c r="Q63" i="15"/>
  <c r="V63" i="15"/>
  <c r="G64" i="15"/>
  <c r="M64" i="15" s="1"/>
  <c r="I64" i="15"/>
  <c r="K64" i="15"/>
  <c r="O64" i="15"/>
  <c r="Q64" i="15"/>
  <c r="V64" i="15"/>
  <c r="G65" i="15"/>
  <c r="M65" i="15" s="1"/>
  <c r="I65" i="15"/>
  <c r="K65" i="15"/>
  <c r="O65" i="15"/>
  <c r="Q65" i="15"/>
  <c r="V65" i="15"/>
  <c r="G66" i="15"/>
  <c r="M66" i="15" s="1"/>
  <c r="I66" i="15"/>
  <c r="K66" i="15"/>
  <c r="O66" i="15"/>
  <c r="Q66" i="15"/>
  <c r="V66" i="15"/>
  <c r="G67" i="15"/>
  <c r="M67" i="15" s="1"/>
  <c r="I67" i="15"/>
  <c r="K67" i="15"/>
  <c r="O67" i="15"/>
  <c r="Q67" i="15"/>
  <c r="V67" i="15"/>
  <c r="G69" i="15"/>
  <c r="I69" i="15"/>
  <c r="I68" i="15" s="1"/>
  <c r="K69" i="15"/>
  <c r="K68" i="15" s="1"/>
  <c r="O69" i="15"/>
  <c r="O68" i="15" s="1"/>
  <c r="Q69" i="15"/>
  <c r="Q68" i="15" s="1"/>
  <c r="V69" i="15"/>
  <c r="V68" i="15" s="1"/>
  <c r="G71" i="15"/>
  <c r="G70" i="15" s="1"/>
  <c r="I71" i="15"/>
  <c r="K71" i="15"/>
  <c r="O71" i="15"/>
  <c r="Q71" i="15"/>
  <c r="V71" i="15"/>
  <c r="G75" i="15"/>
  <c r="I75" i="15"/>
  <c r="K75" i="15"/>
  <c r="O75" i="15"/>
  <c r="Q75" i="15"/>
  <c r="V75" i="15"/>
  <c r="G76" i="15"/>
  <c r="M76" i="15" s="1"/>
  <c r="I76" i="15"/>
  <c r="K76" i="15"/>
  <c r="O76" i="15"/>
  <c r="Q76" i="15"/>
  <c r="V76" i="15"/>
  <c r="G77" i="15"/>
  <c r="M77" i="15" s="1"/>
  <c r="I77" i="15"/>
  <c r="K77" i="15"/>
  <c r="O77" i="15"/>
  <c r="Q77" i="15"/>
  <c r="V77" i="15"/>
  <c r="G78" i="15"/>
  <c r="M78" i="15" s="1"/>
  <c r="I78" i="15"/>
  <c r="K78" i="15"/>
  <c r="O78" i="15"/>
  <c r="Q78" i="15"/>
  <c r="V78" i="15"/>
  <c r="G79" i="15"/>
  <c r="M79" i="15" s="1"/>
  <c r="I79" i="15"/>
  <c r="K79" i="15"/>
  <c r="O79" i="15"/>
  <c r="Q79" i="15"/>
  <c r="V79" i="15"/>
  <c r="G80" i="15"/>
  <c r="M80" i="15" s="1"/>
  <c r="I80" i="15"/>
  <c r="K80" i="15"/>
  <c r="O80" i="15"/>
  <c r="Q80" i="15"/>
  <c r="V80" i="15"/>
  <c r="G81" i="15"/>
  <c r="M81" i="15" s="1"/>
  <c r="I81" i="15"/>
  <c r="K81" i="15"/>
  <c r="O81" i="15"/>
  <c r="Q81" i="15"/>
  <c r="V81" i="15"/>
  <c r="G82" i="15"/>
  <c r="M82" i="15" s="1"/>
  <c r="I82" i="15"/>
  <c r="K82" i="15"/>
  <c r="O82" i="15"/>
  <c r="Q82" i="15"/>
  <c r="V82" i="15"/>
  <c r="G83" i="15"/>
  <c r="M83" i="15" s="1"/>
  <c r="I83" i="15"/>
  <c r="K83" i="15"/>
  <c r="O83" i="15"/>
  <c r="Q83" i="15"/>
  <c r="V83" i="15"/>
  <c r="G85" i="15"/>
  <c r="M85" i="15" s="1"/>
  <c r="I85" i="15"/>
  <c r="K85" i="15"/>
  <c r="O85" i="15"/>
  <c r="Q85" i="15"/>
  <c r="V85" i="15"/>
  <c r="G86" i="15"/>
  <c r="M86" i="15" s="1"/>
  <c r="I86" i="15"/>
  <c r="K86" i="15"/>
  <c r="O86" i="15"/>
  <c r="Q86" i="15"/>
  <c r="V86" i="15"/>
  <c r="G87" i="15"/>
  <c r="M87" i="15" s="1"/>
  <c r="I87" i="15"/>
  <c r="K87" i="15"/>
  <c r="O87" i="15"/>
  <c r="Q87" i="15"/>
  <c r="V87" i="15"/>
  <c r="G88" i="15"/>
  <c r="M88" i="15" s="1"/>
  <c r="I88" i="15"/>
  <c r="K88" i="15"/>
  <c r="O88" i="15"/>
  <c r="Q88" i="15"/>
  <c r="V88" i="15"/>
  <c r="G90" i="15"/>
  <c r="G89" i="15" s="1"/>
  <c r="I90" i="15"/>
  <c r="I89" i="15" s="1"/>
  <c r="K90" i="15"/>
  <c r="K89" i="15" s="1"/>
  <c r="O90" i="15"/>
  <c r="O89" i="15" s="1"/>
  <c r="Q90" i="15"/>
  <c r="Q89" i="15" s="1"/>
  <c r="V90" i="15"/>
  <c r="V89" i="15" s="1"/>
  <c r="AE95" i="15"/>
  <c r="BA27" i="12"/>
  <c r="BA24" i="12"/>
  <c r="BA23" i="12"/>
  <c r="BA21" i="12"/>
  <c r="BA17" i="12"/>
  <c r="BA15" i="12"/>
  <c r="BA12" i="12"/>
  <c r="BA10" i="12"/>
  <c r="G9" i="12"/>
  <c r="I9" i="12"/>
  <c r="K9" i="12"/>
  <c r="O9" i="12"/>
  <c r="Q9" i="12"/>
  <c r="V9" i="12"/>
  <c r="G11" i="12"/>
  <c r="I11" i="12"/>
  <c r="K11" i="12"/>
  <c r="O11" i="12"/>
  <c r="Q11" i="12"/>
  <c r="V11" i="12"/>
  <c r="G14" i="12"/>
  <c r="I14" i="12"/>
  <c r="K14" i="12"/>
  <c r="O14" i="12"/>
  <c r="Q14" i="12"/>
  <c r="V14" i="12"/>
  <c r="G16" i="12"/>
  <c r="M16" i="12" s="1"/>
  <c r="I16" i="12"/>
  <c r="K16" i="12"/>
  <c r="O16" i="12"/>
  <c r="Q16" i="12"/>
  <c r="V16" i="12"/>
  <c r="G18" i="12"/>
  <c r="M18" i="12" s="1"/>
  <c r="I18" i="12"/>
  <c r="K18" i="12"/>
  <c r="O18" i="12"/>
  <c r="Q18" i="12"/>
  <c r="V18" i="12"/>
  <c r="G20" i="12"/>
  <c r="M20" i="12" s="1"/>
  <c r="I20" i="12"/>
  <c r="K20" i="12"/>
  <c r="O20" i="12"/>
  <c r="Q20" i="12"/>
  <c r="V20" i="12"/>
  <c r="G22" i="12"/>
  <c r="M22" i="12" s="1"/>
  <c r="I22" i="12"/>
  <c r="K22" i="12"/>
  <c r="O22" i="12"/>
  <c r="Q22" i="12"/>
  <c r="V22" i="12"/>
  <c r="G26" i="12"/>
  <c r="M26" i="12" s="1"/>
  <c r="I26" i="12"/>
  <c r="K26" i="12"/>
  <c r="O26" i="12"/>
  <c r="Q26" i="12"/>
  <c r="V26" i="12"/>
  <c r="AE35" i="12"/>
  <c r="I18" i="1"/>
  <c r="H42" i="1"/>
  <c r="G18" i="15" l="1"/>
  <c r="I53" i="1" s="1"/>
  <c r="M42" i="15"/>
  <c r="G41" i="15"/>
  <c r="I55" i="1" s="1"/>
  <c r="G13" i="12"/>
  <c r="I62" i="1" s="1"/>
  <c r="I20" i="1" s="1"/>
  <c r="M9" i="12"/>
  <c r="G8" i="12"/>
  <c r="I61" i="1" s="1"/>
  <c r="I19" i="1" s="1"/>
  <c r="M75" i="15"/>
  <c r="M74" i="15" s="1"/>
  <c r="G74" i="15"/>
  <c r="I59" i="1" s="1"/>
  <c r="M69" i="15"/>
  <c r="M68" i="15" s="1"/>
  <c r="G68" i="15"/>
  <c r="M62" i="15"/>
  <c r="G61" i="15"/>
  <c r="I56" i="1" s="1"/>
  <c r="I52" i="1"/>
  <c r="M90" i="15"/>
  <c r="M89" i="15" s="1"/>
  <c r="I60" i="1"/>
  <c r="M71" i="15"/>
  <c r="M70" i="15" s="1"/>
  <c r="I58" i="1"/>
  <c r="V8" i="12"/>
  <c r="Q8" i="12"/>
  <c r="O8" i="12"/>
  <c r="K8" i="12"/>
  <c r="M11" i="12"/>
  <c r="M8" i="12" s="1"/>
  <c r="I8" i="12"/>
  <c r="I54" i="1"/>
  <c r="O29" i="15"/>
  <c r="Q29" i="15"/>
  <c r="K29" i="15"/>
  <c r="I29" i="15"/>
  <c r="M29" i="15"/>
  <c r="Q41" i="15"/>
  <c r="O41" i="15"/>
  <c r="I41" i="15"/>
  <c r="K41" i="15"/>
  <c r="M41" i="15"/>
  <c r="M14" i="15"/>
  <c r="M13" i="15" s="1"/>
  <c r="O18" i="15"/>
  <c r="O13" i="12"/>
  <c r="Q70" i="15"/>
  <c r="I70" i="15"/>
  <c r="O70" i="15"/>
  <c r="V61" i="15"/>
  <c r="I18" i="15"/>
  <c r="K13" i="12"/>
  <c r="K74" i="15"/>
  <c r="Q74" i="15"/>
  <c r="I74" i="15"/>
  <c r="K70" i="15"/>
  <c r="K18" i="15"/>
  <c r="Q18" i="15"/>
  <c r="Q13" i="12"/>
  <c r="V13" i="12"/>
  <c r="I13" i="12"/>
  <c r="AF95" i="15"/>
  <c r="V74" i="15"/>
  <c r="V70" i="15"/>
  <c r="O61" i="15"/>
  <c r="V41" i="15"/>
  <c r="V18" i="15"/>
  <c r="F39" i="1"/>
  <c r="O74" i="15"/>
  <c r="K61" i="15"/>
  <c r="Q61" i="15"/>
  <c r="I61" i="15"/>
  <c r="I57" i="1"/>
  <c r="M63" i="15"/>
  <c r="M19" i="15"/>
  <c r="M18" i="15" s="1"/>
  <c r="M9" i="15"/>
  <c r="M8" i="15" s="1"/>
  <c r="AF35" i="12"/>
  <c r="M14" i="12"/>
  <c r="M13" i="12" s="1"/>
  <c r="J28" i="1"/>
  <c r="J26" i="1"/>
  <c r="G38" i="1"/>
  <c r="F38" i="1"/>
  <c r="J23" i="1"/>
  <c r="J24" i="1"/>
  <c r="J25" i="1"/>
  <c r="J27" i="1"/>
  <c r="E24" i="1"/>
  <c r="E26" i="1"/>
  <c r="M61" i="15" l="1"/>
  <c r="G95" i="15"/>
  <c r="G44" i="1" s="1"/>
  <c r="G43" i="1" s="1"/>
  <c r="I51" i="1"/>
  <c r="I63" i="1" s="1"/>
  <c r="F45" i="1"/>
  <c r="G23" i="1" s="1"/>
  <c r="A23" i="1" s="1"/>
  <c r="G35" i="12"/>
  <c r="G41" i="1" s="1"/>
  <c r="G40" i="1" s="1"/>
  <c r="H40" i="1" s="1"/>
  <c r="G39" i="1"/>
  <c r="H41" i="1" l="1"/>
  <c r="I41" i="1" s="1"/>
  <c r="I16" i="1"/>
  <c r="H44" i="1"/>
  <c r="I44" i="1" s="1"/>
  <c r="I40" i="1"/>
  <c r="H43" i="1"/>
  <c r="I43" i="1" s="1"/>
  <c r="G45" i="1"/>
  <c r="J62" i="1"/>
  <c r="H39" i="1"/>
  <c r="I17" i="1"/>
  <c r="A24" i="1"/>
  <c r="G24" i="1"/>
  <c r="I21" i="1" l="1"/>
  <c r="J54" i="1"/>
  <c r="J60" i="1"/>
  <c r="J53" i="1"/>
  <c r="J56" i="1"/>
  <c r="H45" i="1"/>
  <c r="I45" i="1"/>
  <c r="J58" i="1"/>
  <c r="J51" i="1"/>
  <c r="J52" i="1"/>
  <c r="J61" i="1"/>
  <c r="J55" i="1"/>
  <c r="J57" i="1"/>
  <c r="J59" i="1"/>
  <c r="I39" i="1"/>
  <c r="G25" i="1"/>
  <c r="A25" i="1" s="1"/>
  <c r="G28" i="1"/>
  <c r="J63" i="1" l="1"/>
  <c r="G26" i="1"/>
  <c r="A27" i="1" s="1"/>
  <c r="A26" i="1"/>
  <c r="J39" i="1"/>
  <c r="J45" i="1" s="1"/>
  <c r="J44" i="1"/>
  <c r="J40" i="1"/>
  <c r="J43" i="1"/>
  <c r="J41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S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S6" authorId="0" shapeId="0" xr:uid="{00000000-0006-0000-06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6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<sst xmlns="http://schemas.openxmlformats.org/spreadsheetml/2006/main" count="728" uniqueCount="299">
  <si>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</si>
  <si>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</si>
  <si>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</si>
  <si>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</si>
  <si>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</si>
  <si>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</si>
  <si>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</si>
  <si>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</si>
  <si>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</si>
  <si>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</si>
  <si>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</si>
  <si>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</si>
  <si>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</si>
  <si>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</si>
  <si>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</si>
  <si>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</si>
  <si>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</si>
  <si>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</si>
  <si>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</si>
  <si>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</si>
  <si>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</si>
  <si>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</si>
  <si>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</si>
  <si>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</si>
  <si>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</si>
  <si>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</si>
  <si>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</si>
  <si>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</si>
  <si>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</si>
  <si>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</si>
  <si>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</si>
  <si>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</si>
  <si>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</si>
  <si>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</si>
  <si>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</si>
  <si>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</si>
  <si>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</si>
  <si>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</si>
  <si>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</si>
  <si>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IČO:</t>
  </si>
  <si>
    <t>Zadavatel</t>
  </si>
  <si>
    <t>20015</t>
  </si>
  <si>
    <t>Živocký Jiří, Ing.</t>
  </si>
  <si>
    <t>Na Vyhlídce 1041</t>
  </si>
  <si>
    <t>Vsetín</t>
  </si>
  <si>
    <t>75501</t>
  </si>
  <si>
    <t>60041633</t>
  </si>
  <si>
    <t>Stavba</t>
  </si>
  <si>
    <t>Ostatní a vedlejší náklady</t>
  </si>
  <si>
    <t>01</t>
  </si>
  <si>
    <t>Vedlejší a ostatní náklady</t>
  </si>
  <si>
    <t>Stavební objekt</t>
  </si>
  <si>
    <t>02</t>
  </si>
  <si>
    <t>Elektroinstalace</t>
  </si>
  <si>
    <t>E1</t>
  </si>
  <si>
    <t>Rozpočet</t>
  </si>
  <si>
    <t>Celkem za stavbu</t>
  </si>
  <si>
    <t>CZK</t>
  </si>
  <si>
    <t>Rekapitulace dílů</t>
  </si>
  <si>
    <t>Typ dílu</t>
  </si>
  <si>
    <t>10</t>
  </si>
  <si>
    <t>Hromosvod a uzemnění - doplnění</t>
  </si>
  <si>
    <t>Požární ucpávky</t>
  </si>
  <si>
    <t>Konstrukce FVE</t>
  </si>
  <si>
    <t>Hodinové zúčtovací sazby</t>
  </si>
  <si>
    <t>Podružný materiál</t>
  </si>
  <si>
    <t>4</t>
  </si>
  <si>
    <t>5</t>
  </si>
  <si>
    <t>6</t>
  </si>
  <si>
    <t>8</t>
  </si>
  <si>
    <t>9</t>
  </si>
  <si>
    <t>7</t>
  </si>
  <si>
    <t>Doplnění v RH</t>
  </si>
  <si>
    <t>VN</t>
  </si>
  <si>
    <t>ON</t>
  </si>
  <si>
    <t>Soupis vedlejších a ostatních nákladů</t>
  </si>
  <si>
    <t>#TypZaznamu#</t>
  </si>
  <si>
    <t>STA</t>
  </si>
  <si>
    <t>00</t>
  </si>
  <si>
    <t>NAK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</si>
  <si>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</si>
  <si>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</si>
  <si>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</si>
  <si>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</si>
  <si>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</si>
  <si>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</si>
  <si>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</si>
  <si>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</si>
  <si>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</si>
  <si>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</si>
  <si>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</si>
  <si>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</si>
  <si>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</si>
  <si>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</si>
  <si>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</si>
  <si>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</si>
  <si>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</si>
  <si>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</si>
  <si>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</si>
  <si>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</si>
  <si>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</si>
  <si>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</si>
  <si>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</si>
  <si>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</si>
  <si>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</si>
  <si>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005121010R</t>
  </si>
  <si>
    <t>Vybudování zařízení staveniště</t>
  </si>
  <si>
    <t>Soubor</t>
  </si>
  <si>
    <t>Indiv</t>
  </si>
  <si>
    <t>VRN</t>
  </si>
  <si>
    <t>POL99_8</t>
  </si>
  <si>
    <t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</si>
  <si>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POP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</si>
  <si>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</si>
  <si>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</si>
  <si>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</si>
  <si>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005211020R</t>
  </si>
  <si>
    <t>Ochrana stávaj. inženýrských sítí na staveništi</t>
  </si>
  <si>
    <t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t>
  </si>
  <si>
    <t>005211080R</t>
  </si>
  <si>
    <t xml:space="preserve">Bezpečnostní a hygienická opatření na staveništi </t>
  </si>
  <si>
    <t>005212010R</t>
  </si>
  <si>
    <t>Uvedení všech povrchů dotčených stavbou do původního stavu</t>
  </si>
  <si>
    <t>Vlastní</t>
  </si>
  <si>
    <t>Práce</t>
  </si>
  <si>
    <t>POL1_9</t>
  </si>
  <si>
    <t>Náklady na uvedení všech povrchů dotčených stavbou do původního stavu</t>
  </si>
  <si>
    <t>005211042R</t>
  </si>
  <si>
    <t>Pojištění za škodu způsobenou třetí osobou</t>
  </si>
  <si>
    <t>Specifikace</t>
  </si>
  <si>
    <t>POL3_0</t>
  </si>
  <si>
    <t>Pojištění odpovědnosti za škodu způsobenou třetí osobě činností Zhotovitele (včetně odpovědnosti za škodu způsobenou prodlením s dokončením díla) a stavebně montážní pojištění dle této Smlouvy, a to po celou dobu plnění Smlouvy</t>
  </si>
  <si>
    <t>005211041R</t>
  </si>
  <si>
    <t>Tabule označení stavby a tabule s označením rizik na stavbě</t>
  </si>
  <si>
    <t>Náklady spojené s výrobou, osazením a následně odstraněním tabulí po ukončení stavby. Na informační tabuli označení stavby bude označení stavby a</t>
  </si>
  <si>
    <t>stavebníka, osoba odpovědná za odborné vedení stavby, který orgán a kdy stavbu povolil, termín zahájení a dokončení stavby, náklady na stavbu. Tabule s</t>
  </si>
  <si>
    <t>označením rizik na stavbě bude dle požadavků BOZP.</t>
  </si>
  <si>
    <t>Protiprašná opatření, úklid</t>
  </si>
  <si>
    <t>Zajištění účinné protiprašné opatření a důsledný úklid všech prostor ve vlastnictví Objednatele nebo třetí osoby, kde bude probíhat činnost Zhotovitele při plnění Smlouvy . Nakládání, odvoz, skladování a uložení nevratných obalů od výrobků a materiálů pro stavbu, které mají charakter odpadu</t>
  </si>
  <si>
    <t>SUM</t>
  </si>
  <si>
    <t>END</t>
  </si>
  <si>
    <t>Položkový soupis prací a dodávek</t>
  </si>
  <si>
    <t>m2</t>
  </si>
  <si>
    <t>POL1_1</t>
  </si>
  <si>
    <t>POL1_7</t>
  </si>
  <si>
    <t>m</t>
  </si>
  <si>
    <t>ks</t>
  </si>
  <si>
    <t>"Střídač</t>
  </si>
  <si>
    <t>certifikace EMC, 'záruka na střídače v délce dle nabídky dodavatel, min. však 5 let, účinnost EU: min. 97 %, Rozsah teploty okolí: min. -30 + 60°C.</t>
  </si>
  <si>
    <t>kpl</t>
  </si>
  <si>
    <t>TOTAL  STOP TLAČÍTKO POD SKLEM, 10A, 250V</t>
  </si>
  <si>
    <t>kabel FVE DC dvojitá izolace 1x 6.0mm2</t>
  </si>
  <si>
    <t>konektor mínus 6mm2</t>
  </si>
  <si>
    <t>konektor plus 6mm2</t>
  </si>
  <si>
    <t>konektor ke střídači mínus 16mm2</t>
  </si>
  <si>
    <t>konektor ke střídači plus 16mm2</t>
  </si>
  <si>
    <t>rozvody PO, svazkování</t>
  </si>
  <si>
    <t>UKONČENÍ KABELU 5x4   mm2</t>
  </si>
  <si>
    <t>KABELOVÝ ŽLAB  PLNÝ 125/50 s víkem</t>
  </si>
  <si>
    <t>80X40 KANÁL ELEKTROINSTAL. HF</t>
  </si>
  <si>
    <t>PC018</t>
  </si>
  <si>
    <t>Ekvipotenciální přípojnice MINI</t>
  </si>
  <si>
    <t>SVORKA HROMOSVODNÍ,UZEMŇOVACÍ SP připojovací</t>
  </si>
  <si>
    <t>SVORKA HROMOSVODNÍ,UZEMŇOVACÍSS spojovací</t>
  </si>
  <si>
    <t>Popisovací štítky - popisný štítek</t>
  </si>
  <si>
    <t>Výstražná tabulka - Pozor zpětný proud</t>
  </si>
  <si>
    <t>Vyhledani pripojovaciho mista</t>
  </si>
  <si>
    <t>hod</t>
  </si>
  <si>
    <t>Napojeni na stavajici zarizeni</t>
  </si>
  <si>
    <t>Oživení střídače</t>
  </si>
  <si>
    <t>Spoluprace s reviz.technikem</t>
  </si>
  <si>
    <t>Revizni technik</t>
  </si>
  <si>
    <t>Dokumentace skutečného provedení</t>
  </si>
  <si>
    <t>Vypracování provozního předpisu</t>
  </si>
  <si>
    <t>Zpracování a podání žádosti o První paralelní připojení</t>
  </si>
  <si>
    <t>fotovoltaický panel</t>
  </si>
  <si>
    <t>účinnost panelu min 19 %, záruka min.15 let na mechanické závady.  Maximální roční pokles je 0,7 % nominálního výkonu, výkon FV panelu po 25-ti letech dle nabídky dodavatele, min. však 80 % nominálního výkonu.</t>
  </si>
  <si>
    <t>Konstrukce pro fotovoltaické panely, šikmá střecha</t>
  </si>
  <si>
    <t>Ve všech listech tohoto souboru můžete měnit pouze buňky se žlutým pozadím. Jedná se o tyto údaje : 
- údaje o firmě
- jednotkové ceny položek zadané na maximálně dvě desetinná místa                                                                                                                                          - výkon, specifikace a počet FV panelů a měničů</t>
  </si>
  <si>
    <t>Realizační dokumentace - ČOV</t>
  </si>
  <si>
    <r>
      <rPr>
        <b/>
        <sz val="8"/>
        <color rgb="FF008000"/>
        <rFont val="Arial CE"/>
        <charset val="238"/>
      </rPr>
      <t>Výkon a specifikaci panelů</t>
    </r>
    <r>
      <rPr>
        <sz val="8"/>
        <color indexed="17"/>
        <rFont val="Arial CE"/>
        <charset val="238"/>
      </rPr>
      <t xml:space="preserve"> (např. monokrystalický solární panel 400Wp, 38,6V, 10,36A, 1000V DC, 1419x1140x46mm, 22kg) </t>
    </r>
    <r>
      <rPr>
        <b/>
        <sz val="8"/>
        <color rgb="FF008000"/>
        <rFont val="Arial CE"/>
        <charset val="238"/>
      </rPr>
      <t>doplní dodavatel do pole "Název položky" u položky č. PC075</t>
    </r>
    <r>
      <rPr>
        <sz val="8"/>
        <color indexed="17"/>
        <rFont val="Arial CE"/>
        <charset val="238"/>
      </rPr>
      <t xml:space="preserve">, </t>
    </r>
    <r>
      <rPr>
        <b/>
        <sz val="8"/>
        <color rgb="FF008000"/>
        <rFont val="Arial CE"/>
        <charset val="238"/>
      </rPr>
      <t>počet panelů</t>
    </r>
    <r>
      <rPr>
        <sz val="8"/>
        <color indexed="17"/>
        <rFont val="Arial CE"/>
        <charset val="238"/>
      </rPr>
      <t xml:space="preserve">  (např. 1161) </t>
    </r>
    <r>
      <rPr>
        <b/>
        <sz val="8"/>
        <color rgb="FF008000"/>
        <rFont val="Arial CE"/>
        <charset val="238"/>
      </rPr>
      <t>doplní dodavatel do pole "Množství" u položky č. PC075</t>
    </r>
    <r>
      <rPr>
        <sz val="8"/>
        <color indexed="17"/>
        <rFont val="Arial CE"/>
        <charset val="238"/>
      </rPr>
      <t>, a to dle skutečnosti tak, aby dodržel min. celkový instalovaný výkon.</t>
    </r>
  </si>
  <si>
    <t>Instalace fotovoltaických elektráren na budovách obce Grygov</t>
  </si>
  <si>
    <t>Obec Grygov</t>
  </si>
  <si>
    <t>00298875</t>
  </si>
  <si>
    <t>CZ00298875</t>
  </si>
  <si>
    <t>Šrámkova 19</t>
  </si>
  <si>
    <t>783 73</t>
  </si>
  <si>
    <t>Grygov</t>
  </si>
  <si>
    <t>Veškeré práce a dodávky související s bezpečnostními opatřeními na ochranu lidí a majetku.</t>
  </si>
  <si>
    <t>1</t>
  </si>
  <si>
    <t>2</t>
  </si>
  <si>
    <t>3</t>
  </si>
  <si>
    <r>
      <rPr>
        <b/>
        <sz val="8"/>
        <color rgb="FF008000"/>
        <rFont val="Arial CE"/>
        <charset val="238"/>
      </rPr>
      <t>Výkon a specifikaci měničů</t>
    </r>
    <r>
      <rPr>
        <sz val="8"/>
        <color indexed="17"/>
        <rFont val="Arial CE"/>
        <charset val="238"/>
      </rPr>
      <t xml:space="preserve"> (např. střídač 20kW, 400V,  IP65, fce dle PPDS provozování distribuční soustavy, Wlan/Ethernet) </t>
    </r>
    <r>
      <rPr>
        <b/>
        <sz val="8"/>
        <color rgb="FF008000"/>
        <rFont val="Arial CE"/>
        <charset val="238"/>
      </rPr>
      <t>doplní dodavatel do pole "Název položky" u položky PC070</t>
    </r>
    <r>
      <rPr>
        <sz val="8"/>
        <color indexed="17"/>
        <rFont val="Arial CE"/>
        <charset val="238"/>
      </rPr>
      <t xml:space="preserve">, </t>
    </r>
    <r>
      <rPr>
        <b/>
        <sz val="8"/>
        <color rgb="FF008000"/>
        <rFont val="Arial CE"/>
        <charset val="238"/>
      </rPr>
      <t>počet měničů</t>
    </r>
    <r>
      <rPr>
        <sz val="8"/>
        <color indexed="17"/>
        <rFont val="Arial CE"/>
        <charset val="238"/>
      </rPr>
      <t xml:space="preserve"> (např. 7) </t>
    </r>
    <r>
      <rPr>
        <b/>
        <sz val="8"/>
        <color rgb="FF008000"/>
        <rFont val="Arial CE"/>
        <charset val="238"/>
      </rPr>
      <t>doplní dodavatel</t>
    </r>
    <r>
      <rPr>
        <sz val="8"/>
        <color rgb="FF008000"/>
        <rFont val="Arial CE"/>
        <charset val="238"/>
      </rPr>
      <t xml:space="preserve"> </t>
    </r>
    <r>
      <rPr>
        <b/>
        <sz val="8"/>
        <color rgb="FF008000"/>
        <rFont val="Arial CE"/>
        <charset val="238"/>
      </rPr>
      <t>do pole "Množství" u položky PC070</t>
    </r>
    <r>
      <rPr>
        <sz val="8"/>
        <color indexed="17"/>
        <rFont val="Arial CE"/>
        <charset val="238"/>
      </rPr>
      <t>, a to dle skutečnosti tak, aby dodržel min. celkový instalovaný výkon.</t>
    </r>
  </si>
  <si>
    <t>Fotovoltaika - COV</t>
  </si>
  <si>
    <t>Střídač: výkon, specifikace - doplní dodavatel</t>
  </si>
  <si>
    <t>Sledovací a řídící systém FVE</t>
  </si>
  <si>
    <t>Fotovoltaický panel: výkon, specifikace - doplní dodavatel</t>
  </si>
  <si>
    <t>Příspěvek na recyklaci</t>
  </si>
  <si>
    <t>Fotovoltaika - OÚ</t>
  </si>
  <si>
    <r>
      <rPr>
        <b/>
        <sz val="8"/>
        <color rgb="FF008000"/>
        <rFont val="Arial CE"/>
        <charset val="238"/>
      </rPr>
      <t>Výkon a specifikaci měničů</t>
    </r>
    <r>
      <rPr>
        <sz val="8"/>
        <color indexed="17"/>
        <rFont val="Arial CE"/>
        <charset val="238"/>
      </rPr>
      <t xml:space="preserve"> (např. střídač 10kW, 400V,  IP65, fce dle PPDS provozování distribuční soustavy, Wlan/Ethernet) </t>
    </r>
    <r>
      <rPr>
        <b/>
        <sz val="8"/>
        <color rgb="FF008000"/>
        <rFont val="Arial CE"/>
        <charset val="238"/>
      </rPr>
      <t>doplní dodavatel do pole "Název položky" u položky PC070</t>
    </r>
    <r>
      <rPr>
        <sz val="8"/>
        <color indexed="17"/>
        <rFont val="Arial CE"/>
        <charset val="238"/>
      </rPr>
      <t>.</t>
    </r>
  </si>
  <si>
    <t>Baterie: kapacita, specifikace - doplní dodavatel</t>
  </si>
  <si>
    <t>kmpl</t>
  </si>
  <si>
    <t>Zaučení obsluhy</t>
  </si>
  <si>
    <t>Zkušební provoz</t>
  </si>
  <si>
    <t>Dopojení datové rozhraní, práce technika</t>
  </si>
  <si>
    <t>Fotovoltaika - ČOV</t>
  </si>
  <si>
    <t>Kabely a instalační materiál</t>
  </si>
  <si>
    <t xml:space="preserve">Kabel CYKY-J 5x2,5 A </t>
  </si>
  <si>
    <t xml:space="preserve">Kabel CYKY-J 5x6 A </t>
  </si>
  <si>
    <t>AL konstrukce kopírující sklon střechy</t>
  </si>
  <si>
    <t>RTS 24/ I</t>
  </si>
  <si>
    <t>Statické posouzení stávajících konstrukcí pro konkrétní řešení dodavatele</t>
  </si>
  <si>
    <t>Zachování dopravní obslužnosti okolních objektů a pozemků</t>
  </si>
  <si>
    <t>Opatření související se zachováním provozu objektů – míst plnění</t>
  </si>
  <si>
    <t>Fotodokumentace realizace stavby</t>
  </si>
  <si>
    <t>Přesun stavebních kapacit</t>
  </si>
  <si>
    <t>Mimostaveništní doprava</t>
  </si>
  <si>
    <t>Rozváděč FVE</t>
  </si>
  <si>
    <t>PC001</t>
  </si>
  <si>
    <t>Rozváděč FVE s přepěťovou ochranou - obecní úřad</t>
  </si>
  <si>
    <t>PC002</t>
  </si>
  <si>
    <t>Rozváděč FVE s přepěťovou ochranou - ČOV</t>
  </si>
  <si>
    <t>Obsahuje: nástěnnou skříň, svodič přepětí T1+T2, jističe, pojistkový odpínač, vodiče, montážní materiál, označení rozváděče, další potřebné příslušenství</t>
  </si>
  <si>
    <t>PC003</t>
  </si>
  <si>
    <t>Úprava rozvaděče RH pro doplnění FVE - obecní úřad</t>
  </si>
  <si>
    <t>PC004</t>
  </si>
  <si>
    <t>Úprava rozvaděče RH pro doplnění FVE - ČOV</t>
  </si>
  <si>
    <t>PC005</t>
  </si>
  <si>
    <t>PC006</t>
  </si>
  <si>
    <t>PC007</t>
  </si>
  <si>
    <t>PC008</t>
  </si>
  <si>
    <t>PC009</t>
  </si>
  <si>
    <t>PC010</t>
  </si>
  <si>
    <t>PC011</t>
  </si>
  <si>
    <t>PC012</t>
  </si>
  <si>
    <t>PC013</t>
  </si>
  <si>
    <t>propojení střídače s HR</t>
  </si>
  <si>
    <t>Konektor RJ-45 UTP, Cat.6</t>
  </si>
  <si>
    <t>Kabel U/UTP Cat.6 4x2xAWG23 (obecní úřad)</t>
  </si>
  <si>
    <t>FTP kabel, venkovní provedení včetně zakončení (ČOV)</t>
  </si>
  <si>
    <t>vedení v OÚ, VČETNĚ UCHYCENÍ</t>
  </si>
  <si>
    <t>PC014</t>
  </si>
  <si>
    <t>PC015</t>
  </si>
  <si>
    <t>PC016</t>
  </si>
  <si>
    <t>PC017</t>
  </si>
  <si>
    <t>PC019</t>
  </si>
  <si>
    <t>PC020</t>
  </si>
  <si>
    <t>PC021</t>
  </si>
  <si>
    <t>PC022</t>
  </si>
  <si>
    <t>PC023</t>
  </si>
  <si>
    <t>PC024</t>
  </si>
  <si>
    <t>PC025</t>
  </si>
  <si>
    <t>PC026</t>
  </si>
  <si>
    <t>PC027</t>
  </si>
  <si>
    <t>PC028</t>
  </si>
  <si>
    <t>PC029</t>
  </si>
  <si>
    <t>PC030</t>
  </si>
  <si>
    <t>PC031</t>
  </si>
  <si>
    <t>PC032</t>
  </si>
  <si>
    <t>PC033</t>
  </si>
  <si>
    <t>PC034</t>
  </si>
  <si>
    <t>PC035</t>
  </si>
  <si>
    <t>PC036</t>
  </si>
  <si>
    <t>vedení v ČOV, VČ. DÍLŮ A PŘÍSLUŠENSTVÍ (BEZ PŘEPÁŽEK), ZINKOVÁNÍ "S", VČETNĚ KONZOL, PODPĚR VEDENÍ, ZÁVĚSŮ A UCHYCENÍ</t>
  </si>
  <si>
    <t>005211042V</t>
  </si>
  <si>
    <t>005211043V</t>
  </si>
  <si>
    <t>005211044V</t>
  </si>
  <si>
    <t>005211045V</t>
  </si>
  <si>
    <t>005211046V</t>
  </si>
  <si>
    <t>005211047V</t>
  </si>
  <si>
    <t>005211048V</t>
  </si>
  <si>
    <t>Nastavení monitoringu FVE, dálkové ovládání</t>
  </si>
  <si>
    <t>Kabelová přepážka s požární odolností EI 30 realizovaná podle ČSN 730810</t>
  </si>
  <si>
    <t>Panely budou upevněny na ocelové / AL konstrukci zajišťující stabilitu celého systému a zajišťující vysokou odolnost proti povětrnostním vlivům a respektující zatížení sněhem a sněhové podmínky v místě realizace.</t>
  </si>
  <si>
    <t>Osazení plastové chráničky</t>
  </si>
  <si>
    <t>Obecní úřad - prostup stropem mezi 1. a 2.NP - průraz, osazení a dodávka chráničky, zapravení</t>
  </si>
  <si>
    <t>PC037</t>
  </si>
  <si>
    <t>Vodič H07V-K 25 mm2</t>
  </si>
  <si>
    <t>PC038</t>
  </si>
  <si>
    <t>PC039</t>
  </si>
  <si>
    <t>PC040</t>
  </si>
  <si>
    <t>PC041</t>
  </si>
  <si>
    <t>PC042</t>
  </si>
  <si>
    <t>PC043</t>
  </si>
  <si>
    <t>PC044</t>
  </si>
  <si>
    <t>PC045</t>
  </si>
  <si>
    <t>PC046</t>
  </si>
  <si>
    <t>PC047</t>
  </si>
  <si>
    <t>PC048</t>
  </si>
  <si>
    <t>PC049</t>
  </si>
  <si>
    <t>PC050</t>
  </si>
  <si>
    <t>PC051</t>
  </si>
  <si>
    <t>PC052</t>
  </si>
  <si>
    <t>Realizační dokumentace - obecní úřad</t>
  </si>
  <si>
    <t>PC053</t>
  </si>
  <si>
    <t>Úprava odběrného místa</t>
  </si>
  <si>
    <t>Úprava / výměna elektroměrových rozváděčů dle aktuálních požadavků provozovatele distribuční sítě</t>
  </si>
  <si>
    <t>Obsahuje mimo jíné: svodič přepětí T1+T2, jističe, napěťovou spoušť, vodiče, požární tlačítko, montážní materiál, označení rozváděče, další potřebné příslušenství</t>
  </si>
  <si>
    <t>Soupis stavebních prací, dodávek a služeb - Změna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</si>
</sst>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b/>
      <sz val="8"/>
      <color rgb="FF008000"/>
      <name val="Arial CE"/>
      <charset val="238"/>
    </font>
    <font>
      <sz val="8"/>
      <color rgb="FF00800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/>
      <bottom/>
      <diagonal/>
    </border>
  </borders>
  <cellStyleXfs count="2">
    <xf numFmtId="0" fontId="0" fillId="0" borderId="0"/>
    <xf numFmtId="0" fontId="1" fillId="0" borderId="0"/>
  </cellStyleXfs>
  <cellXfs count="28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 wrapText="1"/>
    </xf>
    <xf numFmtId="49" fontId="0" fillId="0" borderId="6" xfId="0" applyNumberFormat="1" applyBorder="1" applyAlignment="1">
      <alignment vertical="center" wrapText="1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3" fontId="7" fillId="0" borderId="33" xfId="0" applyNumberFormat="1" applyFont="1" applyBorder="1" applyAlignment="1">
      <alignment vertical="center"/>
    </xf>
    <xf numFmtId="3" fontId="7" fillId="3" borderId="37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4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4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8" fillId="0" borderId="0" xfId="0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4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16" fillId="0" borderId="43" xfId="0" applyNumberFormat="1" applyFont="1" applyBorder="1" applyAlignment="1">
      <alignment horizontal="left" vertical="top" wrapText="1"/>
    </xf>
    <xf numFmtId="0" fontId="8" fillId="6" borderId="6" xfId="0" applyFont="1" applyFill="1" applyBorder="1" applyAlignment="1" applyProtection="1">
      <alignment horizontal="left" vertical="center" wrapText="1"/>
      <protection locked="0"/>
    </xf>
    <xf numFmtId="0" fontId="8" fillId="6" borderId="0" xfId="0" applyFont="1" applyFill="1" applyAlignment="1" applyProtection="1">
      <alignment horizontal="left" vertical="center"/>
      <protection locked="0"/>
    </xf>
    <xf numFmtId="4" fontId="16" fillId="6" borderId="40" xfId="0" applyNumberFormat="1" applyFont="1" applyFill="1" applyBorder="1" applyAlignment="1" applyProtection="1">
      <alignment vertical="top" shrinkToFit="1"/>
      <protection locked="0"/>
    </xf>
    <xf numFmtId="4" fontId="16" fillId="6" borderId="43" xfId="0" applyNumberFormat="1" applyFont="1" applyFill="1" applyBorder="1" applyAlignment="1" applyProtection="1">
      <alignment vertical="top" shrinkToFit="1"/>
      <protection locked="0"/>
    </xf>
    <xf numFmtId="49" fontId="16" fillId="6" borderId="40" xfId="0" applyNumberFormat="1" applyFont="1" applyFill="1" applyBorder="1" applyAlignment="1" applyProtection="1">
      <alignment horizontal="left" vertical="top" wrapText="1"/>
      <protection locked="0"/>
    </xf>
    <xf numFmtId="164" fontId="16" fillId="6" borderId="40" xfId="0" applyNumberFormat="1" applyFont="1" applyFill="1" applyBorder="1" applyAlignment="1" applyProtection="1">
      <alignment vertical="top" shrinkToFit="1"/>
      <protection locked="0"/>
    </xf>
    <xf numFmtId="49" fontId="8" fillId="0" borderId="0" xfId="0" quotePrefix="1" applyNumberFormat="1" applyFont="1" applyAlignment="1">
      <alignment horizontal="left" vertical="center"/>
    </xf>
    <xf numFmtId="4" fontId="16" fillId="0" borderId="38" xfId="0" applyNumberFormat="1" applyFont="1" applyBorder="1" applyAlignment="1">
      <alignment vertical="top" shrinkToFit="1"/>
    </xf>
    <xf numFmtId="164" fontId="16" fillId="7" borderId="40" xfId="0" applyNumberFormat="1" applyFont="1" applyFill="1" applyBorder="1" applyAlignment="1" applyProtection="1">
      <alignment vertical="top" shrinkToFit="1"/>
      <protection locked="0"/>
    </xf>
    <xf numFmtId="49" fontId="16" fillId="6" borderId="43" xfId="0" applyNumberFormat="1" applyFont="1" applyFill="1" applyBorder="1" applyAlignment="1">
      <alignment horizontal="left" vertical="top" wrapText="1"/>
    </xf>
    <xf numFmtId="49" fontId="16" fillId="7" borderId="43" xfId="0" applyNumberFormat="1" applyFont="1" applyFill="1" applyBorder="1" applyAlignment="1">
      <alignment horizontal="left" vertical="top" wrapText="1"/>
    </xf>
    <xf numFmtId="49" fontId="16" fillId="7" borderId="40" xfId="0" applyNumberFormat="1" applyFont="1" applyFill="1" applyBorder="1" applyAlignment="1">
      <alignment horizontal="left" vertical="top" wrapText="1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16" fillId="0" borderId="34" xfId="0" applyFont="1" applyBorder="1" applyAlignment="1">
      <alignment vertical="top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37" xfId="0" applyNumberFormat="1" applyFont="1" applyBorder="1" applyAlignment="1">
      <alignment vertical="top"/>
    </xf>
    <xf numFmtId="0" fontId="16" fillId="0" borderId="37" xfId="0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49" fontId="16" fillId="0" borderId="37" xfId="0" applyNumberFormat="1" applyFont="1" applyBorder="1" applyAlignment="1">
      <alignment horizontal="left" vertical="top" wrapText="1"/>
    </xf>
    <xf numFmtId="0" fontId="16" fillId="0" borderId="27" xfId="0" applyFont="1" applyBorder="1" applyAlignment="1">
      <alignment vertical="top"/>
    </xf>
    <xf numFmtId="49" fontId="16" fillId="0" borderId="18" xfId="0" applyNumberFormat="1" applyFont="1" applyBorder="1" applyAlignment="1">
      <alignment vertical="top"/>
    </xf>
    <xf numFmtId="164" fontId="16" fillId="0" borderId="18" xfId="0" applyNumberFormat="1" applyFont="1" applyBorder="1" applyAlignment="1">
      <alignment vertical="top" shrinkToFit="1"/>
    </xf>
    <xf numFmtId="4" fontId="16" fillId="0" borderId="18" xfId="0" applyNumberFormat="1" applyFont="1" applyBorder="1" applyAlignment="1">
      <alignment vertical="top" shrinkToFit="1"/>
    </xf>
    <xf numFmtId="4" fontId="16" fillId="4" borderId="18" xfId="0" applyNumberFormat="1" applyFont="1" applyFill="1" applyBorder="1" applyAlignment="1" applyProtection="1">
      <alignment vertical="top" shrinkToFit="1"/>
      <protection locked="0"/>
    </xf>
    <xf numFmtId="4" fontId="16" fillId="4" borderId="0" xfId="0" applyNumberFormat="1" applyFont="1" applyFill="1" applyAlignment="1" applyProtection="1">
      <alignment vertical="top" shrinkToFit="1"/>
      <protection locked="0"/>
    </xf>
    <xf numFmtId="4" fontId="16" fillId="0" borderId="45" xfId="0" applyNumberFormat="1" applyFont="1" applyBorder="1" applyAlignment="1">
      <alignment vertical="top" shrinkToFit="1"/>
    </xf>
    <xf numFmtId="0" fontId="16" fillId="0" borderId="37" xfId="0" applyFont="1" applyBorder="1" applyAlignment="1">
      <alignment horizontal="center" vertical="top" shrinkToFit="1"/>
    </xf>
    <xf numFmtId="164" fontId="16" fillId="0" borderId="37" xfId="0" applyNumberFormat="1" applyFont="1" applyBorder="1" applyAlignment="1">
      <alignment vertical="top" shrinkToFit="1"/>
    </xf>
    <xf numFmtId="4" fontId="16" fillId="6" borderId="37" xfId="0" applyNumberFormat="1" applyFont="1" applyFill="1" applyBorder="1" applyAlignment="1" applyProtection="1">
      <alignment vertical="top" shrinkToFit="1"/>
      <protection locked="0"/>
    </xf>
    <xf numFmtId="4" fontId="16" fillId="0" borderId="37" xfId="0" applyNumberFormat="1" applyFont="1" applyBorder="1" applyAlignment="1">
      <alignment vertical="top" shrinkToFit="1"/>
    </xf>
    <xf numFmtId="4" fontId="16" fillId="4" borderId="37" xfId="0" applyNumberFormat="1" applyFont="1" applyFill="1" applyBorder="1" applyAlignment="1" applyProtection="1">
      <alignment vertical="top" shrinkToFit="1"/>
      <protection locked="0"/>
    </xf>
    <xf numFmtId="0" fontId="16" fillId="0" borderId="46" xfId="0" applyFont="1" applyBorder="1" applyAlignment="1">
      <alignment vertical="top"/>
    </xf>
    <xf numFmtId="0" fontId="3" fillId="2" borderId="0" xfId="0" applyFont="1" applyFill="1" applyAlignment="1">
      <alignment horizontal="left" wrapText="1"/>
    </xf>
    <xf numFmtId="0" fontId="8" fillId="6" borderId="6" xfId="0" applyFont="1" applyFill="1" applyBorder="1" applyAlignment="1" applyProtection="1">
      <alignment vertical="top"/>
      <protection locked="0"/>
    </xf>
    <xf numFmtId="0" fontId="0" fillId="6" borderId="6" xfId="0" applyFill="1" applyBorder="1" applyAlignment="1" applyProtection="1">
      <alignment vertical="top"/>
      <protection locked="0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6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6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6" borderId="6" xfId="0" applyFont="1" applyFill="1" applyBorder="1" applyAlignment="1" applyProtection="1">
      <alignment horizontal="left" vertical="center"/>
      <protection locked="0"/>
    </xf>
    <xf numFmtId="0" fontId="0" fillId="6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6" borderId="6" xfId="0" applyFont="1" applyFill="1" applyBorder="1" applyAlignment="1" applyProtection="1">
      <alignment horizontal="center" vertical="center" wrapText="1"/>
      <protection locked="0"/>
    </xf>
    <xf numFmtId="0" fontId="0" fillId="6" borderId="6" xfId="0" applyFill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6" borderId="6" xfId="0" applyFont="1" applyFill="1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4" fontId="8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vertical="top" wrapText="1"/>
    </xf>
    <xf numFmtId="0" fontId="17" fillId="0" borderId="0" xfId="0" quotePrefix="1" applyFont="1" applyAlignment="1">
      <alignment horizontal="left" vertical="top" wrapText="1"/>
    </xf>
    <xf numFmtId="0" fontId="17" fillId="0" borderId="0" xfId="0" quotePrefix="1" applyFont="1" applyAlignment="1">
      <alignment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C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C6" sqref="C6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214" t="s">
        <v>178</v>
      </c>
      <c r="B2" s="214"/>
      <c r="C2" s="214"/>
      <c r="D2" s="214"/>
      <c r="E2" s="214"/>
      <c r="F2" s="214"/>
      <c r="G2" s="214"/>
    </row>
  </sheetData>
  <sheetProtection algorithmName="SHA-512" hashValue="3MSZpC4r/3TsGCTtsCAqIaXdmBZOnIhGeTQIpM2FewpgFloRYdxyzS6s3yUxNNaCYDUMT4tVqoSzUIPN8eewrQ==" saltValue="6kSt4j41H1YiU1va/xCzAQ==" spinCount="100000" sheet="1" objects="1" scenarios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6"/>
  <sheetViews>
    <sheetView showGridLines="0" tabSelected="1" topLeftCell="B1" zoomScaleNormal="100" zoomScaleSheetLayoutView="75" workbookViewId="0">
      <selection activeCell="B1" sqref="B1:J1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49" customWidth="1"/>
    <col min="4" max="4" width="13" style="49" customWidth="1"/>
    <col min="5" max="5" width="9.7109375" style="49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5" t="s">
        <v>36</v>
      </c>
      <c r="B1" s="217" t="s">
        <v>298</v>
      </c>
      <c r="C1" s="218"/>
      <c r="D1" s="218"/>
      <c r="E1" s="218"/>
      <c r="F1" s="218"/>
      <c r="G1" s="218"/>
      <c r="H1" s="218"/>
      <c r="I1" s="218"/>
      <c r="J1" s="219"/>
    </row>
    <row r="2" spans="1:15" ht="36" customHeight="1" x14ac:dyDescent="0.2">
      <c r="A2" s="2"/>
      <c r="B2" s="70" t="s">
        <v>22</v>
      </c>
      <c r="C2" s="71"/>
      <c r="D2" s="72"/>
      <c r="E2" s="226" t="s">
        <v>181</v>
      </c>
      <c r="F2" s="227"/>
      <c r="G2" s="227"/>
      <c r="H2" s="227"/>
      <c r="I2" s="227"/>
      <c r="J2" s="228"/>
      <c r="O2" s="1"/>
    </row>
    <row r="3" spans="1:15" ht="27" hidden="1" customHeight="1" x14ac:dyDescent="0.2">
      <c r="A3" s="2"/>
      <c r="B3" s="73"/>
      <c r="C3" s="71"/>
      <c r="D3" s="74"/>
      <c r="E3" s="229"/>
      <c r="F3" s="230"/>
      <c r="G3" s="230"/>
      <c r="H3" s="230"/>
      <c r="I3" s="230"/>
      <c r="J3" s="231"/>
    </row>
    <row r="4" spans="1:15" ht="23.25" customHeight="1" x14ac:dyDescent="0.2">
      <c r="A4" s="2"/>
      <c r="B4" s="75"/>
      <c r="C4" s="76"/>
      <c r="D4" s="77"/>
      <c r="E4" s="239"/>
      <c r="F4" s="239"/>
      <c r="G4" s="239"/>
      <c r="H4" s="239"/>
      <c r="I4" s="239"/>
      <c r="J4" s="240"/>
    </row>
    <row r="5" spans="1:15" ht="24" customHeight="1" x14ac:dyDescent="0.2">
      <c r="A5" s="2"/>
      <c r="B5" s="29" t="s">
        <v>40</v>
      </c>
      <c r="D5" s="243" t="s">
        <v>182</v>
      </c>
      <c r="E5" s="244"/>
      <c r="F5" s="244"/>
      <c r="G5" s="244"/>
      <c r="H5" s="18" t="s">
        <v>39</v>
      </c>
      <c r="I5" s="187" t="s">
        <v>183</v>
      </c>
      <c r="J5" s="8"/>
    </row>
    <row r="6" spans="1:15" ht="15.75" customHeight="1" x14ac:dyDescent="0.2">
      <c r="A6" s="2"/>
      <c r="B6" s="26"/>
      <c r="C6" s="51"/>
      <c r="D6" s="245" t="s">
        <v>185</v>
      </c>
      <c r="E6" s="246"/>
      <c r="F6" s="246"/>
      <c r="G6" s="246"/>
      <c r="H6" s="18" t="s">
        <v>34</v>
      </c>
      <c r="I6" s="79" t="s">
        <v>184</v>
      </c>
      <c r="J6" s="8"/>
    </row>
    <row r="7" spans="1:15" ht="15.75" customHeight="1" x14ac:dyDescent="0.2">
      <c r="A7" s="2"/>
      <c r="B7" s="27"/>
      <c r="C7" s="52"/>
      <c r="D7" s="78" t="s">
        <v>186</v>
      </c>
      <c r="E7" s="247" t="s">
        <v>187</v>
      </c>
      <c r="F7" s="248"/>
      <c r="G7" s="248"/>
      <c r="H7" s="24"/>
      <c r="I7" s="23"/>
      <c r="J7" s="32"/>
    </row>
    <row r="8" spans="1:15" ht="24" hidden="1" customHeight="1" x14ac:dyDescent="0.2">
      <c r="A8" s="2"/>
      <c r="B8" s="29" t="s">
        <v>20</v>
      </c>
      <c r="D8" s="80" t="s">
        <v>42</v>
      </c>
      <c r="H8" s="18" t="s">
        <v>39</v>
      </c>
      <c r="I8" s="79" t="s">
        <v>46</v>
      </c>
      <c r="J8" s="8"/>
    </row>
    <row r="9" spans="1:15" ht="15.75" hidden="1" customHeight="1" x14ac:dyDescent="0.2">
      <c r="A9" s="2"/>
      <c r="B9" s="2"/>
      <c r="D9" s="80" t="s">
        <v>43</v>
      </c>
      <c r="H9" s="18" t="s">
        <v>34</v>
      </c>
      <c r="I9" s="22"/>
      <c r="J9" s="8"/>
    </row>
    <row r="10" spans="1:15" ht="15.75" hidden="1" customHeight="1" x14ac:dyDescent="0.2">
      <c r="A10" s="2"/>
      <c r="B10" s="33"/>
      <c r="C10" s="52"/>
      <c r="D10" s="78" t="s">
        <v>45</v>
      </c>
      <c r="E10" s="81" t="s">
        <v>44</v>
      </c>
      <c r="F10" s="24"/>
      <c r="G10" s="14"/>
      <c r="H10" s="14"/>
      <c r="I10" s="34"/>
      <c r="J10" s="32"/>
    </row>
    <row r="11" spans="1:15" ht="24" customHeight="1" x14ac:dyDescent="0.2">
      <c r="A11" s="2"/>
      <c r="B11" s="29" t="s">
        <v>19</v>
      </c>
      <c r="D11" s="233"/>
      <c r="E11" s="233"/>
      <c r="F11" s="233"/>
      <c r="G11" s="233"/>
      <c r="H11" s="18" t="s">
        <v>39</v>
      </c>
      <c r="I11" s="182"/>
      <c r="J11" s="8"/>
    </row>
    <row r="12" spans="1:15" ht="15.75" customHeight="1" x14ac:dyDescent="0.2">
      <c r="A12" s="2"/>
      <c r="B12" s="26"/>
      <c r="C12" s="51"/>
      <c r="D12" s="238"/>
      <c r="E12" s="238"/>
      <c r="F12" s="238"/>
      <c r="G12" s="238"/>
      <c r="H12" s="18" t="s">
        <v>34</v>
      </c>
      <c r="I12" s="182"/>
      <c r="J12" s="8"/>
    </row>
    <row r="13" spans="1:15" ht="15.75" customHeight="1" x14ac:dyDescent="0.2">
      <c r="A13" s="2"/>
      <c r="B13" s="27"/>
      <c r="C13" s="52"/>
      <c r="D13" s="181"/>
      <c r="E13" s="241"/>
      <c r="F13" s="242"/>
      <c r="G13" s="242"/>
      <c r="H13" s="19"/>
      <c r="I13" s="23"/>
      <c r="J13" s="32"/>
    </row>
    <row r="14" spans="1:15" ht="24" customHeight="1" x14ac:dyDescent="0.2">
      <c r="A14" s="2"/>
      <c r="B14" s="41" t="s">
        <v>21</v>
      </c>
      <c r="C14" s="53"/>
      <c r="D14" s="54"/>
      <c r="E14" s="55"/>
      <c r="F14" s="42"/>
      <c r="G14" s="42"/>
      <c r="H14" s="43"/>
      <c r="I14" s="42"/>
      <c r="J14" s="44"/>
    </row>
    <row r="15" spans="1:15" ht="32.25" customHeight="1" x14ac:dyDescent="0.2">
      <c r="A15" s="2"/>
      <c r="B15" s="33" t="s">
        <v>32</v>
      </c>
      <c r="C15" s="56"/>
      <c r="D15" s="50"/>
      <c r="E15" s="232"/>
      <c r="F15" s="232"/>
      <c r="G15" s="234"/>
      <c r="H15" s="234"/>
      <c r="I15" s="234" t="s">
        <v>29</v>
      </c>
      <c r="J15" s="235"/>
    </row>
    <row r="16" spans="1:15" ht="23.25" customHeight="1" x14ac:dyDescent="0.2">
      <c r="A16" s="133" t="s">
        <v>24</v>
      </c>
      <c r="B16" s="36" t="s">
        <v>24</v>
      </c>
      <c r="C16" s="57"/>
      <c r="D16" s="58"/>
      <c r="E16" s="223"/>
      <c r="F16" s="224"/>
      <c r="G16" s="223"/>
      <c r="H16" s="224"/>
      <c r="I16" s="223">
        <f>SUMIF(F51:F62,A16,I51:I62)+SUMIF(F51:F62,"PSU",I51:I62)</f>
        <v>0</v>
      </c>
      <c r="J16" s="225"/>
    </row>
    <row r="17" spans="1:10" ht="23.25" customHeight="1" x14ac:dyDescent="0.2">
      <c r="A17" s="133" t="s">
        <v>25</v>
      </c>
      <c r="B17" s="36" t="s">
        <v>25</v>
      </c>
      <c r="C17" s="57"/>
      <c r="D17" s="58"/>
      <c r="E17" s="223"/>
      <c r="F17" s="224"/>
      <c r="G17" s="223"/>
      <c r="H17" s="224"/>
      <c r="I17" s="223">
        <f>SUMIF(F51:F62,A17,I51:I62)</f>
        <v>0</v>
      </c>
      <c r="J17" s="225"/>
    </row>
    <row r="18" spans="1:10" ht="23.25" customHeight="1" x14ac:dyDescent="0.2">
      <c r="A18" s="133" t="s">
        <v>26</v>
      </c>
      <c r="B18" s="36" t="s">
        <v>26</v>
      </c>
      <c r="C18" s="57"/>
      <c r="D18" s="58"/>
      <c r="E18" s="223"/>
      <c r="F18" s="224"/>
      <c r="G18" s="223"/>
      <c r="H18" s="224"/>
      <c r="I18" s="223">
        <f>SUMIF(F51:F62,A18,I51:I62)</f>
        <v>0</v>
      </c>
      <c r="J18" s="225"/>
    </row>
    <row r="19" spans="1:10" ht="23.25" customHeight="1" x14ac:dyDescent="0.2">
      <c r="A19" s="133" t="s">
        <v>73</v>
      </c>
      <c r="B19" s="36" t="s">
        <v>27</v>
      </c>
      <c r="C19" s="57"/>
      <c r="D19" s="58"/>
      <c r="E19" s="223"/>
      <c r="F19" s="224"/>
      <c r="G19" s="223"/>
      <c r="H19" s="224"/>
      <c r="I19" s="223">
        <f>SUMIF(F51:F62,A19,I51:I62)</f>
        <v>0</v>
      </c>
      <c r="J19" s="225"/>
    </row>
    <row r="20" spans="1:10" ht="23.25" customHeight="1" x14ac:dyDescent="0.2">
      <c r="A20" s="133" t="s">
        <v>74</v>
      </c>
      <c r="B20" s="36" t="s">
        <v>28</v>
      </c>
      <c r="C20" s="57"/>
      <c r="D20" s="58"/>
      <c r="E20" s="223"/>
      <c r="F20" s="224"/>
      <c r="G20" s="223"/>
      <c r="H20" s="224"/>
      <c r="I20" s="223">
        <f>SUMIF(F51:F62,A20,I51:I62)</f>
        <v>0</v>
      </c>
      <c r="J20" s="225"/>
    </row>
    <row r="21" spans="1:10" ht="23.25" customHeight="1" x14ac:dyDescent="0.2">
      <c r="A21" s="2"/>
      <c r="B21" s="46" t="s">
        <v>29</v>
      </c>
      <c r="C21" s="59"/>
      <c r="D21" s="60"/>
      <c r="E21" s="236"/>
      <c r="F21" s="237"/>
      <c r="G21" s="236"/>
      <c r="H21" s="237"/>
      <c r="I21" s="236">
        <f>SUM(I16:J20)</f>
        <v>0</v>
      </c>
      <c r="J21" s="254"/>
    </row>
    <row r="22" spans="1:10" ht="33" customHeight="1" x14ac:dyDescent="0.2">
      <c r="A22" s="2"/>
      <c r="B22" s="40" t="s">
        <v>33</v>
      </c>
      <c r="C22" s="57"/>
      <c r="D22" s="58"/>
      <c r="E22" s="61"/>
      <c r="F22" s="37"/>
      <c r="G22" s="31"/>
      <c r="H22" s="31"/>
      <c r="I22" s="31"/>
      <c r="J22" s="38"/>
    </row>
    <row r="23" spans="1:10" ht="23.25" customHeight="1" x14ac:dyDescent="0.2">
      <c r="A23" s="2">
        <f>ZakladDPHSni*SazbaDPH1/100</f>
        <v>0</v>
      </c>
      <c r="B23" s="36" t="s">
        <v>12</v>
      </c>
      <c r="C23" s="57"/>
      <c r="D23" s="58"/>
      <c r="E23" s="62">
        <v>15</v>
      </c>
      <c r="F23" s="37" t="s">
        <v>0</v>
      </c>
      <c r="G23" s="252">
        <f>ZakladDPHSniVypocet</f>
        <v>0</v>
      </c>
      <c r="H23" s="253"/>
      <c r="I23" s="253"/>
      <c r="J23" s="38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6" t="s">
        <v>13</v>
      </c>
      <c r="C24" s="57"/>
      <c r="D24" s="58"/>
      <c r="E24" s="62">
        <f>SazbaDPH1</f>
        <v>15</v>
      </c>
      <c r="F24" s="37" t="s">
        <v>0</v>
      </c>
      <c r="G24" s="250">
        <f>A23</f>
        <v>0</v>
      </c>
      <c r="H24" s="251"/>
      <c r="I24" s="251"/>
      <c r="J24" s="38" t="str">
        <f t="shared" si="0"/>
        <v>CZK</v>
      </c>
    </row>
    <row r="25" spans="1:10" ht="23.25" customHeight="1" x14ac:dyDescent="0.2">
      <c r="A25" s="2">
        <f>ZakladDPHZakl*SazbaDPH2/100</f>
        <v>0</v>
      </c>
      <c r="B25" s="36" t="s">
        <v>14</v>
      </c>
      <c r="C25" s="57"/>
      <c r="D25" s="58"/>
      <c r="E25" s="62">
        <v>21</v>
      </c>
      <c r="F25" s="37" t="s">
        <v>0</v>
      </c>
      <c r="G25" s="252">
        <f>ZakladDPHZaklVypocet</f>
        <v>0</v>
      </c>
      <c r="H25" s="253"/>
      <c r="I25" s="253"/>
      <c r="J25" s="38" t="str">
        <f t="shared" si="0"/>
        <v>CZK</v>
      </c>
    </row>
    <row r="26" spans="1:10" ht="23.25" customHeight="1" x14ac:dyDescent="0.2">
      <c r="A26" s="2">
        <f>(A25-INT(A25))*100</f>
        <v>0</v>
      </c>
      <c r="B26" s="30" t="s">
        <v>15</v>
      </c>
      <c r="C26" s="63"/>
      <c r="D26" s="50"/>
      <c r="E26" s="64">
        <f>SazbaDPH2</f>
        <v>21</v>
      </c>
      <c r="F26" s="28" t="s">
        <v>0</v>
      </c>
      <c r="G26" s="220">
        <f>A25</f>
        <v>0</v>
      </c>
      <c r="H26" s="221"/>
      <c r="I26" s="221"/>
      <c r="J26" s="35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29" t="s">
        <v>4</v>
      </c>
      <c r="C27" s="65"/>
      <c r="D27" s="66"/>
      <c r="E27" s="65"/>
      <c r="F27" s="16"/>
      <c r="G27" s="222">
        <f>CenaCelkem-(ZakladDPHSni+DPHSni+ZakladDPHZakl+DPHZakl)</f>
        <v>0</v>
      </c>
      <c r="H27" s="222"/>
      <c r="I27" s="222"/>
      <c r="J27" s="39" t="str">
        <f t="shared" si="0"/>
        <v>CZK</v>
      </c>
    </row>
    <row r="28" spans="1:10" ht="27.75" hidden="1" customHeight="1" thickBot="1" x14ac:dyDescent="0.25">
      <c r="A28" s="2"/>
      <c r="B28" s="107" t="s">
        <v>23</v>
      </c>
      <c r="C28" s="108"/>
      <c r="D28" s="108"/>
      <c r="E28" s="109"/>
      <c r="F28" s="110"/>
      <c r="G28" s="256">
        <f>ZakladDPHSniVypocet+ZakladDPHZaklVypocet</f>
        <v>0</v>
      </c>
      <c r="H28" s="256"/>
      <c r="I28" s="256"/>
      <c r="J28" s="111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07" t="s">
        <v>35</v>
      </c>
      <c r="C29" s="112"/>
      <c r="D29" s="112"/>
      <c r="E29" s="112"/>
      <c r="F29" s="113"/>
      <c r="G29" s="255">
        <f>A27</f>
        <v>0</v>
      </c>
      <c r="H29" s="255"/>
      <c r="I29" s="255"/>
      <c r="J29" s="114" t="s">
        <v>57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67" t="s">
        <v>11</v>
      </c>
      <c r="D32" s="261"/>
      <c r="E32" s="262"/>
      <c r="F32" s="15" t="s">
        <v>10</v>
      </c>
      <c r="G32" s="215"/>
      <c r="H32" s="216"/>
      <c r="I32" s="21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68"/>
      <c r="D34" s="257"/>
      <c r="E34" s="258"/>
      <c r="G34" s="259"/>
      <c r="H34" s="260"/>
      <c r="I34" s="260"/>
      <c r="J34" s="25"/>
    </row>
    <row r="35" spans="1:10" ht="12.75" customHeight="1" x14ac:dyDescent="0.2">
      <c r="A35" s="2"/>
      <c r="B35" s="2"/>
      <c r="D35" s="249" t="s">
        <v>2</v>
      </c>
      <c r="E35" s="249"/>
      <c r="H35" s="10" t="s">
        <v>3</v>
      </c>
      <c r="J35" s="9"/>
    </row>
    <row r="36" spans="1:10" ht="13.5" customHeight="1" thickBot="1" x14ac:dyDescent="0.25">
      <c r="A36" s="11"/>
      <c r="B36" s="11"/>
      <c r="C36" s="69"/>
      <c r="D36" s="69"/>
      <c r="E36" s="69"/>
      <c r="F36" s="12"/>
      <c r="G36" s="12"/>
      <c r="H36" s="12"/>
      <c r="I36" s="12"/>
      <c r="J36" s="13"/>
    </row>
    <row r="37" spans="1:10" ht="27" customHeight="1" x14ac:dyDescent="0.2">
      <c r="B37" s="85" t="s">
        <v>16</v>
      </c>
      <c r="C37" s="86"/>
      <c r="D37" s="86"/>
      <c r="E37" s="86"/>
      <c r="F37" s="87"/>
      <c r="G37" s="87"/>
      <c r="H37" s="87"/>
      <c r="I37" s="87"/>
      <c r="J37" s="88"/>
    </row>
    <row r="38" spans="1:10" ht="25.5" customHeight="1" x14ac:dyDescent="0.2">
      <c r="A38" s="84" t="s">
        <v>37</v>
      </c>
      <c r="B38" s="89" t="s">
        <v>17</v>
      </c>
      <c r="C38" s="90" t="s">
        <v>5</v>
      </c>
      <c r="D38" s="90"/>
      <c r="E38" s="90"/>
      <c r="F38" s="91" t="str">
        <f>B23</f>
        <v>Základ pro sníženou DPH</v>
      </c>
      <c r="G38" s="91" t="str">
        <f>B25</f>
        <v>Základ pro základní DPH</v>
      </c>
      <c r="H38" s="92" t="s">
        <v>18</v>
      </c>
      <c r="I38" s="92" t="s">
        <v>1</v>
      </c>
      <c r="J38" s="93" t="s">
        <v>0</v>
      </c>
    </row>
    <row r="39" spans="1:10" ht="25.5" hidden="1" customHeight="1" x14ac:dyDescent="0.2">
      <c r="A39" s="84">
        <v>1</v>
      </c>
      <c r="B39" s="94" t="s">
        <v>47</v>
      </c>
      <c r="C39" s="264"/>
      <c r="D39" s="264"/>
      <c r="E39" s="264"/>
      <c r="F39" s="95" t="e">
        <f>'00 01 Naklady'!AE35+#REF!+#REF!+'02 E1 Pol'!AE95</f>
        <v>#REF!</v>
      </c>
      <c r="G39" s="96" t="e">
        <f>'00 01 Naklady'!AF35+#REF!+#REF!+'02 E1 Pol'!AF95</f>
        <v>#REF!</v>
      </c>
      <c r="H39" s="97" t="e">
        <f t="shared" ref="H39:H44" si="1">(F39*SazbaDPH1/100)+(G39*SazbaDPH2/100)</f>
        <v>#REF!</v>
      </c>
      <c r="I39" s="97" t="e">
        <f>F39+G39+H39</f>
        <v>#REF!</v>
      </c>
      <c r="J39" s="98" t="str">
        <f>IF(CenaCelkemVypocet=0,"",I39/CenaCelkemVypocet*100)</f>
        <v/>
      </c>
    </row>
    <row r="40" spans="1:10" ht="25.5" customHeight="1" x14ac:dyDescent="0.2">
      <c r="A40" s="84">
        <v>2</v>
      </c>
      <c r="B40" s="99"/>
      <c r="C40" s="263" t="s">
        <v>48</v>
      </c>
      <c r="D40" s="263"/>
      <c r="E40" s="263"/>
      <c r="F40" s="100">
        <v>0</v>
      </c>
      <c r="G40" s="101">
        <f>G41</f>
        <v>0</v>
      </c>
      <c r="H40" s="101">
        <f t="shared" si="1"/>
        <v>0</v>
      </c>
      <c r="I40" s="101">
        <f>F40+G40+H40</f>
        <v>0</v>
      </c>
      <c r="J40" s="102" t="str">
        <f>IF(CenaCelkemVypocet=0,"",I40/CenaCelkemVypocet*100)</f>
        <v/>
      </c>
    </row>
    <row r="41" spans="1:10" ht="25.5" customHeight="1" x14ac:dyDescent="0.2">
      <c r="A41" s="84">
        <v>3</v>
      </c>
      <c r="B41" s="103" t="s">
        <v>49</v>
      </c>
      <c r="C41" s="264" t="s">
        <v>50</v>
      </c>
      <c r="D41" s="264"/>
      <c r="E41" s="264"/>
      <c r="F41" s="104">
        <v>0</v>
      </c>
      <c r="G41" s="97">
        <f>'00 01 Naklady'!G35</f>
        <v>0</v>
      </c>
      <c r="H41" s="97">
        <f t="shared" si="1"/>
        <v>0</v>
      </c>
      <c r="I41" s="97">
        <f>F41+G41+H41</f>
        <v>0</v>
      </c>
      <c r="J41" s="98" t="str">
        <f>IF(CenaCelkemVypocet=0,"",I41/CenaCelkemVypocet*100)</f>
        <v/>
      </c>
    </row>
    <row r="42" spans="1:10" ht="25.5" customHeight="1" x14ac:dyDescent="0.2">
      <c r="A42" s="84">
        <v>2</v>
      </c>
      <c r="B42" s="99"/>
      <c r="C42" s="263" t="s">
        <v>51</v>
      </c>
      <c r="D42" s="263"/>
      <c r="E42" s="263"/>
      <c r="F42" s="100"/>
      <c r="G42" s="101"/>
      <c r="H42" s="101">
        <f t="shared" si="1"/>
        <v>0</v>
      </c>
      <c r="I42" s="101"/>
      <c r="J42" s="102"/>
    </row>
    <row r="43" spans="1:10" ht="25.5" customHeight="1" x14ac:dyDescent="0.2">
      <c r="A43" s="84">
        <v>2</v>
      </c>
      <c r="B43" s="99" t="s">
        <v>52</v>
      </c>
      <c r="C43" s="263" t="s">
        <v>53</v>
      </c>
      <c r="D43" s="263"/>
      <c r="E43" s="263"/>
      <c r="F43" s="100">
        <v>0</v>
      </c>
      <c r="G43" s="101">
        <f>G44</f>
        <v>0</v>
      </c>
      <c r="H43" s="101">
        <f t="shared" si="1"/>
        <v>0</v>
      </c>
      <c r="I43" s="101">
        <f>F43+G43+H43</f>
        <v>0</v>
      </c>
      <c r="J43" s="102" t="str">
        <f>IF(CenaCelkemVypocet=0,"",I43/CenaCelkemVypocet*100)</f>
        <v/>
      </c>
    </row>
    <row r="44" spans="1:10" ht="25.5" customHeight="1" x14ac:dyDescent="0.2">
      <c r="A44" s="84">
        <v>3</v>
      </c>
      <c r="B44" s="103" t="s">
        <v>54</v>
      </c>
      <c r="C44" s="264" t="s">
        <v>55</v>
      </c>
      <c r="D44" s="264"/>
      <c r="E44" s="264"/>
      <c r="F44" s="104">
        <v>0</v>
      </c>
      <c r="G44" s="97">
        <f>'02 E1 Pol'!G95</f>
        <v>0</v>
      </c>
      <c r="H44" s="97">
        <f t="shared" si="1"/>
        <v>0</v>
      </c>
      <c r="I44" s="97">
        <f>F44+G44+H44</f>
        <v>0</v>
      </c>
      <c r="J44" s="98" t="str">
        <f>IF(CenaCelkemVypocet=0,"",I44/CenaCelkemVypocet*100)</f>
        <v/>
      </c>
    </row>
    <row r="45" spans="1:10" ht="25.5" customHeight="1" x14ac:dyDescent="0.2">
      <c r="A45" s="84"/>
      <c r="B45" s="265" t="s">
        <v>56</v>
      </c>
      <c r="C45" s="266"/>
      <c r="D45" s="266"/>
      <c r="E45" s="267"/>
      <c r="F45" s="105">
        <f>F40+F43</f>
        <v>0</v>
      </c>
      <c r="G45" s="105">
        <f>G40+G43</f>
        <v>0</v>
      </c>
      <c r="H45" s="105">
        <f>H40+H43</f>
        <v>0</v>
      </c>
      <c r="I45" s="105">
        <f>I40+I43</f>
        <v>0</v>
      </c>
      <c r="J45" s="106">
        <f>SUMIF(A39:A44,"=1",J39:J44)</f>
        <v>0</v>
      </c>
    </row>
    <row r="48" spans="1:10" ht="15.75" x14ac:dyDescent="0.25">
      <c r="B48" s="115" t="s">
        <v>58</v>
      </c>
    </row>
    <row r="50" spans="1:10" ht="25.5" customHeight="1" x14ac:dyDescent="0.2">
      <c r="A50" s="117"/>
      <c r="B50" s="120" t="s">
        <v>17</v>
      </c>
      <c r="C50" s="120" t="s">
        <v>5</v>
      </c>
      <c r="D50" s="121"/>
      <c r="E50" s="121"/>
      <c r="F50" s="122" t="s">
        <v>59</v>
      </c>
      <c r="G50" s="122"/>
      <c r="H50" s="122"/>
      <c r="I50" s="122" t="s">
        <v>29</v>
      </c>
      <c r="J50" s="122" t="s">
        <v>0</v>
      </c>
    </row>
    <row r="51" spans="1:10" ht="36.75" customHeight="1" x14ac:dyDescent="0.2">
      <c r="A51" s="118"/>
      <c r="B51" s="123" t="s">
        <v>189</v>
      </c>
      <c r="C51" s="268" t="s">
        <v>217</v>
      </c>
      <c r="D51" s="269"/>
      <c r="E51" s="269"/>
      <c r="F51" s="129" t="s">
        <v>24</v>
      </c>
      <c r="G51" s="130"/>
      <c r="H51" s="130"/>
      <c r="I51" s="130">
        <f>'02 E1 Pol'!G8</f>
        <v>0</v>
      </c>
      <c r="J51" s="127" t="str">
        <f>IF(I63=0,"",I51/I63*100)</f>
        <v/>
      </c>
    </row>
    <row r="52" spans="1:10" ht="36.75" customHeight="1" x14ac:dyDescent="0.2">
      <c r="A52" s="118"/>
      <c r="B52" s="123" t="s">
        <v>190</v>
      </c>
      <c r="C52" s="268" t="s">
        <v>72</v>
      </c>
      <c r="D52" s="269"/>
      <c r="E52" s="269"/>
      <c r="F52" s="129" t="s">
        <v>24</v>
      </c>
      <c r="G52" s="130"/>
      <c r="H52" s="130"/>
      <c r="I52" s="130">
        <f>'02 E1 Pol'!G13</f>
        <v>0</v>
      </c>
      <c r="J52" s="127" t="str">
        <f>IF(I63=0,"",I52/I63*100)</f>
        <v/>
      </c>
    </row>
    <row r="53" spans="1:10" ht="36.75" customHeight="1" x14ac:dyDescent="0.2">
      <c r="A53" s="118"/>
      <c r="B53" s="123" t="s">
        <v>191</v>
      </c>
      <c r="C53" s="268" t="s">
        <v>205</v>
      </c>
      <c r="D53" s="269"/>
      <c r="E53" s="269"/>
      <c r="F53" s="129" t="s">
        <v>24</v>
      </c>
      <c r="G53" s="130"/>
      <c r="H53" s="130"/>
      <c r="I53" s="130">
        <f>'02 E1 Pol'!G18</f>
        <v>0</v>
      </c>
      <c r="J53" s="127" t="str">
        <f>IF(I63=0,"",I53/I63*100)</f>
        <v/>
      </c>
    </row>
    <row r="54" spans="1:10" ht="36.75" customHeight="1" x14ac:dyDescent="0.2">
      <c r="A54" s="118"/>
      <c r="B54" s="123" t="s">
        <v>66</v>
      </c>
      <c r="C54" s="268" t="s">
        <v>198</v>
      </c>
      <c r="D54" s="269"/>
      <c r="E54" s="269"/>
      <c r="F54" s="129" t="s">
        <v>24</v>
      </c>
      <c r="G54" s="130"/>
      <c r="H54" s="130"/>
      <c r="I54" s="130">
        <f>'02 E1 Pol'!G29</f>
        <v>0</v>
      </c>
      <c r="J54" s="127" t="str">
        <f>IF(I63=0,"",I54/I63*100)</f>
        <v/>
      </c>
    </row>
    <row r="55" spans="1:10" ht="36.75" customHeight="1" x14ac:dyDescent="0.2">
      <c r="A55" s="118"/>
      <c r="B55" s="123" t="s">
        <v>67</v>
      </c>
      <c r="C55" s="268" t="s">
        <v>206</v>
      </c>
      <c r="D55" s="269"/>
      <c r="E55" s="269"/>
      <c r="F55" s="129" t="s">
        <v>24</v>
      </c>
      <c r="G55" s="130"/>
      <c r="H55" s="130"/>
      <c r="I55" s="130">
        <f>'02 E1 Pol'!G41</f>
        <v>0</v>
      </c>
      <c r="J55" s="127" t="str">
        <f>IF(I63=0,"",I55/I63*100)</f>
        <v/>
      </c>
    </row>
    <row r="56" spans="1:10" ht="36.75" customHeight="1" x14ac:dyDescent="0.2">
      <c r="A56" s="118"/>
      <c r="B56" s="123" t="s">
        <v>68</v>
      </c>
      <c r="C56" s="268" t="s">
        <v>61</v>
      </c>
      <c r="D56" s="269"/>
      <c r="E56" s="269"/>
      <c r="F56" s="129" t="s">
        <v>24</v>
      </c>
      <c r="G56" s="130"/>
      <c r="H56" s="130"/>
      <c r="I56" s="130">
        <f>'02 E1 Pol'!G61</f>
        <v>0</v>
      </c>
      <c r="J56" s="127" t="str">
        <f>IF(I63=0,"",I56/I63*100)</f>
        <v/>
      </c>
    </row>
    <row r="57" spans="1:10" ht="36.75" customHeight="1" x14ac:dyDescent="0.2">
      <c r="A57" s="118"/>
      <c r="B57" s="123" t="s">
        <v>71</v>
      </c>
      <c r="C57" s="268" t="s">
        <v>62</v>
      </c>
      <c r="D57" s="269"/>
      <c r="E57" s="269"/>
      <c r="F57" s="129" t="s">
        <v>24</v>
      </c>
      <c r="G57" s="130"/>
      <c r="H57" s="130"/>
      <c r="I57" s="130">
        <f>'02 E1 Pol'!G68</f>
        <v>0</v>
      </c>
      <c r="J57" s="127" t="str">
        <f>IF(I63=0,"",I57/I63*100)</f>
        <v/>
      </c>
    </row>
    <row r="58" spans="1:10" ht="36.75" customHeight="1" x14ac:dyDescent="0.2">
      <c r="A58" s="118"/>
      <c r="B58" s="123" t="s">
        <v>69</v>
      </c>
      <c r="C58" s="268" t="s">
        <v>63</v>
      </c>
      <c r="D58" s="269"/>
      <c r="E58" s="269"/>
      <c r="F58" s="129" t="s">
        <v>24</v>
      </c>
      <c r="G58" s="130"/>
      <c r="H58" s="130"/>
      <c r="I58" s="130">
        <f>'02 E1 Pol'!G70</f>
        <v>0</v>
      </c>
      <c r="J58" s="127" t="str">
        <f>IF(I63=0,"",I58/I63*100)</f>
        <v/>
      </c>
    </row>
    <row r="59" spans="1:10" ht="36.75" customHeight="1" x14ac:dyDescent="0.2">
      <c r="A59" s="118"/>
      <c r="B59" s="123" t="s">
        <v>70</v>
      </c>
      <c r="C59" s="268" t="s">
        <v>64</v>
      </c>
      <c r="D59" s="269"/>
      <c r="E59" s="269"/>
      <c r="F59" s="129" t="s">
        <v>24</v>
      </c>
      <c r="G59" s="130"/>
      <c r="H59" s="130"/>
      <c r="I59" s="130">
        <f>'02 E1 Pol'!G74</f>
        <v>0</v>
      </c>
      <c r="J59" s="127" t="str">
        <f>IF(I63=0,"",I59/I63*100)</f>
        <v/>
      </c>
    </row>
    <row r="60" spans="1:10" ht="36.75" customHeight="1" x14ac:dyDescent="0.2">
      <c r="A60" s="118"/>
      <c r="B60" s="123" t="s">
        <v>60</v>
      </c>
      <c r="C60" s="268" t="s">
        <v>28</v>
      </c>
      <c r="D60" s="269"/>
      <c r="E60" s="269"/>
      <c r="F60" s="129" t="s">
        <v>24</v>
      </c>
      <c r="G60" s="130"/>
      <c r="H60" s="130"/>
      <c r="I60" s="130">
        <f>'02 E1 Pol'!G89</f>
        <v>0</v>
      </c>
      <c r="J60" s="127" t="str">
        <f>IF(I63=0,"",I60/I63*100)</f>
        <v/>
      </c>
    </row>
    <row r="61" spans="1:10" ht="36.75" customHeight="1" x14ac:dyDescent="0.2">
      <c r="A61" s="118"/>
      <c r="B61" s="123" t="s">
        <v>73</v>
      </c>
      <c r="C61" s="268" t="s">
        <v>27</v>
      </c>
      <c r="D61" s="269"/>
      <c r="E61" s="269"/>
      <c r="F61" s="129" t="s">
        <v>73</v>
      </c>
      <c r="G61" s="130"/>
      <c r="H61" s="130"/>
      <c r="I61" s="130">
        <f>'00 01 Naklady'!G8</f>
        <v>0</v>
      </c>
      <c r="J61" s="127" t="str">
        <f>IF(I63=0,"",I61/I63*100)</f>
        <v/>
      </c>
    </row>
    <row r="62" spans="1:10" ht="36.75" customHeight="1" x14ac:dyDescent="0.2">
      <c r="A62" s="118"/>
      <c r="B62" s="123" t="s">
        <v>74</v>
      </c>
      <c r="C62" s="268" t="s">
        <v>28</v>
      </c>
      <c r="D62" s="269"/>
      <c r="E62" s="269"/>
      <c r="F62" s="129" t="s">
        <v>74</v>
      </c>
      <c r="G62" s="130"/>
      <c r="H62" s="130"/>
      <c r="I62" s="130">
        <f>'00 01 Naklady'!G13</f>
        <v>0</v>
      </c>
      <c r="J62" s="127" t="str">
        <f>IF(I63=0,"",I62/I63*100)</f>
        <v/>
      </c>
    </row>
    <row r="63" spans="1:10" ht="25.5" customHeight="1" x14ac:dyDescent="0.2">
      <c r="A63" s="119"/>
      <c r="B63" s="124" t="s">
        <v>1</v>
      </c>
      <c r="C63" s="125"/>
      <c r="D63" s="126"/>
      <c r="E63" s="126"/>
      <c r="F63" s="131"/>
      <c r="G63" s="132"/>
      <c r="H63" s="132"/>
      <c r="I63" s="132">
        <f>SUM(I51:I62)</f>
        <v>0</v>
      </c>
      <c r="J63" s="128">
        <f>SUM(J51:J62)</f>
        <v>0</v>
      </c>
    </row>
    <row r="64" spans="1:10" x14ac:dyDescent="0.2">
      <c r="F64" s="82"/>
      <c r="G64" s="82"/>
      <c r="H64" s="82"/>
      <c r="I64" s="82"/>
      <c r="J64" s="83"/>
    </row>
    <row r="65" spans="6:10" x14ac:dyDescent="0.2">
      <c r="F65" s="82"/>
      <c r="G65" s="82"/>
      <c r="H65" s="82"/>
      <c r="I65" s="82"/>
      <c r="J65" s="83"/>
    </row>
    <row r="66" spans="6:10" x14ac:dyDescent="0.2">
      <c r="F66" s="82"/>
      <c r="G66" s="82"/>
      <c r="H66" s="82"/>
      <c r="I66" s="82"/>
      <c r="J66" s="83"/>
    </row>
  </sheetData>
  <sheetProtection algorithmName="SHA-512" hashValue="30Gt5K7Hlrtw8I5RoISebH9hOR3gJz3G7hkknJV4FuRc8wvRrOtOIAICqQz/wiIWGPkywxpGBkLSwviKcLbUxw==" saltValue="jZ1BR62X42tqDysAETPDYA==" spinCount="100000" sheet="1" objects="1" scenarios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2">
    <mergeCell ref="C61:E61"/>
    <mergeCell ref="C62:E62"/>
    <mergeCell ref="C56:E56"/>
    <mergeCell ref="C57:E57"/>
    <mergeCell ref="C58:E58"/>
    <mergeCell ref="C59:E59"/>
    <mergeCell ref="C60:E60"/>
    <mergeCell ref="C51:E51"/>
    <mergeCell ref="C52:E52"/>
    <mergeCell ref="C53:E53"/>
    <mergeCell ref="C54:E54"/>
    <mergeCell ref="C55:E55"/>
    <mergeCell ref="C43:E43"/>
    <mergeCell ref="C44:E44"/>
    <mergeCell ref="B45:E45"/>
    <mergeCell ref="C39:E39"/>
    <mergeCell ref="C40:E40"/>
    <mergeCell ref="C41:E41"/>
    <mergeCell ref="C42:E42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D32:E32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G32:I32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70" t="s">
        <v>6</v>
      </c>
      <c r="B1" s="270"/>
      <c r="C1" s="271"/>
      <c r="D1" s="270"/>
      <c r="E1" s="270"/>
      <c r="F1" s="270"/>
      <c r="G1" s="270"/>
    </row>
    <row r="2" spans="1:7" ht="24.95" customHeight="1" x14ac:dyDescent="0.2">
      <c r="A2" s="48" t="s">
        <v>7</v>
      </c>
      <c r="B2" s="47"/>
      <c r="C2" s="272"/>
      <c r="D2" s="272"/>
      <c r="E2" s="272"/>
      <c r="F2" s="272"/>
      <c r="G2" s="273"/>
    </row>
    <row r="3" spans="1:7" ht="24.95" customHeight="1" x14ac:dyDescent="0.2">
      <c r="A3" s="48" t="s">
        <v>8</v>
      </c>
      <c r="B3" s="47"/>
      <c r="C3" s="272"/>
      <c r="D3" s="272"/>
      <c r="E3" s="272"/>
      <c r="F3" s="272"/>
      <c r="G3" s="273"/>
    </row>
    <row r="4" spans="1:7" ht="24.95" customHeight="1" x14ac:dyDescent="0.2">
      <c r="A4" s="48" t="s">
        <v>9</v>
      </c>
      <c r="B4" s="47"/>
      <c r="C4" s="272"/>
      <c r="D4" s="272"/>
      <c r="E4" s="272"/>
      <c r="F4" s="272"/>
      <c r="G4" s="273"/>
    </row>
    <row r="5" spans="1:7" x14ac:dyDescent="0.2">
      <c r="B5" s="4"/>
      <c r="C5" s="5"/>
      <c r="D5" s="6"/>
    </row>
  </sheetData>
  <sheetProtection password="C8C7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6"/>
  <sheetViews>
    <sheetView workbookViewId="0">
      <pane ySplit="7" topLeftCell="A24" activePane="bottomLeft" state="frozen"/>
      <selection pane="bottomLeft" activeCell="C10" sqref="C10:G10"/>
    </sheetView>
  </sheetViews>
  <sheetFormatPr defaultRowHeight="12.75" outlineLevelRow="1" x14ac:dyDescent="0.2"/>
  <cols>
    <col min="1" max="1" width="3.42578125" customWidth="1"/>
    <col min="2" max="2" width="12.7109375" style="116" customWidth="1"/>
    <col min="3" max="3" width="63.28515625" style="116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4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76" t="s">
        <v>75</v>
      </c>
      <c r="B1" s="276"/>
      <c r="C1" s="276"/>
      <c r="D1" s="276"/>
      <c r="E1" s="276"/>
      <c r="F1" s="276"/>
      <c r="G1" s="276"/>
      <c r="AG1" t="s">
        <v>76</v>
      </c>
    </row>
    <row r="2" spans="1:60" ht="25.15" customHeight="1" x14ac:dyDescent="0.2">
      <c r="A2" s="48" t="s">
        <v>7</v>
      </c>
      <c r="B2" s="47" t="s">
        <v>41</v>
      </c>
      <c r="C2" s="277" t="s">
        <v>181</v>
      </c>
      <c r="D2" s="278"/>
      <c r="E2" s="278"/>
      <c r="F2" s="278"/>
      <c r="G2" s="279"/>
      <c r="AG2" t="s">
        <v>77</v>
      </c>
    </row>
    <row r="3" spans="1:60" ht="25.15" customHeight="1" x14ac:dyDescent="0.2">
      <c r="A3" s="48" t="s">
        <v>8</v>
      </c>
      <c r="B3" s="47" t="s">
        <v>78</v>
      </c>
      <c r="C3" s="277" t="s">
        <v>50</v>
      </c>
      <c r="D3" s="278"/>
      <c r="E3" s="278"/>
      <c r="F3" s="278"/>
      <c r="G3" s="279"/>
      <c r="AC3" s="116" t="s">
        <v>79</v>
      </c>
      <c r="AG3" t="s">
        <v>80</v>
      </c>
    </row>
    <row r="4" spans="1:60" ht="25.15" customHeight="1" x14ac:dyDescent="0.2">
      <c r="A4" s="134" t="s">
        <v>9</v>
      </c>
      <c r="B4" s="135" t="s">
        <v>49</v>
      </c>
      <c r="C4" s="280" t="s">
        <v>50</v>
      </c>
      <c r="D4" s="281"/>
      <c r="E4" s="281"/>
      <c r="F4" s="281"/>
      <c r="G4" s="282"/>
      <c r="AG4" t="s">
        <v>81</v>
      </c>
    </row>
    <row r="5" spans="1:60" x14ac:dyDescent="0.2">
      <c r="D5" s="10"/>
    </row>
    <row r="6" spans="1:60" ht="38.25" x14ac:dyDescent="0.2">
      <c r="A6" s="137" t="s">
        <v>82</v>
      </c>
      <c r="B6" s="139" t="s">
        <v>83</v>
      </c>
      <c r="C6" s="139" t="s">
        <v>84</v>
      </c>
      <c r="D6" s="138" t="s">
        <v>85</v>
      </c>
      <c r="E6" s="137" t="s">
        <v>86</v>
      </c>
      <c r="F6" s="136" t="s">
        <v>87</v>
      </c>
      <c r="G6" s="137" t="s">
        <v>29</v>
      </c>
      <c r="H6" s="140" t="s">
        <v>30</v>
      </c>
      <c r="I6" s="140" t="s">
        <v>88</v>
      </c>
      <c r="J6" s="140" t="s">
        <v>31</v>
      </c>
      <c r="K6" s="140" t="s">
        <v>89</v>
      </c>
      <c r="L6" s="140" t="s">
        <v>90</v>
      </c>
      <c r="M6" s="140" t="s">
        <v>91</v>
      </c>
      <c r="N6" s="140" t="s">
        <v>92</v>
      </c>
      <c r="O6" s="140" t="s">
        <v>93</v>
      </c>
      <c r="P6" s="140" t="s">
        <v>94</v>
      </c>
      <c r="Q6" s="140" t="s">
        <v>95</v>
      </c>
      <c r="R6" s="140" t="s">
        <v>96</v>
      </c>
      <c r="S6" s="140" t="s">
        <v>97</v>
      </c>
      <c r="T6" s="140" t="s">
        <v>98</v>
      </c>
      <c r="U6" s="140" t="s">
        <v>99</v>
      </c>
      <c r="V6" s="140" t="s">
        <v>100</v>
      </c>
      <c r="W6" s="140" t="s">
        <v>101</v>
      </c>
      <c r="X6" s="140" t="s">
        <v>102</v>
      </c>
    </row>
    <row r="7" spans="1:60" hidden="1" x14ac:dyDescent="0.2">
      <c r="A7" s="3"/>
      <c r="B7" s="4"/>
      <c r="C7" s="4"/>
      <c r="D7" s="6"/>
      <c r="E7" s="142"/>
      <c r="F7" s="143"/>
      <c r="G7" s="143"/>
      <c r="H7" s="143"/>
      <c r="I7" s="143"/>
      <c r="J7" s="143"/>
      <c r="K7" s="143"/>
      <c r="L7" s="143"/>
      <c r="M7" s="143"/>
      <c r="N7" s="142"/>
      <c r="O7" s="142"/>
      <c r="P7" s="142"/>
      <c r="Q7" s="142"/>
      <c r="R7" s="143"/>
      <c r="S7" s="143"/>
      <c r="T7" s="143"/>
      <c r="U7" s="143"/>
      <c r="V7" s="143"/>
      <c r="W7" s="143"/>
      <c r="X7" s="143"/>
    </row>
    <row r="8" spans="1:60" x14ac:dyDescent="0.2">
      <c r="A8" s="153" t="s">
        <v>103</v>
      </c>
      <c r="B8" s="154" t="s">
        <v>73</v>
      </c>
      <c r="C8" s="168" t="s">
        <v>27</v>
      </c>
      <c r="D8" s="155"/>
      <c r="E8" s="156"/>
      <c r="F8" s="157"/>
      <c r="G8" s="157">
        <f>G9+G11</f>
        <v>0</v>
      </c>
      <c r="H8" s="157"/>
      <c r="I8" s="157">
        <f>SUM(I9:I12)</f>
        <v>0</v>
      </c>
      <c r="J8" s="157"/>
      <c r="K8" s="157">
        <f>SUM(K9:K12)</f>
        <v>0</v>
      </c>
      <c r="L8" s="157"/>
      <c r="M8" s="157">
        <f>SUM(M9:M12)</f>
        <v>0</v>
      </c>
      <c r="N8" s="156"/>
      <c r="O8" s="156">
        <f>SUM(O9:O12)</f>
        <v>0</v>
      </c>
      <c r="P8" s="156"/>
      <c r="Q8" s="156">
        <f>SUM(Q9:Q12)</f>
        <v>0</v>
      </c>
      <c r="R8" s="157"/>
      <c r="S8" s="157"/>
      <c r="T8" s="158"/>
      <c r="U8" s="152"/>
      <c r="V8" s="152">
        <f>SUM(V9:V12)</f>
        <v>0</v>
      </c>
      <c r="W8" s="152"/>
      <c r="X8" s="152"/>
      <c r="AG8" t="s">
        <v>104</v>
      </c>
    </row>
    <row r="9" spans="1:60" outlineLevel="1" x14ac:dyDescent="0.2">
      <c r="A9" s="160">
        <v>1</v>
      </c>
      <c r="B9" s="161" t="s">
        <v>105</v>
      </c>
      <c r="C9" s="169" t="s">
        <v>106</v>
      </c>
      <c r="D9" s="162" t="s">
        <v>107</v>
      </c>
      <c r="E9" s="163">
        <v>1</v>
      </c>
      <c r="F9" s="183"/>
      <c r="G9" s="165">
        <f>ROUND(E9*F9,2)</f>
        <v>0</v>
      </c>
      <c r="H9" s="164"/>
      <c r="I9" s="165">
        <f>ROUND(E9*H9,2)</f>
        <v>0</v>
      </c>
      <c r="J9" s="164"/>
      <c r="K9" s="165">
        <f>ROUND(E9*J9,2)</f>
        <v>0</v>
      </c>
      <c r="L9" s="165">
        <v>21</v>
      </c>
      <c r="M9" s="165">
        <f>G9*(1+L9/100)</f>
        <v>0</v>
      </c>
      <c r="N9" s="163">
        <v>0</v>
      </c>
      <c r="O9" s="163">
        <f>ROUND(E9*N9,2)</f>
        <v>0</v>
      </c>
      <c r="P9" s="163">
        <v>0</v>
      </c>
      <c r="Q9" s="163">
        <f>ROUND(E9*P9,2)</f>
        <v>0</v>
      </c>
      <c r="R9" s="165"/>
      <c r="S9" s="165" t="s">
        <v>210</v>
      </c>
      <c r="T9" s="166" t="s">
        <v>108</v>
      </c>
      <c r="U9" s="151">
        <v>0</v>
      </c>
      <c r="V9" s="151">
        <f>ROUND(E9*U9,2)</f>
        <v>0</v>
      </c>
      <c r="W9" s="151"/>
      <c r="X9" s="151" t="s">
        <v>109</v>
      </c>
      <c r="Y9" s="141"/>
      <c r="Z9" s="141"/>
      <c r="AA9" s="141"/>
      <c r="AB9" s="141"/>
      <c r="AC9" s="141"/>
      <c r="AD9" s="141"/>
      <c r="AE9" s="141"/>
      <c r="AF9" s="141"/>
      <c r="AG9" s="141" t="s">
        <v>110</v>
      </c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</row>
    <row r="10" spans="1:60" ht="22.5" outlineLevel="1" x14ac:dyDescent="0.2">
      <c r="A10" s="148"/>
      <c r="B10" s="149"/>
      <c r="C10" s="274" t="s">
        <v>111</v>
      </c>
      <c r="D10" s="275"/>
      <c r="E10" s="275"/>
      <c r="F10" s="275"/>
      <c r="G10" s="275"/>
      <c r="H10" s="151"/>
      <c r="I10" s="151"/>
      <c r="J10" s="151"/>
      <c r="K10" s="151"/>
      <c r="L10" s="151"/>
      <c r="M10" s="151"/>
      <c r="N10" s="150"/>
      <c r="O10" s="150"/>
      <c r="P10" s="150"/>
      <c r="Q10" s="150"/>
      <c r="R10" s="151"/>
      <c r="S10" s="151"/>
      <c r="T10" s="151"/>
      <c r="U10" s="151"/>
      <c r="V10" s="151"/>
      <c r="W10" s="151"/>
      <c r="X10" s="151"/>
      <c r="Y10" s="141"/>
      <c r="Z10" s="141"/>
      <c r="AA10" s="141"/>
      <c r="AB10" s="141"/>
      <c r="AC10" s="141"/>
      <c r="AD10" s="141"/>
      <c r="AE10" s="141"/>
      <c r="AF10" s="141"/>
      <c r="AG10" s="141" t="s">
        <v>112</v>
      </c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67" t="str">
        <f>C10</f>
        <v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10" s="141"/>
      <c r="BC10" s="141"/>
      <c r="BD10" s="141"/>
      <c r="BE10" s="141"/>
      <c r="BF10" s="141"/>
      <c r="BG10" s="141"/>
      <c r="BH10" s="141"/>
    </row>
    <row r="11" spans="1:60" outlineLevel="1" x14ac:dyDescent="0.2">
      <c r="A11" s="160">
        <v>2</v>
      </c>
      <c r="B11" s="161" t="s">
        <v>113</v>
      </c>
      <c r="C11" s="169" t="s">
        <v>114</v>
      </c>
      <c r="D11" s="162" t="s">
        <v>107</v>
      </c>
      <c r="E11" s="163">
        <v>1</v>
      </c>
      <c r="F11" s="183"/>
      <c r="G11" s="165">
        <f>ROUND(E11*F11,2)</f>
        <v>0</v>
      </c>
      <c r="H11" s="164"/>
      <c r="I11" s="165">
        <f>ROUND(E11*H11,2)</f>
        <v>0</v>
      </c>
      <c r="J11" s="164"/>
      <c r="K11" s="165">
        <f>ROUND(E11*J11,2)</f>
        <v>0</v>
      </c>
      <c r="L11" s="165">
        <v>21</v>
      </c>
      <c r="M11" s="165">
        <f>G11*(1+L11/100)</f>
        <v>0</v>
      </c>
      <c r="N11" s="163">
        <v>0</v>
      </c>
      <c r="O11" s="163">
        <f>ROUND(E11*N11,2)</f>
        <v>0</v>
      </c>
      <c r="P11" s="163">
        <v>0</v>
      </c>
      <c r="Q11" s="163">
        <f>ROUND(E11*P11,2)</f>
        <v>0</v>
      </c>
      <c r="R11" s="165"/>
      <c r="S11" s="165" t="s">
        <v>210</v>
      </c>
      <c r="T11" s="166" t="s">
        <v>108</v>
      </c>
      <c r="U11" s="151">
        <v>0</v>
      </c>
      <c r="V11" s="151">
        <f>ROUND(E11*U11,2)</f>
        <v>0</v>
      </c>
      <c r="W11" s="151"/>
      <c r="X11" s="151" t="s">
        <v>109</v>
      </c>
      <c r="Y11" s="141"/>
      <c r="Z11" s="141"/>
      <c r="AA11" s="141"/>
      <c r="AB11" s="141"/>
      <c r="AC11" s="141"/>
      <c r="AD11" s="141"/>
      <c r="AE11" s="141"/>
      <c r="AF11" s="141"/>
      <c r="AG11" s="141" t="s">
        <v>110</v>
      </c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</row>
    <row r="12" spans="1:60" ht="22.5" outlineLevel="1" x14ac:dyDescent="0.2">
      <c r="A12" s="148"/>
      <c r="B12" s="149"/>
      <c r="C12" s="274" t="s">
        <v>115</v>
      </c>
      <c r="D12" s="275"/>
      <c r="E12" s="275"/>
      <c r="F12" s="275"/>
      <c r="G12" s="275"/>
      <c r="H12" s="151"/>
      <c r="I12" s="151"/>
      <c r="J12" s="151"/>
      <c r="K12" s="151"/>
      <c r="L12" s="151"/>
      <c r="M12" s="151"/>
      <c r="N12" s="150"/>
      <c r="O12" s="150"/>
      <c r="P12" s="150"/>
      <c r="Q12" s="150"/>
      <c r="R12" s="151"/>
      <c r="S12" s="151"/>
      <c r="T12" s="151"/>
      <c r="U12" s="151"/>
      <c r="V12" s="151"/>
      <c r="W12" s="151"/>
      <c r="X12" s="151"/>
      <c r="Y12" s="141"/>
      <c r="Z12" s="141"/>
      <c r="AA12" s="141"/>
      <c r="AB12" s="141"/>
      <c r="AC12" s="141"/>
      <c r="AD12" s="141"/>
      <c r="AE12" s="141"/>
      <c r="AF12" s="141"/>
      <c r="AG12" s="141" t="s">
        <v>112</v>
      </c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67" t="str">
        <f>C12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12" s="141"/>
      <c r="BC12" s="141"/>
      <c r="BD12" s="141"/>
      <c r="BE12" s="141"/>
      <c r="BF12" s="141"/>
      <c r="BG12" s="141"/>
      <c r="BH12" s="141"/>
    </row>
    <row r="13" spans="1:60" x14ac:dyDescent="0.2">
      <c r="A13" s="153" t="s">
        <v>103</v>
      </c>
      <c r="B13" s="154" t="s">
        <v>74</v>
      </c>
      <c r="C13" s="168" t="s">
        <v>28</v>
      </c>
      <c r="D13" s="155"/>
      <c r="E13" s="156"/>
      <c r="F13" s="157"/>
      <c r="G13" s="157">
        <f>G14+G16+G18+G20+G22+G26+G28+G29+G30+G31+G32+G33</f>
        <v>0</v>
      </c>
      <c r="H13" s="157"/>
      <c r="I13" s="157">
        <f>SUM(I14:I27)</f>
        <v>0</v>
      </c>
      <c r="J13" s="157"/>
      <c r="K13" s="157">
        <f>SUM(K14:K27)</f>
        <v>0</v>
      </c>
      <c r="L13" s="157"/>
      <c r="M13" s="157">
        <f>SUM(M14:M27)</f>
        <v>0</v>
      </c>
      <c r="N13" s="156"/>
      <c r="O13" s="156">
        <f>SUM(O14:O27)</f>
        <v>0</v>
      </c>
      <c r="P13" s="156"/>
      <c r="Q13" s="156">
        <f>SUM(Q14:Q27)</f>
        <v>0</v>
      </c>
      <c r="R13" s="157"/>
      <c r="S13" s="157"/>
      <c r="T13" s="158"/>
      <c r="U13" s="152"/>
      <c r="V13" s="152">
        <f>SUM(V14:V27)</f>
        <v>0</v>
      </c>
      <c r="W13" s="152"/>
      <c r="X13" s="152"/>
      <c r="AG13" t="s">
        <v>104</v>
      </c>
    </row>
    <row r="14" spans="1:60" outlineLevel="1" x14ac:dyDescent="0.2">
      <c r="A14" s="160">
        <v>3</v>
      </c>
      <c r="B14" s="161" t="s">
        <v>116</v>
      </c>
      <c r="C14" s="169" t="s">
        <v>117</v>
      </c>
      <c r="D14" s="162" t="s">
        <v>107</v>
      </c>
      <c r="E14" s="163">
        <v>1</v>
      </c>
      <c r="F14" s="183"/>
      <c r="G14" s="165">
        <f>ROUND(E14*F14,2)</f>
        <v>0</v>
      </c>
      <c r="H14" s="164"/>
      <c r="I14" s="165">
        <f>ROUND(E14*H14,2)</f>
        <v>0</v>
      </c>
      <c r="J14" s="164"/>
      <c r="K14" s="165">
        <f>ROUND(E14*J14,2)</f>
        <v>0</v>
      </c>
      <c r="L14" s="165">
        <v>21</v>
      </c>
      <c r="M14" s="165">
        <f>G14*(1+L14/100)</f>
        <v>0</v>
      </c>
      <c r="N14" s="163">
        <v>0</v>
      </c>
      <c r="O14" s="163">
        <f>ROUND(E14*N14,2)</f>
        <v>0</v>
      </c>
      <c r="P14" s="163">
        <v>0</v>
      </c>
      <c r="Q14" s="163">
        <f>ROUND(E14*P14,2)</f>
        <v>0</v>
      </c>
      <c r="R14" s="165"/>
      <c r="S14" s="165" t="s">
        <v>210</v>
      </c>
      <c r="T14" s="166" t="s">
        <v>108</v>
      </c>
      <c r="U14" s="151">
        <v>0</v>
      </c>
      <c r="V14" s="151">
        <f>ROUND(E14*U14,2)</f>
        <v>0</v>
      </c>
      <c r="W14" s="151"/>
      <c r="X14" s="151" t="s">
        <v>109</v>
      </c>
      <c r="Y14" s="141"/>
      <c r="Z14" s="141"/>
      <c r="AA14" s="141"/>
      <c r="AB14" s="141"/>
      <c r="AC14" s="141"/>
      <c r="AD14" s="141"/>
      <c r="AE14" s="141"/>
      <c r="AF14" s="141"/>
      <c r="AG14" s="141" t="s">
        <v>110</v>
      </c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1"/>
      <c r="AZ14" s="141"/>
      <c r="BA14" s="141"/>
      <c r="BB14" s="141"/>
      <c r="BC14" s="141"/>
      <c r="BD14" s="141"/>
      <c r="BE14" s="141"/>
      <c r="BF14" s="141"/>
      <c r="BG14" s="141"/>
      <c r="BH14" s="141"/>
    </row>
    <row r="15" spans="1:60" ht="22.5" outlineLevel="1" x14ac:dyDescent="0.2">
      <c r="A15" s="148"/>
      <c r="B15" s="149"/>
      <c r="C15" s="274" t="s">
        <v>118</v>
      </c>
      <c r="D15" s="275"/>
      <c r="E15" s="275"/>
      <c r="F15" s="275"/>
      <c r="G15" s="275"/>
      <c r="H15" s="151"/>
      <c r="I15" s="151"/>
      <c r="J15" s="151"/>
      <c r="K15" s="151"/>
      <c r="L15" s="151"/>
      <c r="M15" s="151"/>
      <c r="N15" s="150"/>
      <c r="O15" s="150"/>
      <c r="P15" s="150"/>
      <c r="Q15" s="150"/>
      <c r="R15" s="151"/>
      <c r="S15" s="151"/>
      <c r="T15" s="151"/>
      <c r="U15" s="151"/>
      <c r="V15" s="151"/>
      <c r="W15" s="151"/>
      <c r="X15" s="151"/>
      <c r="Y15" s="141"/>
      <c r="Z15" s="141"/>
      <c r="AA15" s="141"/>
      <c r="AB15" s="141"/>
      <c r="AC15" s="141"/>
      <c r="AD15" s="141"/>
      <c r="AE15" s="141"/>
      <c r="AF15" s="141"/>
      <c r="AG15" s="141" t="s">
        <v>112</v>
      </c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67" t="str">
        <f>C15</f>
        <v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v>
      </c>
      <c r="BB15" s="141"/>
      <c r="BC15" s="141"/>
      <c r="BD15" s="141"/>
      <c r="BE15" s="141"/>
      <c r="BF15" s="141"/>
      <c r="BG15" s="141"/>
      <c r="BH15" s="141"/>
    </row>
    <row r="16" spans="1:60" ht="13.15" customHeight="1" outlineLevel="1" x14ac:dyDescent="0.2">
      <c r="A16" s="160">
        <v>4</v>
      </c>
      <c r="B16" s="161" t="s">
        <v>119</v>
      </c>
      <c r="C16" s="169" t="s">
        <v>120</v>
      </c>
      <c r="D16" s="162" t="s">
        <v>107</v>
      </c>
      <c r="E16" s="163">
        <v>1</v>
      </c>
      <c r="F16" s="183"/>
      <c r="G16" s="165">
        <f>ROUND(E16*F16,2)</f>
        <v>0</v>
      </c>
      <c r="H16" s="164"/>
      <c r="I16" s="165">
        <f>ROUND(E16*H16,2)</f>
        <v>0</v>
      </c>
      <c r="J16" s="164"/>
      <c r="K16" s="165">
        <f>ROUND(E16*J16,2)</f>
        <v>0</v>
      </c>
      <c r="L16" s="165">
        <v>21</v>
      </c>
      <c r="M16" s="165">
        <f>G16*(1+L16/100)</f>
        <v>0</v>
      </c>
      <c r="N16" s="163">
        <v>0</v>
      </c>
      <c r="O16" s="163">
        <f>ROUND(E16*N16,2)</f>
        <v>0</v>
      </c>
      <c r="P16" s="163">
        <v>0</v>
      </c>
      <c r="Q16" s="163">
        <f>ROUND(E16*P16,2)</f>
        <v>0</v>
      </c>
      <c r="R16" s="165"/>
      <c r="S16" s="165" t="s">
        <v>210</v>
      </c>
      <c r="T16" s="166" t="s">
        <v>108</v>
      </c>
      <c r="U16" s="151">
        <v>0</v>
      </c>
      <c r="V16" s="151">
        <f>ROUND(E16*U16,2)</f>
        <v>0</v>
      </c>
      <c r="W16" s="151"/>
      <c r="X16" s="151" t="s">
        <v>109</v>
      </c>
      <c r="Y16" s="141"/>
      <c r="Z16" s="141"/>
      <c r="AA16" s="141"/>
      <c r="AB16" s="141"/>
      <c r="AC16" s="141"/>
      <c r="AD16" s="141"/>
      <c r="AE16" s="141"/>
      <c r="AF16" s="141"/>
      <c r="AG16" s="141" t="s">
        <v>110</v>
      </c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  <c r="BE16" s="141"/>
      <c r="BF16" s="141"/>
      <c r="BG16" s="141"/>
      <c r="BH16" s="141"/>
    </row>
    <row r="17" spans="1:60" ht="13.15" customHeight="1" outlineLevel="1" x14ac:dyDescent="0.2">
      <c r="A17" s="148"/>
      <c r="B17" s="149"/>
      <c r="C17" s="274" t="s">
        <v>188</v>
      </c>
      <c r="D17" s="275"/>
      <c r="E17" s="275"/>
      <c r="F17" s="275"/>
      <c r="G17" s="275"/>
      <c r="H17" s="151"/>
      <c r="I17" s="151"/>
      <c r="J17" s="151"/>
      <c r="K17" s="151"/>
      <c r="L17" s="151"/>
      <c r="M17" s="151"/>
      <c r="N17" s="150"/>
      <c r="O17" s="150"/>
      <c r="P17" s="150"/>
      <c r="Q17" s="150"/>
      <c r="R17" s="151"/>
      <c r="S17" s="151"/>
      <c r="T17" s="151"/>
      <c r="U17" s="151"/>
      <c r="V17" s="151"/>
      <c r="W17" s="151"/>
      <c r="X17" s="151"/>
      <c r="Y17" s="141"/>
      <c r="Z17" s="141"/>
      <c r="AA17" s="141"/>
      <c r="AB17" s="141"/>
      <c r="AC17" s="141"/>
      <c r="AD17" s="141"/>
      <c r="AE17" s="141"/>
      <c r="AF17" s="141"/>
      <c r="AG17" s="141" t="s">
        <v>112</v>
      </c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67" t="str">
        <f>C17</f>
        <v>Veškeré práce a dodávky související s bezpečnostními opatřeními na ochranu lidí a majetku.</v>
      </c>
      <c r="BB17" s="141"/>
      <c r="BC17" s="141"/>
      <c r="BD17" s="141"/>
      <c r="BE17" s="141"/>
      <c r="BF17" s="141"/>
      <c r="BG17" s="141"/>
      <c r="BH17" s="141"/>
    </row>
    <row r="18" spans="1:60" outlineLevel="1" x14ac:dyDescent="0.2">
      <c r="A18" s="160">
        <v>5</v>
      </c>
      <c r="B18" s="161" t="s">
        <v>121</v>
      </c>
      <c r="C18" s="169" t="s">
        <v>122</v>
      </c>
      <c r="D18" s="162" t="s">
        <v>107</v>
      </c>
      <c r="E18" s="163">
        <v>1</v>
      </c>
      <c r="F18" s="183"/>
      <c r="G18" s="165">
        <f>ROUND(E18*F18,2)</f>
        <v>0</v>
      </c>
      <c r="H18" s="164"/>
      <c r="I18" s="165">
        <f>ROUND(E18*H18,2)</f>
        <v>0</v>
      </c>
      <c r="J18" s="164"/>
      <c r="K18" s="165">
        <f>ROUND(E18*J18,2)</f>
        <v>0</v>
      </c>
      <c r="L18" s="165">
        <v>21</v>
      </c>
      <c r="M18" s="165">
        <f>G18*(1+L18/100)</f>
        <v>0</v>
      </c>
      <c r="N18" s="163">
        <v>0</v>
      </c>
      <c r="O18" s="163">
        <f>ROUND(E18*N18,2)</f>
        <v>0</v>
      </c>
      <c r="P18" s="163">
        <v>0</v>
      </c>
      <c r="Q18" s="163">
        <f>ROUND(E18*P18,2)</f>
        <v>0</v>
      </c>
      <c r="R18" s="165"/>
      <c r="S18" s="165" t="s">
        <v>123</v>
      </c>
      <c r="T18" s="166" t="s">
        <v>108</v>
      </c>
      <c r="U18" s="151">
        <v>0</v>
      </c>
      <c r="V18" s="151">
        <f>ROUND(E18*U18,2)</f>
        <v>0</v>
      </c>
      <c r="W18" s="151"/>
      <c r="X18" s="151" t="s">
        <v>124</v>
      </c>
      <c r="Y18" s="141"/>
      <c r="Z18" s="141"/>
      <c r="AA18" s="141"/>
      <c r="AB18" s="141"/>
      <c r="AC18" s="141"/>
      <c r="AD18" s="141"/>
      <c r="AE18" s="141"/>
      <c r="AF18" s="141"/>
      <c r="AG18" s="141" t="s">
        <v>125</v>
      </c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1"/>
      <c r="BA18" s="141"/>
      <c r="BB18" s="141"/>
      <c r="BC18" s="141"/>
      <c r="BD18" s="141"/>
      <c r="BE18" s="141"/>
      <c r="BF18" s="141"/>
      <c r="BG18" s="141"/>
      <c r="BH18" s="141"/>
    </row>
    <row r="19" spans="1:60" outlineLevel="1" x14ac:dyDescent="0.2">
      <c r="A19" s="148"/>
      <c r="B19" s="149"/>
      <c r="C19" s="274" t="s">
        <v>126</v>
      </c>
      <c r="D19" s="275"/>
      <c r="E19" s="275"/>
      <c r="F19" s="275"/>
      <c r="G19" s="275"/>
      <c r="H19" s="151"/>
      <c r="I19" s="151"/>
      <c r="J19" s="151"/>
      <c r="K19" s="151"/>
      <c r="L19" s="151"/>
      <c r="M19" s="151"/>
      <c r="N19" s="150"/>
      <c r="O19" s="150"/>
      <c r="P19" s="150"/>
      <c r="Q19" s="150"/>
      <c r="R19" s="151"/>
      <c r="S19" s="151"/>
      <c r="T19" s="151"/>
      <c r="U19" s="151"/>
      <c r="V19" s="151"/>
      <c r="W19" s="151"/>
      <c r="X19" s="151"/>
      <c r="Y19" s="141"/>
      <c r="Z19" s="141"/>
      <c r="AA19" s="141"/>
      <c r="AB19" s="141"/>
      <c r="AC19" s="141"/>
      <c r="AD19" s="141"/>
      <c r="AE19" s="141"/>
      <c r="AF19" s="141"/>
      <c r="AG19" s="141" t="s">
        <v>112</v>
      </c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141"/>
      <c r="BE19" s="141"/>
      <c r="BF19" s="141"/>
      <c r="BG19" s="141"/>
      <c r="BH19" s="141"/>
    </row>
    <row r="20" spans="1:60" outlineLevel="1" x14ac:dyDescent="0.2">
      <c r="A20" s="160">
        <v>6</v>
      </c>
      <c r="B20" s="161" t="s">
        <v>127</v>
      </c>
      <c r="C20" s="169" t="s">
        <v>128</v>
      </c>
      <c r="D20" s="162" t="s">
        <v>107</v>
      </c>
      <c r="E20" s="163">
        <v>1</v>
      </c>
      <c r="F20" s="183"/>
      <c r="G20" s="165">
        <f>ROUND(E20*F20,2)</f>
        <v>0</v>
      </c>
      <c r="H20" s="164"/>
      <c r="I20" s="165">
        <f>ROUND(E20*H20,2)</f>
        <v>0</v>
      </c>
      <c r="J20" s="164"/>
      <c r="K20" s="165">
        <f>ROUND(E20*J20,2)</f>
        <v>0</v>
      </c>
      <c r="L20" s="165">
        <v>21</v>
      </c>
      <c r="M20" s="165">
        <f>G20*(1+L20/100)</f>
        <v>0</v>
      </c>
      <c r="N20" s="163">
        <v>0</v>
      </c>
      <c r="O20" s="163">
        <f>ROUND(E20*N20,2)</f>
        <v>0</v>
      </c>
      <c r="P20" s="163">
        <v>0</v>
      </c>
      <c r="Q20" s="163">
        <f>ROUND(E20*P20,2)</f>
        <v>0</v>
      </c>
      <c r="R20" s="165"/>
      <c r="S20" s="165" t="s">
        <v>123</v>
      </c>
      <c r="T20" s="166" t="s">
        <v>108</v>
      </c>
      <c r="U20" s="151">
        <v>0</v>
      </c>
      <c r="V20" s="151">
        <f>ROUND(E20*U20,2)</f>
        <v>0</v>
      </c>
      <c r="W20" s="151"/>
      <c r="X20" s="151" t="s">
        <v>129</v>
      </c>
      <c r="Y20" s="141"/>
      <c r="Z20" s="141"/>
      <c r="AA20" s="141"/>
      <c r="AB20" s="141"/>
      <c r="AC20" s="141"/>
      <c r="AD20" s="141"/>
      <c r="AE20" s="141"/>
      <c r="AF20" s="141"/>
      <c r="AG20" s="141" t="s">
        <v>130</v>
      </c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141"/>
      <c r="BE20" s="141"/>
      <c r="BF20" s="141"/>
      <c r="BG20" s="141"/>
      <c r="BH20" s="141"/>
    </row>
    <row r="21" spans="1:60" ht="22.5" outlineLevel="1" x14ac:dyDescent="0.2">
      <c r="A21" s="148"/>
      <c r="B21" s="149"/>
      <c r="C21" s="274" t="s">
        <v>131</v>
      </c>
      <c r="D21" s="275"/>
      <c r="E21" s="275"/>
      <c r="F21" s="275"/>
      <c r="G21" s="275"/>
      <c r="H21" s="151"/>
      <c r="I21" s="151"/>
      <c r="J21" s="151"/>
      <c r="K21" s="151"/>
      <c r="L21" s="151"/>
      <c r="M21" s="151"/>
      <c r="N21" s="150"/>
      <c r="O21" s="150"/>
      <c r="P21" s="150"/>
      <c r="Q21" s="150"/>
      <c r="R21" s="151"/>
      <c r="S21" s="151"/>
      <c r="T21" s="151"/>
      <c r="U21" s="151"/>
      <c r="V21" s="151"/>
      <c r="W21" s="151"/>
      <c r="X21" s="151"/>
      <c r="Y21" s="141"/>
      <c r="Z21" s="141"/>
      <c r="AA21" s="141"/>
      <c r="AB21" s="141"/>
      <c r="AC21" s="141"/>
      <c r="AD21" s="141"/>
      <c r="AE21" s="141"/>
      <c r="AF21" s="141"/>
      <c r="AG21" s="141" t="s">
        <v>112</v>
      </c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1"/>
      <c r="BA21" s="167" t="str">
        <f>C21</f>
        <v>Pojištění odpovědnosti za škodu způsobenou třetí osobě činností Zhotovitele (včetně odpovědnosti za škodu způsobenou prodlením s dokončením díla) a stavebně montážní pojištění dle této Smlouvy, a to po celou dobu plnění Smlouvy</v>
      </c>
      <c r="BB21" s="141"/>
      <c r="BC21" s="141"/>
      <c r="BD21" s="141"/>
      <c r="BE21" s="141"/>
      <c r="BF21" s="141"/>
      <c r="BG21" s="141"/>
      <c r="BH21" s="141"/>
    </row>
    <row r="22" spans="1:60" outlineLevel="1" x14ac:dyDescent="0.2">
      <c r="A22" s="160">
        <v>7</v>
      </c>
      <c r="B22" s="161" t="s">
        <v>132</v>
      </c>
      <c r="C22" s="169" t="s">
        <v>133</v>
      </c>
      <c r="D22" s="162" t="s">
        <v>107</v>
      </c>
      <c r="E22" s="163">
        <v>1</v>
      </c>
      <c r="F22" s="183"/>
      <c r="G22" s="165">
        <f>ROUND(E22*F22,2)</f>
        <v>0</v>
      </c>
      <c r="H22" s="164"/>
      <c r="I22" s="165">
        <f>ROUND(E22*H22,2)</f>
        <v>0</v>
      </c>
      <c r="J22" s="164"/>
      <c r="K22" s="165">
        <f>ROUND(E22*J22,2)</f>
        <v>0</v>
      </c>
      <c r="L22" s="165">
        <v>21</v>
      </c>
      <c r="M22" s="165">
        <f>G22*(1+L22/100)</f>
        <v>0</v>
      </c>
      <c r="N22" s="163">
        <v>0</v>
      </c>
      <c r="O22" s="163">
        <f>ROUND(E22*N22,2)</f>
        <v>0</v>
      </c>
      <c r="P22" s="163">
        <v>0</v>
      </c>
      <c r="Q22" s="163">
        <f>ROUND(E22*P22,2)</f>
        <v>0</v>
      </c>
      <c r="R22" s="165"/>
      <c r="S22" s="165" t="s">
        <v>123</v>
      </c>
      <c r="T22" s="166" t="s">
        <v>108</v>
      </c>
      <c r="U22" s="151">
        <v>0</v>
      </c>
      <c r="V22" s="151">
        <f>ROUND(E22*U22,2)</f>
        <v>0</v>
      </c>
      <c r="W22" s="151"/>
      <c r="X22" s="151" t="s">
        <v>129</v>
      </c>
      <c r="Y22" s="141"/>
      <c r="Z22" s="141"/>
      <c r="AA22" s="141"/>
      <c r="AB22" s="141"/>
      <c r="AC22" s="141"/>
      <c r="AD22" s="141"/>
      <c r="AE22" s="141"/>
      <c r="AF22" s="141"/>
      <c r="AG22" s="141" t="s">
        <v>130</v>
      </c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</row>
    <row r="23" spans="1:60" ht="22.5" outlineLevel="1" x14ac:dyDescent="0.2">
      <c r="A23" s="148"/>
      <c r="B23" s="149"/>
      <c r="C23" s="274" t="s">
        <v>134</v>
      </c>
      <c r="D23" s="275"/>
      <c r="E23" s="275"/>
      <c r="F23" s="275"/>
      <c r="G23" s="275"/>
      <c r="H23" s="151"/>
      <c r="I23" s="151"/>
      <c r="J23" s="151"/>
      <c r="K23" s="151"/>
      <c r="L23" s="151"/>
      <c r="M23" s="151"/>
      <c r="N23" s="150"/>
      <c r="O23" s="150"/>
      <c r="P23" s="150"/>
      <c r="Q23" s="150"/>
      <c r="R23" s="151"/>
      <c r="S23" s="151"/>
      <c r="T23" s="151"/>
      <c r="U23" s="151"/>
      <c r="V23" s="151"/>
      <c r="W23" s="151"/>
      <c r="X23" s="151"/>
      <c r="Y23" s="141"/>
      <c r="Z23" s="141"/>
      <c r="AA23" s="141"/>
      <c r="AB23" s="141"/>
      <c r="AC23" s="141"/>
      <c r="AD23" s="141"/>
      <c r="AE23" s="141"/>
      <c r="AF23" s="141"/>
      <c r="AG23" s="141" t="s">
        <v>112</v>
      </c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67" t="str">
        <f>C23</f>
        <v>Náklady spojené s výrobou, osazením a následně odstraněním tabulí po ukončení stavby. Na informační tabuli označení stavby bude označení stavby a</v>
      </c>
      <c r="BB23" s="141"/>
      <c r="BC23" s="141"/>
      <c r="BD23" s="141"/>
      <c r="BE23" s="141"/>
      <c r="BF23" s="141"/>
      <c r="BG23" s="141"/>
      <c r="BH23" s="141"/>
    </row>
    <row r="24" spans="1:60" ht="22.5" outlineLevel="1" x14ac:dyDescent="0.2">
      <c r="A24" s="148"/>
      <c r="B24" s="149"/>
      <c r="C24" s="283" t="s">
        <v>135</v>
      </c>
      <c r="D24" s="284"/>
      <c r="E24" s="284"/>
      <c r="F24" s="284"/>
      <c r="G24" s="284"/>
      <c r="H24" s="151"/>
      <c r="I24" s="151"/>
      <c r="J24" s="151"/>
      <c r="K24" s="151"/>
      <c r="L24" s="151"/>
      <c r="M24" s="151"/>
      <c r="N24" s="150"/>
      <c r="O24" s="150"/>
      <c r="P24" s="150"/>
      <c r="Q24" s="150"/>
      <c r="R24" s="151"/>
      <c r="S24" s="151"/>
      <c r="T24" s="151"/>
      <c r="U24" s="151"/>
      <c r="V24" s="151"/>
      <c r="W24" s="151"/>
      <c r="X24" s="151"/>
      <c r="Y24" s="141"/>
      <c r="Z24" s="141"/>
      <c r="AA24" s="141"/>
      <c r="AB24" s="141"/>
      <c r="AC24" s="141"/>
      <c r="AD24" s="141"/>
      <c r="AE24" s="141"/>
      <c r="AF24" s="141"/>
      <c r="AG24" s="141" t="s">
        <v>112</v>
      </c>
      <c r="AH24" s="141"/>
      <c r="AI24" s="141"/>
      <c r="AJ24" s="141"/>
      <c r="AK24" s="141"/>
      <c r="AL24" s="141"/>
      <c r="AM24" s="141"/>
      <c r="AN24" s="141"/>
      <c r="AO24" s="141"/>
      <c r="AP24" s="141"/>
      <c r="AQ24" s="141"/>
      <c r="AR24" s="141"/>
      <c r="AS24" s="141"/>
      <c r="AT24" s="141"/>
      <c r="AU24" s="141"/>
      <c r="AV24" s="141"/>
      <c r="AW24" s="141"/>
      <c r="AX24" s="141"/>
      <c r="AY24" s="141"/>
      <c r="AZ24" s="141"/>
      <c r="BA24" s="167" t="str">
        <f>C24</f>
        <v>stavebníka, osoba odpovědná za odborné vedení stavby, který orgán a kdy stavbu povolil, termín zahájení a dokončení stavby, náklady na stavbu. Tabule s</v>
      </c>
      <c r="BB24" s="141"/>
      <c r="BC24" s="141"/>
      <c r="BD24" s="141"/>
      <c r="BE24" s="141"/>
      <c r="BF24" s="141"/>
      <c r="BG24" s="141"/>
      <c r="BH24" s="141"/>
    </row>
    <row r="25" spans="1:60" outlineLevel="1" x14ac:dyDescent="0.2">
      <c r="A25" s="148"/>
      <c r="B25" s="149"/>
      <c r="C25" s="283" t="s">
        <v>136</v>
      </c>
      <c r="D25" s="284"/>
      <c r="E25" s="284"/>
      <c r="F25" s="284"/>
      <c r="G25" s="284"/>
      <c r="H25" s="151"/>
      <c r="I25" s="151"/>
      <c r="J25" s="151"/>
      <c r="K25" s="151"/>
      <c r="L25" s="151"/>
      <c r="M25" s="151"/>
      <c r="N25" s="150"/>
      <c r="O25" s="150"/>
      <c r="P25" s="150"/>
      <c r="Q25" s="150"/>
      <c r="R25" s="151"/>
      <c r="S25" s="151"/>
      <c r="T25" s="151"/>
      <c r="U25" s="151"/>
      <c r="V25" s="151"/>
      <c r="W25" s="151"/>
      <c r="X25" s="151"/>
      <c r="Y25" s="141"/>
      <c r="Z25" s="141"/>
      <c r="AA25" s="141"/>
      <c r="AB25" s="141"/>
      <c r="AC25" s="141"/>
      <c r="AD25" s="141"/>
      <c r="AE25" s="141"/>
      <c r="AF25" s="141"/>
      <c r="AG25" s="141" t="s">
        <v>112</v>
      </c>
      <c r="AH25" s="141"/>
      <c r="AI25" s="141"/>
      <c r="AJ25" s="141"/>
      <c r="AK25" s="141"/>
      <c r="AL25" s="141"/>
      <c r="AM25" s="141"/>
      <c r="AN25" s="141"/>
      <c r="AO25" s="141"/>
      <c r="AP25" s="141"/>
      <c r="AQ25" s="141"/>
      <c r="AR25" s="141"/>
      <c r="AS25" s="141"/>
      <c r="AT25" s="141"/>
      <c r="AU25" s="141"/>
      <c r="AV25" s="141"/>
      <c r="AW25" s="141"/>
      <c r="AX25" s="141"/>
      <c r="AY25" s="141"/>
      <c r="AZ25" s="141"/>
      <c r="BA25" s="141"/>
      <c r="BB25" s="141"/>
      <c r="BC25" s="141"/>
      <c r="BD25" s="141"/>
      <c r="BE25" s="141"/>
      <c r="BF25" s="141"/>
      <c r="BG25" s="141"/>
      <c r="BH25" s="141"/>
    </row>
    <row r="26" spans="1:60" outlineLevel="1" x14ac:dyDescent="0.2">
      <c r="A26" s="160">
        <v>8</v>
      </c>
      <c r="B26" s="161" t="s">
        <v>264</v>
      </c>
      <c r="C26" s="169" t="s">
        <v>137</v>
      </c>
      <c r="D26" s="162" t="s">
        <v>107</v>
      </c>
      <c r="E26" s="163">
        <v>1</v>
      </c>
      <c r="F26" s="183"/>
      <c r="G26" s="165">
        <f>ROUND(E26*F26,2)</f>
        <v>0</v>
      </c>
      <c r="H26" s="164"/>
      <c r="I26" s="165">
        <f>ROUND(E26*H26,2)</f>
        <v>0</v>
      </c>
      <c r="J26" s="164"/>
      <c r="K26" s="165">
        <f>ROUND(E26*J26,2)</f>
        <v>0</v>
      </c>
      <c r="L26" s="165">
        <v>21</v>
      </c>
      <c r="M26" s="165">
        <f>G26*(1+L26/100)</f>
        <v>0</v>
      </c>
      <c r="N26" s="163">
        <v>0</v>
      </c>
      <c r="O26" s="163">
        <f>ROUND(E26*N26,2)</f>
        <v>0</v>
      </c>
      <c r="P26" s="163">
        <v>0</v>
      </c>
      <c r="Q26" s="163">
        <f>ROUND(E26*P26,2)</f>
        <v>0</v>
      </c>
      <c r="R26" s="165"/>
      <c r="S26" s="165" t="s">
        <v>123</v>
      </c>
      <c r="T26" s="166" t="s">
        <v>108</v>
      </c>
      <c r="U26" s="151">
        <v>0</v>
      </c>
      <c r="V26" s="151">
        <f>ROUND(E26*U26,2)</f>
        <v>0</v>
      </c>
      <c r="W26" s="151"/>
      <c r="X26" s="151" t="s">
        <v>129</v>
      </c>
      <c r="Y26" s="141"/>
      <c r="Z26" s="141"/>
      <c r="AA26" s="141"/>
      <c r="AB26" s="141"/>
      <c r="AC26" s="141"/>
      <c r="AD26" s="141"/>
      <c r="AE26" s="141"/>
      <c r="AF26" s="141"/>
      <c r="AG26" s="141" t="s">
        <v>130</v>
      </c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  <c r="AY26" s="141"/>
      <c r="AZ26" s="141"/>
      <c r="BA26" s="141"/>
      <c r="BB26" s="141"/>
      <c r="BC26" s="141"/>
      <c r="BD26" s="141"/>
      <c r="BE26" s="141"/>
      <c r="BF26" s="141"/>
      <c r="BG26" s="141"/>
      <c r="BH26" s="141"/>
    </row>
    <row r="27" spans="1:60" ht="33.75" outlineLevel="1" x14ac:dyDescent="0.2">
      <c r="A27" s="148"/>
      <c r="B27" s="149"/>
      <c r="C27" s="274" t="s">
        <v>138</v>
      </c>
      <c r="D27" s="275"/>
      <c r="E27" s="275"/>
      <c r="F27" s="275"/>
      <c r="G27" s="275"/>
      <c r="H27" s="151"/>
      <c r="I27" s="151"/>
      <c r="J27" s="151"/>
      <c r="K27" s="151"/>
      <c r="L27" s="151"/>
      <c r="M27" s="151"/>
      <c r="N27" s="150"/>
      <c r="O27" s="150"/>
      <c r="P27" s="150"/>
      <c r="Q27" s="150"/>
      <c r="R27" s="151"/>
      <c r="S27" s="151"/>
      <c r="T27" s="151"/>
      <c r="U27" s="151"/>
      <c r="V27" s="151"/>
      <c r="W27" s="151"/>
      <c r="X27" s="151"/>
      <c r="Y27" s="141"/>
      <c r="Z27" s="141"/>
      <c r="AA27" s="141"/>
      <c r="AB27" s="141"/>
      <c r="AC27" s="141"/>
      <c r="AD27" s="141"/>
      <c r="AE27" s="141"/>
      <c r="AF27" s="141"/>
      <c r="AG27" s="141" t="s">
        <v>112</v>
      </c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67" t="str">
        <f>C27</f>
        <v>Zajištění účinné protiprašné opatření a důsledný úklid všech prostor ve vlastnictví Objednatele nebo třetí osoby, kde bude probíhat činnost Zhotovitele při plnění Smlouvy . Nakládání, odvoz, skladování a uložení nevratných obalů od výrobků a materiálů pro stavbu, které mají charakter odpadu</v>
      </c>
      <c r="BB27" s="141"/>
      <c r="BC27" s="141"/>
      <c r="BD27" s="141"/>
      <c r="BE27" s="141"/>
      <c r="BF27" s="141"/>
      <c r="BG27" s="141"/>
      <c r="BH27" s="141"/>
    </row>
    <row r="28" spans="1:60" outlineLevel="1" x14ac:dyDescent="0.2">
      <c r="A28" s="195">
        <v>9</v>
      </c>
      <c r="B28" s="161" t="s">
        <v>265</v>
      </c>
      <c r="C28" s="196" t="s">
        <v>211</v>
      </c>
      <c r="D28" s="162" t="s">
        <v>107</v>
      </c>
      <c r="E28" s="163">
        <v>1</v>
      </c>
      <c r="F28" s="183"/>
      <c r="G28" s="165">
        <f t="shared" ref="G28:G33" si="0">ROUND(E28*F28,2)</f>
        <v>0</v>
      </c>
      <c r="H28" s="164"/>
      <c r="I28" s="165">
        <f t="shared" ref="I28:I33" si="1">ROUND(E28*H28,2)</f>
        <v>0</v>
      </c>
      <c r="J28" s="164"/>
      <c r="K28" s="165">
        <f t="shared" ref="K28:K33" si="2">ROUND(E28*J28,2)</f>
        <v>0</v>
      </c>
      <c r="L28" s="165">
        <v>21</v>
      </c>
      <c r="M28" s="165">
        <f t="shared" ref="M28:M33" si="3">G28*(1+L28/100)</f>
        <v>0</v>
      </c>
      <c r="N28" s="163">
        <v>0</v>
      </c>
      <c r="O28" s="163">
        <f t="shared" ref="O28:O33" si="4">ROUND(E28*N28,2)</f>
        <v>0</v>
      </c>
      <c r="P28" s="163">
        <v>0</v>
      </c>
      <c r="Q28" s="163">
        <f t="shared" ref="Q28:Q33" si="5">ROUND(E28*P28,2)</f>
        <v>0</v>
      </c>
      <c r="R28" s="165"/>
      <c r="S28" s="165" t="s">
        <v>123</v>
      </c>
      <c r="T28" s="151"/>
      <c r="U28" s="151"/>
      <c r="V28" s="151"/>
      <c r="W28" s="151"/>
      <c r="X28" s="15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41"/>
      <c r="AZ28" s="141"/>
      <c r="BA28" s="167"/>
      <c r="BB28" s="141"/>
      <c r="BC28" s="141"/>
      <c r="BD28" s="141"/>
      <c r="BE28" s="141"/>
      <c r="BF28" s="141"/>
      <c r="BG28" s="141"/>
      <c r="BH28" s="141"/>
    </row>
    <row r="29" spans="1:60" outlineLevel="1" x14ac:dyDescent="0.2">
      <c r="A29" s="148">
        <v>10</v>
      </c>
      <c r="B29" s="161" t="s">
        <v>266</v>
      </c>
      <c r="C29" s="200" t="s">
        <v>212</v>
      </c>
      <c r="D29" s="199" t="s">
        <v>107</v>
      </c>
      <c r="E29" s="163">
        <v>1</v>
      </c>
      <c r="F29" s="183"/>
      <c r="G29" s="165">
        <f t="shared" si="0"/>
        <v>0</v>
      </c>
      <c r="H29" s="164"/>
      <c r="I29" s="165">
        <f t="shared" si="1"/>
        <v>0</v>
      </c>
      <c r="J29" s="164"/>
      <c r="K29" s="165">
        <f t="shared" si="2"/>
        <v>0</v>
      </c>
      <c r="L29" s="165">
        <v>21</v>
      </c>
      <c r="M29" s="165">
        <f t="shared" si="3"/>
        <v>0</v>
      </c>
      <c r="N29" s="163">
        <v>0</v>
      </c>
      <c r="O29" s="163">
        <f t="shared" si="4"/>
        <v>0</v>
      </c>
      <c r="P29" s="163">
        <v>0</v>
      </c>
      <c r="Q29" s="163">
        <f t="shared" si="5"/>
        <v>0</v>
      </c>
      <c r="R29" s="165"/>
      <c r="S29" s="165" t="s">
        <v>123</v>
      </c>
      <c r="T29" s="151"/>
      <c r="U29" s="151"/>
      <c r="V29" s="151"/>
      <c r="W29" s="151"/>
      <c r="X29" s="15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67"/>
      <c r="BB29" s="141"/>
      <c r="BC29" s="141"/>
      <c r="BD29" s="141"/>
      <c r="BE29" s="141"/>
      <c r="BF29" s="141"/>
      <c r="BG29" s="141"/>
      <c r="BH29" s="141"/>
    </row>
    <row r="30" spans="1:60" outlineLevel="1" x14ac:dyDescent="0.2">
      <c r="A30" s="195">
        <v>11</v>
      </c>
      <c r="B30" s="161" t="s">
        <v>267</v>
      </c>
      <c r="C30" s="200" t="s">
        <v>213</v>
      </c>
      <c r="D30" s="199" t="s">
        <v>107</v>
      </c>
      <c r="E30" s="163">
        <v>1</v>
      </c>
      <c r="F30" s="183"/>
      <c r="G30" s="165">
        <f t="shared" si="0"/>
        <v>0</v>
      </c>
      <c r="H30" s="164"/>
      <c r="I30" s="165">
        <f t="shared" si="1"/>
        <v>0</v>
      </c>
      <c r="J30" s="164"/>
      <c r="K30" s="165">
        <f t="shared" si="2"/>
        <v>0</v>
      </c>
      <c r="L30" s="165">
        <v>21</v>
      </c>
      <c r="M30" s="165">
        <f t="shared" si="3"/>
        <v>0</v>
      </c>
      <c r="N30" s="163">
        <v>0</v>
      </c>
      <c r="O30" s="163">
        <f t="shared" si="4"/>
        <v>0</v>
      </c>
      <c r="P30" s="163">
        <v>0</v>
      </c>
      <c r="Q30" s="163">
        <f t="shared" si="5"/>
        <v>0</v>
      </c>
      <c r="R30" s="165"/>
      <c r="S30" s="165" t="s">
        <v>123</v>
      </c>
      <c r="T30" s="151"/>
      <c r="U30" s="151"/>
      <c r="V30" s="151"/>
      <c r="W30" s="151"/>
      <c r="X30" s="15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141"/>
      <c r="AV30" s="141"/>
      <c r="AW30" s="141"/>
      <c r="AX30" s="141"/>
      <c r="AY30" s="141"/>
      <c r="AZ30" s="141"/>
      <c r="BA30" s="167"/>
      <c r="BB30" s="141"/>
      <c r="BC30" s="141"/>
      <c r="BD30" s="141"/>
      <c r="BE30" s="141"/>
      <c r="BF30" s="141"/>
      <c r="BG30" s="141"/>
      <c r="BH30" s="141"/>
    </row>
    <row r="31" spans="1:60" outlineLevel="1" x14ac:dyDescent="0.2">
      <c r="A31" s="148">
        <v>12</v>
      </c>
      <c r="B31" s="161" t="s">
        <v>268</v>
      </c>
      <c r="C31" s="200" t="s">
        <v>214</v>
      </c>
      <c r="D31" s="199" t="s">
        <v>107</v>
      </c>
      <c r="E31" s="163">
        <v>1</v>
      </c>
      <c r="F31" s="183"/>
      <c r="G31" s="165">
        <f t="shared" si="0"/>
        <v>0</v>
      </c>
      <c r="H31" s="164"/>
      <c r="I31" s="165">
        <f t="shared" si="1"/>
        <v>0</v>
      </c>
      <c r="J31" s="164"/>
      <c r="K31" s="165">
        <f t="shared" si="2"/>
        <v>0</v>
      </c>
      <c r="L31" s="165">
        <v>21</v>
      </c>
      <c r="M31" s="165">
        <f t="shared" si="3"/>
        <v>0</v>
      </c>
      <c r="N31" s="163">
        <v>0</v>
      </c>
      <c r="O31" s="163">
        <f t="shared" si="4"/>
        <v>0</v>
      </c>
      <c r="P31" s="163">
        <v>0</v>
      </c>
      <c r="Q31" s="163">
        <f t="shared" si="5"/>
        <v>0</v>
      </c>
      <c r="R31" s="165"/>
      <c r="S31" s="165" t="s">
        <v>123</v>
      </c>
      <c r="T31" s="151"/>
      <c r="U31" s="151"/>
      <c r="V31" s="151"/>
      <c r="W31" s="151"/>
      <c r="X31" s="15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67"/>
      <c r="BB31" s="141"/>
      <c r="BC31" s="141"/>
      <c r="BD31" s="141"/>
      <c r="BE31" s="141"/>
      <c r="BF31" s="141"/>
      <c r="BG31" s="141"/>
      <c r="BH31" s="141"/>
    </row>
    <row r="32" spans="1:60" outlineLevel="1" x14ac:dyDescent="0.2">
      <c r="A32" s="195">
        <v>13</v>
      </c>
      <c r="B32" s="161" t="s">
        <v>269</v>
      </c>
      <c r="C32" s="200" t="s">
        <v>215</v>
      </c>
      <c r="D32" s="199" t="s">
        <v>107</v>
      </c>
      <c r="E32" s="163">
        <v>1</v>
      </c>
      <c r="F32" s="183"/>
      <c r="G32" s="165">
        <f t="shared" si="0"/>
        <v>0</v>
      </c>
      <c r="H32" s="164"/>
      <c r="I32" s="165">
        <f t="shared" si="1"/>
        <v>0</v>
      </c>
      <c r="J32" s="164"/>
      <c r="K32" s="165">
        <f t="shared" si="2"/>
        <v>0</v>
      </c>
      <c r="L32" s="165">
        <v>21</v>
      </c>
      <c r="M32" s="165">
        <f t="shared" si="3"/>
        <v>0</v>
      </c>
      <c r="N32" s="163">
        <v>0</v>
      </c>
      <c r="O32" s="163">
        <f t="shared" si="4"/>
        <v>0</v>
      </c>
      <c r="P32" s="163">
        <v>0</v>
      </c>
      <c r="Q32" s="163">
        <f t="shared" si="5"/>
        <v>0</v>
      </c>
      <c r="R32" s="165"/>
      <c r="S32" s="165" t="s">
        <v>123</v>
      </c>
      <c r="T32" s="151"/>
      <c r="U32" s="151"/>
      <c r="V32" s="151"/>
      <c r="W32" s="151"/>
      <c r="X32" s="15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  <c r="AM32" s="141"/>
      <c r="AN32" s="141"/>
      <c r="AO32" s="141"/>
      <c r="AP32" s="141"/>
      <c r="AQ32" s="141"/>
      <c r="AR32" s="141"/>
      <c r="AS32" s="141"/>
      <c r="AT32" s="141"/>
      <c r="AU32" s="141"/>
      <c r="AV32" s="141"/>
      <c r="AW32" s="141"/>
      <c r="AX32" s="141"/>
      <c r="AY32" s="141"/>
      <c r="AZ32" s="141"/>
      <c r="BA32" s="167"/>
      <c r="BB32" s="141"/>
      <c r="BC32" s="141"/>
      <c r="BD32" s="141"/>
      <c r="BE32" s="141"/>
      <c r="BF32" s="141"/>
      <c r="BG32" s="141"/>
      <c r="BH32" s="141"/>
    </row>
    <row r="33" spans="1:60" outlineLevel="1" x14ac:dyDescent="0.2">
      <c r="A33" s="198">
        <v>14</v>
      </c>
      <c r="B33" s="161" t="s">
        <v>270</v>
      </c>
      <c r="C33" s="200" t="s">
        <v>216</v>
      </c>
      <c r="D33" s="199" t="s">
        <v>107</v>
      </c>
      <c r="E33" s="163">
        <v>1</v>
      </c>
      <c r="F33" s="183"/>
      <c r="G33" s="165">
        <f t="shared" si="0"/>
        <v>0</v>
      </c>
      <c r="H33" s="164"/>
      <c r="I33" s="165">
        <f t="shared" si="1"/>
        <v>0</v>
      </c>
      <c r="J33" s="164"/>
      <c r="K33" s="165">
        <f t="shared" si="2"/>
        <v>0</v>
      </c>
      <c r="L33" s="165">
        <v>21</v>
      </c>
      <c r="M33" s="165">
        <f t="shared" si="3"/>
        <v>0</v>
      </c>
      <c r="N33" s="163">
        <v>0</v>
      </c>
      <c r="O33" s="163">
        <f t="shared" si="4"/>
        <v>0</v>
      </c>
      <c r="P33" s="163">
        <v>0</v>
      </c>
      <c r="Q33" s="163">
        <f t="shared" si="5"/>
        <v>0</v>
      </c>
      <c r="R33" s="165"/>
      <c r="S33" s="165" t="s">
        <v>123</v>
      </c>
      <c r="T33" s="151"/>
      <c r="U33" s="151"/>
      <c r="V33" s="151"/>
      <c r="W33" s="151"/>
      <c r="X33" s="15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  <c r="AM33" s="141"/>
      <c r="AN33" s="141"/>
      <c r="AO33" s="141"/>
      <c r="AP33" s="141"/>
      <c r="AQ33" s="141"/>
      <c r="AR33" s="141"/>
      <c r="AS33" s="141"/>
      <c r="AT33" s="141"/>
      <c r="AU33" s="141"/>
      <c r="AV33" s="141"/>
      <c r="AW33" s="141"/>
      <c r="AX33" s="141"/>
      <c r="AY33" s="141"/>
      <c r="AZ33" s="141"/>
      <c r="BA33" s="167"/>
      <c r="BB33" s="141"/>
      <c r="BC33" s="141"/>
      <c r="BD33" s="141"/>
      <c r="BE33" s="141"/>
      <c r="BF33" s="141"/>
      <c r="BG33" s="141"/>
      <c r="BH33" s="141"/>
    </row>
    <row r="34" spans="1:60" x14ac:dyDescent="0.2">
      <c r="A34" s="3"/>
      <c r="B34" s="4"/>
      <c r="C34" s="170"/>
      <c r="D34" s="6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AE34">
        <v>15</v>
      </c>
      <c r="AF34">
        <v>21</v>
      </c>
      <c r="AG34" t="s">
        <v>90</v>
      </c>
    </row>
    <row r="35" spans="1:60" x14ac:dyDescent="0.2">
      <c r="A35" s="144"/>
      <c r="B35" s="145" t="s">
        <v>29</v>
      </c>
      <c r="C35" s="171"/>
      <c r="D35" s="146"/>
      <c r="E35" s="147"/>
      <c r="F35" s="147"/>
      <c r="G35" s="159">
        <f>G8+G13</f>
        <v>0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AE35">
        <f>SUMIF(L7:L27,AE34,G7:G27)</f>
        <v>0</v>
      </c>
      <c r="AF35">
        <f>SUMIF(L7:L27,AF34,G7:G27)</f>
        <v>0</v>
      </c>
      <c r="AG35" t="s">
        <v>139</v>
      </c>
    </row>
    <row r="36" spans="1:60" x14ac:dyDescent="0.2">
      <c r="C36" s="172"/>
      <c r="D36" s="10"/>
      <c r="AG36" t="s">
        <v>140</v>
      </c>
    </row>
    <row r="37" spans="1:60" x14ac:dyDescent="0.2">
      <c r="D37" s="10"/>
    </row>
    <row r="38" spans="1:60" x14ac:dyDescent="0.2">
      <c r="D38" s="10"/>
    </row>
    <row r="39" spans="1:60" x14ac:dyDescent="0.2">
      <c r="D39" s="10"/>
    </row>
    <row r="40" spans="1:60" x14ac:dyDescent="0.2">
      <c r="D40" s="10"/>
    </row>
    <row r="41" spans="1:60" x14ac:dyDescent="0.2">
      <c r="D41" s="10"/>
    </row>
    <row r="42" spans="1:60" x14ac:dyDescent="0.2">
      <c r="D42" s="10"/>
    </row>
    <row r="43" spans="1:60" x14ac:dyDescent="0.2">
      <c r="D43" s="10"/>
    </row>
    <row r="44" spans="1:60" x14ac:dyDescent="0.2">
      <c r="D44" s="10"/>
    </row>
    <row r="45" spans="1:60" x14ac:dyDescent="0.2">
      <c r="D45" s="10"/>
    </row>
    <row r="46" spans="1:60" x14ac:dyDescent="0.2">
      <c r="D46" s="10"/>
    </row>
    <row r="47" spans="1:60" x14ac:dyDescent="0.2">
      <c r="D47" s="10"/>
    </row>
    <row r="48" spans="1:60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  <row r="5001" spans="4:4" x14ac:dyDescent="0.2">
      <c r="D5001" s="10"/>
    </row>
    <row r="5002" spans="4:4" x14ac:dyDescent="0.2">
      <c r="D5002" s="10"/>
    </row>
    <row r="5003" spans="4:4" x14ac:dyDescent="0.2">
      <c r="D5003" s="10"/>
    </row>
    <row r="5004" spans="4:4" x14ac:dyDescent="0.2">
      <c r="D5004" s="10"/>
    </row>
    <row r="5005" spans="4:4" x14ac:dyDescent="0.2">
      <c r="D5005" s="10"/>
    </row>
    <row r="5006" spans="4:4" x14ac:dyDescent="0.2">
      <c r="D5006" s="10"/>
    </row>
  </sheetData>
  <sheetProtection algorithmName="SHA-512" hashValue="4llXoFifoRl53FZjqmJDB5I7CWTvrtKzwj9/WQVkQsfiokRzWH39bOE77wBMRArfZySgexzVpA+744h61qLqwg==" saltValue="Z0goCrFsvgbUsScfXGHdKg==" spinCount="100000" sheet="1" objects="1" scenarios="1"/>
  <mergeCells count="14">
    <mergeCell ref="C25:G25"/>
    <mergeCell ref="C27:G27"/>
    <mergeCell ref="C15:G15"/>
    <mergeCell ref="C17:G17"/>
    <mergeCell ref="C19:G19"/>
    <mergeCell ref="C21:G21"/>
    <mergeCell ref="C23:G23"/>
    <mergeCell ref="C24:G24"/>
    <mergeCell ref="C12:G12"/>
    <mergeCell ref="A1:G1"/>
    <mergeCell ref="C2:G2"/>
    <mergeCell ref="C3:G3"/>
    <mergeCell ref="C4:G4"/>
    <mergeCell ref="C10:G10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BH4993"/>
  <sheetViews>
    <sheetView zoomScale="115" zoomScaleNormal="115" workbookViewId="0">
      <pane ySplit="7" topLeftCell="A94" activePane="bottomLeft" state="frozen"/>
      <selection pane="bottomLeft" activeCell="Z107" sqref="Z107"/>
    </sheetView>
  </sheetViews>
  <sheetFormatPr defaultRowHeight="12.75" outlineLevelRow="1" x14ac:dyDescent="0.2"/>
  <cols>
    <col min="1" max="1" width="3.42578125" customWidth="1"/>
    <col min="2" max="2" width="12.7109375" style="116" customWidth="1"/>
    <col min="3" max="3" width="63.28515625" style="116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4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76" t="s">
        <v>141</v>
      </c>
      <c r="B1" s="276"/>
      <c r="C1" s="276"/>
      <c r="D1" s="276"/>
      <c r="E1" s="276"/>
      <c r="F1" s="276"/>
      <c r="G1" s="276"/>
      <c r="AG1" t="s">
        <v>76</v>
      </c>
    </row>
    <row r="2" spans="1:60" ht="25.15" customHeight="1" x14ac:dyDescent="0.2">
      <c r="A2" s="48" t="s">
        <v>7</v>
      </c>
      <c r="B2" s="47" t="s">
        <v>41</v>
      </c>
      <c r="C2" s="277" t="s">
        <v>181</v>
      </c>
      <c r="D2" s="278"/>
      <c r="E2" s="278"/>
      <c r="F2" s="278"/>
      <c r="G2" s="279"/>
      <c r="AG2" t="s">
        <v>77</v>
      </c>
    </row>
    <row r="3" spans="1:60" ht="25.15" customHeight="1" x14ac:dyDescent="0.2">
      <c r="A3" s="48" t="s">
        <v>8</v>
      </c>
      <c r="B3" s="47" t="s">
        <v>52</v>
      </c>
      <c r="C3" s="277" t="s">
        <v>53</v>
      </c>
      <c r="D3" s="278"/>
      <c r="E3" s="278"/>
      <c r="F3" s="278"/>
      <c r="G3" s="279"/>
      <c r="AC3" s="116" t="s">
        <v>77</v>
      </c>
      <c r="AG3" t="s">
        <v>80</v>
      </c>
    </row>
    <row r="4" spans="1:60" ht="25.15" customHeight="1" x14ac:dyDescent="0.2">
      <c r="A4" s="134" t="s">
        <v>9</v>
      </c>
      <c r="B4" s="135" t="s">
        <v>54</v>
      </c>
      <c r="C4" s="280" t="s">
        <v>55</v>
      </c>
      <c r="D4" s="281"/>
      <c r="E4" s="281"/>
      <c r="F4" s="281"/>
      <c r="G4" s="282"/>
      <c r="AG4" t="s">
        <v>81</v>
      </c>
    </row>
    <row r="5" spans="1:60" x14ac:dyDescent="0.2">
      <c r="D5" s="10"/>
    </row>
    <row r="6" spans="1:60" ht="38.25" x14ac:dyDescent="0.2">
      <c r="A6" s="137" t="s">
        <v>82</v>
      </c>
      <c r="B6" s="139" t="s">
        <v>83</v>
      </c>
      <c r="C6" s="139" t="s">
        <v>84</v>
      </c>
      <c r="D6" s="138" t="s">
        <v>85</v>
      </c>
      <c r="E6" s="137" t="s">
        <v>86</v>
      </c>
      <c r="F6" s="136" t="s">
        <v>87</v>
      </c>
      <c r="G6" s="137" t="s">
        <v>29</v>
      </c>
      <c r="H6" s="140" t="s">
        <v>30</v>
      </c>
      <c r="I6" s="140" t="s">
        <v>88</v>
      </c>
      <c r="J6" s="140" t="s">
        <v>31</v>
      </c>
      <c r="K6" s="140" t="s">
        <v>89</v>
      </c>
      <c r="L6" s="140" t="s">
        <v>90</v>
      </c>
      <c r="M6" s="140" t="s">
        <v>91</v>
      </c>
      <c r="N6" s="140" t="s">
        <v>92</v>
      </c>
      <c r="O6" s="140" t="s">
        <v>93</v>
      </c>
      <c r="P6" s="140" t="s">
        <v>94</v>
      </c>
      <c r="Q6" s="140" t="s">
        <v>95</v>
      </c>
      <c r="R6" s="140" t="s">
        <v>96</v>
      </c>
      <c r="S6" s="140" t="s">
        <v>97</v>
      </c>
      <c r="T6" s="140" t="s">
        <v>98</v>
      </c>
      <c r="U6" s="140" t="s">
        <v>99</v>
      </c>
      <c r="V6" s="140" t="s">
        <v>100</v>
      </c>
      <c r="W6" s="140" t="s">
        <v>101</v>
      </c>
      <c r="X6" s="140" t="s">
        <v>102</v>
      </c>
    </row>
    <row r="7" spans="1:60" hidden="1" x14ac:dyDescent="0.2">
      <c r="A7" s="3"/>
      <c r="B7" s="4"/>
      <c r="C7" s="4"/>
      <c r="D7" s="6"/>
      <c r="E7" s="142"/>
      <c r="F7" s="143"/>
      <c r="G7" s="143"/>
      <c r="H7" s="143"/>
      <c r="I7" s="143"/>
      <c r="J7" s="143"/>
      <c r="K7" s="143"/>
      <c r="L7" s="143"/>
      <c r="M7" s="143"/>
      <c r="N7" s="142"/>
      <c r="O7" s="142"/>
      <c r="P7" s="142"/>
      <c r="Q7" s="142"/>
      <c r="R7" s="143"/>
      <c r="S7" s="143"/>
      <c r="T7" s="143"/>
      <c r="U7" s="143"/>
      <c r="V7" s="143"/>
      <c r="W7" s="143"/>
      <c r="X7" s="143"/>
    </row>
    <row r="8" spans="1:60" x14ac:dyDescent="0.2">
      <c r="A8" s="153" t="s">
        <v>103</v>
      </c>
      <c r="B8" s="154" t="s">
        <v>189</v>
      </c>
      <c r="C8" s="168" t="s">
        <v>217</v>
      </c>
      <c r="D8" s="155"/>
      <c r="E8" s="156"/>
      <c r="F8" s="157"/>
      <c r="G8" s="157">
        <f>G9+G11</f>
        <v>0</v>
      </c>
      <c r="H8" s="157"/>
      <c r="I8" s="157">
        <f>SUM(I9:I9)</f>
        <v>0</v>
      </c>
      <c r="J8" s="157"/>
      <c r="K8" s="157">
        <f>SUM(K9:K9)</f>
        <v>0</v>
      </c>
      <c r="L8" s="157"/>
      <c r="M8" s="157">
        <f>SUM(M9:M9)</f>
        <v>0</v>
      </c>
      <c r="N8" s="156"/>
      <c r="O8" s="156">
        <f>SUM(O9:O9)</f>
        <v>0</v>
      </c>
      <c r="P8" s="156"/>
      <c r="Q8" s="156">
        <f>SUM(Q9:Q9)</f>
        <v>0</v>
      </c>
      <c r="R8" s="157"/>
      <c r="S8" s="157"/>
      <c r="T8" s="158"/>
      <c r="U8" s="152"/>
      <c r="V8" s="152">
        <f>SUM(V9:V9)</f>
        <v>0</v>
      </c>
      <c r="W8" s="152"/>
      <c r="X8" s="152"/>
      <c r="AG8" t="s">
        <v>104</v>
      </c>
    </row>
    <row r="9" spans="1:60" ht="13.15" customHeight="1" outlineLevel="1" x14ac:dyDescent="0.2">
      <c r="A9" s="173">
        <v>1</v>
      </c>
      <c r="B9" s="174" t="s">
        <v>218</v>
      </c>
      <c r="C9" s="180" t="s">
        <v>219</v>
      </c>
      <c r="D9" s="175" t="s">
        <v>149</v>
      </c>
      <c r="E9" s="176">
        <v>1</v>
      </c>
      <c r="F9" s="184"/>
      <c r="G9" s="178">
        <f>ROUND(E9*F9,2)</f>
        <v>0</v>
      </c>
      <c r="H9" s="177"/>
      <c r="I9" s="178">
        <f>ROUND(E9*H9,2)</f>
        <v>0</v>
      </c>
      <c r="J9" s="177"/>
      <c r="K9" s="178">
        <f>ROUND(E9*J9,2)</f>
        <v>0</v>
      </c>
      <c r="L9" s="178">
        <v>21</v>
      </c>
      <c r="M9" s="178">
        <f>G9*(1+L9/100)</f>
        <v>0</v>
      </c>
      <c r="N9" s="176">
        <v>0</v>
      </c>
      <c r="O9" s="176">
        <f>ROUND(E9*N9,2)</f>
        <v>0</v>
      </c>
      <c r="P9" s="176">
        <v>0</v>
      </c>
      <c r="Q9" s="176">
        <f>ROUND(E9*P9,2)</f>
        <v>0</v>
      </c>
      <c r="R9" s="178"/>
      <c r="S9" s="178" t="s">
        <v>123</v>
      </c>
      <c r="T9" s="179" t="s">
        <v>108</v>
      </c>
      <c r="U9" s="151">
        <v>0</v>
      </c>
      <c r="V9" s="151">
        <f>ROUND(E9*U9,2)</f>
        <v>0</v>
      </c>
      <c r="W9" s="151"/>
      <c r="X9" s="151" t="s">
        <v>124</v>
      </c>
      <c r="Y9" s="141"/>
      <c r="Z9" s="141"/>
      <c r="AA9" s="141"/>
      <c r="AB9" s="141"/>
      <c r="AC9" s="141"/>
      <c r="AD9" s="141"/>
      <c r="AE9" s="141"/>
      <c r="AF9" s="141"/>
      <c r="AG9" s="141" t="s">
        <v>143</v>
      </c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</row>
    <row r="10" spans="1:60" ht="13.15" customHeight="1" outlineLevel="1" x14ac:dyDescent="0.2">
      <c r="A10" s="201"/>
      <c r="B10" s="202"/>
      <c r="C10" s="274" t="s">
        <v>222</v>
      </c>
      <c r="D10" s="275"/>
      <c r="E10" s="275"/>
      <c r="F10" s="275"/>
      <c r="G10" s="275"/>
      <c r="H10" s="205"/>
      <c r="I10" s="204"/>
      <c r="J10" s="205"/>
      <c r="K10" s="204"/>
      <c r="L10" s="204"/>
      <c r="M10" s="204"/>
      <c r="N10" s="203"/>
      <c r="O10" s="203"/>
      <c r="P10" s="203"/>
      <c r="Q10" s="203"/>
      <c r="R10" s="204"/>
      <c r="S10" s="204"/>
      <c r="T10" s="188"/>
      <c r="U10" s="151"/>
      <c r="V10" s="151"/>
      <c r="W10" s="151"/>
      <c r="X10" s="15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</row>
    <row r="11" spans="1:60" outlineLevel="1" x14ac:dyDescent="0.2">
      <c r="A11" s="173">
        <v>2</v>
      </c>
      <c r="B11" s="174" t="s">
        <v>220</v>
      </c>
      <c r="C11" s="180" t="s">
        <v>221</v>
      </c>
      <c r="D11" s="175" t="s">
        <v>149</v>
      </c>
      <c r="E11" s="176">
        <v>1</v>
      </c>
      <c r="F11" s="184"/>
      <c r="G11" s="178">
        <f>ROUND(E11*F11,2)</f>
        <v>0</v>
      </c>
      <c r="H11" s="177"/>
      <c r="I11" s="178">
        <f>ROUND(E11*H11,2)</f>
        <v>0</v>
      </c>
      <c r="J11" s="177"/>
      <c r="K11" s="178">
        <f>ROUND(E11*J11,2)</f>
        <v>0</v>
      </c>
      <c r="L11" s="178">
        <v>21</v>
      </c>
      <c r="M11" s="178">
        <f>G11*(1+L11/100)</f>
        <v>0</v>
      </c>
      <c r="N11" s="176">
        <v>0</v>
      </c>
      <c r="O11" s="176">
        <f>ROUND(E11*N11,2)</f>
        <v>0</v>
      </c>
      <c r="P11" s="176">
        <v>0</v>
      </c>
      <c r="Q11" s="176">
        <f>ROUND(E11*P11,2)</f>
        <v>0</v>
      </c>
      <c r="R11" s="178"/>
      <c r="S11" s="178" t="s">
        <v>123</v>
      </c>
      <c r="T11" s="188"/>
      <c r="U11" s="151"/>
      <c r="V11" s="151"/>
      <c r="W11" s="151"/>
      <c r="X11" s="15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</row>
    <row r="12" spans="1:60" ht="13.15" customHeight="1" outlineLevel="1" x14ac:dyDescent="0.2">
      <c r="A12" s="201"/>
      <c r="B12" s="202"/>
      <c r="C12" s="274" t="s">
        <v>222</v>
      </c>
      <c r="D12" s="275"/>
      <c r="E12" s="275"/>
      <c r="F12" s="275"/>
      <c r="G12" s="275"/>
      <c r="H12" s="205"/>
      <c r="I12" s="204"/>
      <c r="J12" s="205"/>
      <c r="K12" s="204"/>
      <c r="L12" s="204"/>
      <c r="M12" s="204"/>
      <c r="N12" s="203"/>
      <c r="O12" s="203"/>
      <c r="P12" s="203"/>
      <c r="Q12" s="203"/>
      <c r="R12" s="204"/>
      <c r="S12" s="204"/>
      <c r="T12" s="188"/>
      <c r="U12" s="151"/>
      <c r="V12" s="151"/>
      <c r="W12" s="151"/>
      <c r="X12" s="15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</row>
    <row r="13" spans="1:60" x14ac:dyDescent="0.2">
      <c r="A13" s="153" t="s">
        <v>103</v>
      </c>
      <c r="B13" s="154" t="s">
        <v>190</v>
      </c>
      <c r="C13" s="168" t="s">
        <v>72</v>
      </c>
      <c r="D13" s="155"/>
      <c r="E13" s="156"/>
      <c r="F13" s="157"/>
      <c r="G13" s="157">
        <f>G14+G16</f>
        <v>0</v>
      </c>
      <c r="H13" s="157"/>
      <c r="I13" s="157">
        <f>SUM(I14:I14)</f>
        <v>0</v>
      </c>
      <c r="J13" s="157"/>
      <c r="K13" s="157">
        <f>SUM(K14:K14)</f>
        <v>0</v>
      </c>
      <c r="L13" s="157"/>
      <c r="M13" s="157">
        <f>SUM(M14:M14)</f>
        <v>0</v>
      </c>
      <c r="N13" s="156"/>
      <c r="O13" s="156">
        <f>SUM(O14:O14)</f>
        <v>0</v>
      </c>
      <c r="P13" s="156"/>
      <c r="Q13" s="156">
        <f>SUM(Q14:Q14)</f>
        <v>0</v>
      </c>
      <c r="R13" s="157"/>
      <c r="S13" s="157"/>
      <c r="T13" s="158"/>
      <c r="U13" s="152"/>
      <c r="V13" s="152">
        <f>SUM(V14:V14)</f>
        <v>0</v>
      </c>
      <c r="W13" s="152"/>
      <c r="X13" s="152"/>
      <c r="AG13" t="s">
        <v>104</v>
      </c>
    </row>
    <row r="14" spans="1:60" outlineLevel="1" x14ac:dyDescent="0.2">
      <c r="A14" s="173">
        <v>3</v>
      </c>
      <c r="B14" s="174" t="s">
        <v>223</v>
      </c>
      <c r="C14" s="180" t="s">
        <v>224</v>
      </c>
      <c r="D14" s="175" t="s">
        <v>149</v>
      </c>
      <c r="E14" s="176">
        <v>1</v>
      </c>
      <c r="F14" s="184"/>
      <c r="G14" s="178">
        <f>ROUND(E14*F14,2)</f>
        <v>0</v>
      </c>
      <c r="H14" s="177"/>
      <c r="I14" s="178">
        <f>ROUND(E14*H14,2)</f>
        <v>0</v>
      </c>
      <c r="J14" s="177"/>
      <c r="K14" s="178">
        <f>ROUND(E14*J14,2)</f>
        <v>0</v>
      </c>
      <c r="L14" s="178">
        <v>21</v>
      </c>
      <c r="M14" s="178">
        <f>G14*(1+L14/100)</f>
        <v>0</v>
      </c>
      <c r="N14" s="176">
        <v>0</v>
      </c>
      <c r="O14" s="176">
        <f>ROUND(E14*N14,2)</f>
        <v>0</v>
      </c>
      <c r="P14" s="176">
        <v>0</v>
      </c>
      <c r="Q14" s="176">
        <f>ROUND(E14*P14,2)</f>
        <v>0</v>
      </c>
      <c r="R14" s="178"/>
      <c r="S14" s="178" t="s">
        <v>123</v>
      </c>
      <c r="T14" s="179" t="s">
        <v>108</v>
      </c>
      <c r="U14" s="151">
        <v>0</v>
      </c>
      <c r="V14" s="151">
        <f>ROUND(E14*U14,2)</f>
        <v>0</v>
      </c>
      <c r="W14" s="151"/>
      <c r="X14" s="151" t="s">
        <v>124</v>
      </c>
      <c r="Y14" s="141"/>
      <c r="Z14" s="141"/>
      <c r="AA14" s="141"/>
      <c r="AB14" s="141"/>
      <c r="AC14" s="141"/>
      <c r="AD14" s="141"/>
      <c r="AE14" s="141"/>
      <c r="AF14" s="141"/>
      <c r="AG14" s="141" t="s">
        <v>144</v>
      </c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1"/>
      <c r="AZ14" s="141"/>
      <c r="BA14" s="141"/>
      <c r="BB14" s="141"/>
      <c r="BC14" s="141"/>
      <c r="BD14" s="141"/>
      <c r="BE14" s="141"/>
      <c r="BF14" s="141"/>
      <c r="BG14" s="141"/>
      <c r="BH14" s="141"/>
    </row>
    <row r="15" spans="1:60" ht="22.15" customHeight="1" outlineLevel="1" x14ac:dyDescent="0.2">
      <c r="A15" s="201"/>
      <c r="B15" s="202"/>
      <c r="C15" s="274" t="s">
        <v>297</v>
      </c>
      <c r="D15" s="275"/>
      <c r="E15" s="275"/>
      <c r="F15" s="275"/>
      <c r="G15" s="275"/>
      <c r="H15" s="205"/>
      <c r="I15" s="204"/>
      <c r="J15" s="205"/>
      <c r="K15" s="204"/>
      <c r="L15" s="204"/>
      <c r="M15" s="204"/>
      <c r="N15" s="203"/>
      <c r="O15" s="203"/>
      <c r="P15" s="203"/>
      <c r="Q15" s="203"/>
      <c r="R15" s="204"/>
      <c r="S15" s="204"/>
      <c r="T15" s="188"/>
      <c r="U15" s="151"/>
      <c r="V15" s="151"/>
      <c r="W15" s="151"/>
      <c r="X15" s="15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</row>
    <row r="16" spans="1:60" outlineLevel="1" x14ac:dyDescent="0.2">
      <c r="A16" s="173">
        <v>4</v>
      </c>
      <c r="B16" s="174" t="s">
        <v>225</v>
      </c>
      <c r="C16" s="180" t="s">
        <v>226</v>
      </c>
      <c r="D16" s="175" t="s">
        <v>149</v>
      </c>
      <c r="E16" s="176">
        <v>1</v>
      </c>
      <c r="F16" s="184"/>
      <c r="G16" s="178">
        <f>ROUND(E16*F16,2)</f>
        <v>0</v>
      </c>
      <c r="H16" s="177"/>
      <c r="I16" s="178">
        <f>ROUND(E16*H16,2)</f>
        <v>0</v>
      </c>
      <c r="J16" s="177"/>
      <c r="K16" s="178">
        <f>ROUND(E16*J16,2)</f>
        <v>0</v>
      </c>
      <c r="L16" s="178">
        <v>21</v>
      </c>
      <c r="M16" s="178">
        <f>G16*(1+L16/100)</f>
        <v>0</v>
      </c>
      <c r="N16" s="176">
        <v>0</v>
      </c>
      <c r="O16" s="176">
        <f>ROUND(E16*N16,2)</f>
        <v>0</v>
      </c>
      <c r="P16" s="176">
        <v>0</v>
      </c>
      <c r="Q16" s="176">
        <f>ROUND(E16*P16,2)</f>
        <v>0</v>
      </c>
      <c r="R16" s="178"/>
      <c r="S16" s="178" t="s">
        <v>123</v>
      </c>
      <c r="T16" s="188"/>
      <c r="U16" s="151"/>
      <c r="V16" s="151"/>
      <c r="W16" s="151"/>
      <c r="X16" s="15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  <c r="BE16" s="141"/>
      <c r="BF16" s="141"/>
      <c r="BG16" s="141"/>
      <c r="BH16" s="141"/>
    </row>
    <row r="17" spans="1:60" ht="22.9" customHeight="1" outlineLevel="1" x14ac:dyDescent="0.2">
      <c r="A17" s="201"/>
      <c r="B17" s="202"/>
      <c r="C17" s="274" t="s">
        <v>297</v>
      </c>
      <c r="D17" s="275"/>
      <c r="E17" s="275"/>
      <c r="F17" s="275"/>
      <c r="G17" s="275"/>
      <c r="H17" s="205"/>
      <c r="I17" s="204"/>
      <c r="J17" s="205"/>
      <c r="K17" s="204"/>
      <c r="L17" s="204"/>
      <c r="M17" s="204"/>
      <c r="N17" s="203"/>
      <c r="O17" s="203"/>
      <c r="P17" s="203"/>
      <c r="Q17" s="203"/>
      <c r="R17" s="204"/>
      <c r="S17" s="204"/>
      <c r="T17" s="188"/>
      <c r="U17" s="151"/>
      <c r="V17" s="151"/>
      <c r="W17" s="151"/>
      <c r="X17" s="15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  <c r="BB17" s="141"/>
      <c r="BC17" s="141"/>
      <c r="BD17" s="141"/>
      <c r="BE17" s="141"/>
      <c r="BF17" s="141"/>
      <c r="BG17" s="141"/>
      <c r="BH17" s="141"/>
    </row>
    <row r="18" spans="1:60" x14ac:dyDescent="0.2">
      <c r="A18" s="153" t="s">
        <v>103</v>
      </c>
      <c r="B18" s="154" t="s">
        <v>191</v>
      </c>
      <c r="C18" s="168" t="s">
        <v>193</v>
      </c>
      <c r="D18" s="155"/>
      <c r="E18" s="156"/>
      <c r="F18" s="157"/>
      <c r="G18" s="157">
        <f>G19+G23+G24+G28</f>
        <v>0</v>
      </c>
      <c r="H18" s="157"/>
      <c r="I18" s="157">
        <f>SUM(I19:I28)</f>
        <v>0</v>
      </c>
      <c r="J18" s="157"/>
      <c r="K18" s="157">
        <f>SUM(K19:K28)</f>
        <v>0</v>
      </c>
      <c r="L18" s="157"/>
      <c r="M18" s="157">
        <f>SUM(M19:M28)</f>
        <v>0</v>
      </c>
      <c r="N18" s="156"/>
      <c r="O18" s="156">
        <f>SUM(O19:O28)</f>
        <v>0</v>
      </c>
      <c r="P18" s="156"/>
      <c r="Q18" s="156">
        <f>SUM(Q19:Q28)</f>
        <v>0</v>
      </c>
      <c r="R18" s="157"/>
      <c r="S18" s="157"/>
      <c r="T18" s="158"/>
      <c r="U18" s="152"/>
      <c r="V18" s="152">
        <f>SUM(V19:V28)</f>
        <v>0</v>
      </c>
      <c r="W18" s="152"/>
      <c r="X18" s="152"/>
      <c r="AG18" t="s">
        <v>104</v>
      </c>
    </row>
    <row r="19" spans="1:60" outlineLevel="1" x14ac:dyDescent="0.2">
      <c r="A19" s="160">
        <v>5</v>
      </c>
      <c r="B19" s="161" t="s">
        <v>227</v>
      </c>
      <c r="C19" s="185" t="s">
        <v>194</v>
      </c>
      <c r="D19" s="162" t="s">
        <v>146</v>
      </c>
      <c r="E19" s="186">
        <v>1</v>
      </c>
      <c r="F19" s="183"/>
      <c r="G19" s="165">
        <f>ROUND(E19*F19,2)</f>
        <v>0</v>
      </c>
      <c r="H19" s="164"/>
      <c r="I19" s="165">
        <f>ROUND(E19*H19,2)</f>
        <v>0</v>
      </c>
      <c r="J19" s="164"/>
      <c r="K19" s="165">
        <f>ROUND(E19*J19,2)</f>
        <v>0</v>
      </c>
      <c r="L19" s="165">
        <v>21</v>
      </c>
      <c r="M19" s="165">
        <f>G19*(1+L19/100)</f>
        <v>0</v>
      </c>
      <c r="N19" s="163">
        <v>0</v>
      </c>
      <c r="O19" s="163">
        <f>ROUND(E19*N19,2)</f>
        <v>0</v>
      </c>
      <c r="P19" s="163">
        <v>0</v>
      </c>
      <c r="Q19" s="163">
        <f>ROUND(E19*P19,2)</f>
        <v>0</v>
      </c>
      <c r="R19" s="165"/>
      <c r="S19" s="165" t="s">
        <v>123</v>
      </c>
      <c r="T19" s="166" t="s">
        <v>108</v>
      </c>
      <c r="U19" s="151">
        <v>0</v>
      </c>
      <c r="V19" s="151">
        <f>ROUND(E19*U19,2)</f>
        <v>0</v>
      </c>
      <c r="W19" s="151"/>
      <c r="X19" s="151" t="s">
        <v>124</v>
      </c>
      <c r="Y19" s="141"/>
      <c r="Z19" s="141"/>
      <c r="AA19" s="141"/>
      <c r="AB19" s="141"/>
      <c r="AC19" s="141"/>
      <c r="AD19" s="141"/>
      <c r="AE19" s="141"/>
      <c r="AF19" s="141"/>
      <c r="AG19" s="141" t="s">
        <v>143</v>
      </c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141"/>
      <c r="BE19" s="141"/>
      <c r="BF19" s="141"/>
      <c r="BG19" s="141"/>
      <c r="BH19" s="141"/>
    </row>
    <row r="20" spans="1:60" outlineLevel="1" x14ac:dyDescent="0.2">
      <c r="A20" s="148"/>
      <c r="B20" s="149"/>
      <c r="C20" s="274" t="s">
        <v>147</v>
      </c>
      <c r="D20" s="275"/>
      <c r="E20" s="275"/>
      <c r="F20" s="275"/>
      <c r="G20" s="275"/>
      <c r="H20" s="151"/>
      <c r="I20" s="151"/>
      <c r="J20" s="151"/>
      <c r="K20" s="151"/>
      <c r="L20" s="151"/>
      <c r="M20" s="151"/>
      <c r="N20" s="150"/>
      <c r="O20" s="150"/>
      <c r="P20" s="150"/>
      <c r="Q20" s="150"/>
      <c r="R20" s="151"/>
      <c r="S20" s="151"/>
      <c r="T20" s="151"/>
      <c r="U20" s="151"/>
      <c r="V20" s="151"/>
      <c r="W20" s="151"/>
      <c r="X20" s="151"/>
      <c r="Y20" s="141"/>
      <c r="Z20" s="141"/>
      <c r="AA20" s="141"/>
      <c r="AB20" s="141"/>
      <c r="AC20" s="141"/>
      <c r="AD20" s="141"/>
      <c r="AE20" s="141"/>
      <c r="AF20" s="141"/>
      <c r="AG20" s="141" t="s">
        <v>112</v>
      </c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141"/>
      <c r="BE20" s="141"/>
      <c r="BF20" s="141"/>
      <c r="BG20" s="141"/>
      <c r="BH20" s="141"/>
    </row>
    <row r="21" spans="1:60" ht="22.5" outlineLevel="1" x14ac:dyDescent="0.2">
      <c r="A21" s="148"/>
      <c r="B21" s="149"/>
      <c r="C21" s="285" t="s">
        <v>148</v>
      </c>
      <c r="D21" s="286"/>
      <c r="E21" s="286"/>
      <c r="F21" s="286"/>
      <c r="G21" s="286"/>
      <c r="H21" s="151"/>
      <c r="I21" s="151"/>
      <c r="J21" s="151"/>
      <c r="K21" s="151"/>
      <c r="L21" s="151"/>
      <c r="M21" s="151"/>
      <c r="N21" s="150"/>
      <c r="O21" s="150"/>
      <c r="P21" s="150"/>
      <c r="Q21" s="150"/>
      <c r="R21" s="151"/>
      <c r="S21" s="151"/>
      <c r="T21" s="151"/>
      <c r="U21" s="151"/>
      <c r="V21" s="151"/>
      <c r="W21" s="151"/>
      <c r="X21" s="151"/>
      <c r="Y21" s="141"/>
      <c r="Z21" s="141"/>
      <c r="AA21" s="141"/>
      <c r="AB21" s="141"/>
      <c r="AC21" s="141"/>
      <c r="AD21" s="141"/>
      <c r="AE21" s="141"/>
      <c r="AF21" s="141"/>
      <c r="AG21" s="141" t="s">
        <v>112</v>
      </c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1"/>
      <c r="BA21" s="167" t="str">
        <f>C21</f>
        <v>certifikace EMC, 'záruka na střídače v délce dle nabídky dodavatel, min. však 5 let, účinnost EU: min. 97 %, Rozsah teploty okolí: min. -30 + 60°C.</v>
      </c>
      <c r="BB21" s="141"/>
      <c r="BC21" s="141"/>
      <c r="BD21" s="141"/>
      <c r="BE21" s="141"/>
      <c r="BF21" s="141"/>
      <c r="BG21" s="141"/>
      <c r="BH21" s="141"/>
    </row>
    <row r="22" spans="1:60" ht="33.75" outlineLevel="1" x14ac:dyDescent="0.2">
      <c r="A22" s="148"/>
      <c r="B22" s="149"/>
      <c r="C22" s="283" t="s">
        <v>192</v>
      </c>
      <c r="D22" s="284"/>
      <c r="E22" s="284"/>
      <c r="F22" s="284"/>
      <c r="G22" s="284"/>
      <c r="H22" s="151"/>
      <c r="I22" s="151"/>
      <c r="J22" s="151"/>
      <c r="K22" s="151"/>
      <c r="L22" s="151"/>
      <c r="M22" s="151"/>
      <c r="N22" s="150"/>
      <c r="O22" s="150"/>
      <c r="P22" s="150"/>
      <c r="Q22" s="150"/>
      <c r="R22" s="151"/>
      <c r="S22" s="151"/>
      <c r="T22" s="151"/>
      <c r="U22" s="151"/>
      <c r="V22" s="151"/>
      <c r="W22" s="151"/>
      <c r="X22" s="151"/>
      <c r="Y22" s="141"/>
      <c r="Z22" s="141"/>
      <c r="AA22" s="141"/>
      <c r="AB22" s="141"/>
      <c r="AC22" s="141"/>
      <c r="AD22" s="141"/>
      <c r="AE22" s="141"/>
      <c r="AF22" s="141"/>
      <c r="AG22" s="141" t="s">
        <v>112</v>
      </c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67" t="str">
        <f>C22</f>
        <v>Výkon a specifikaci měničů (např. střídač 20kW, 400V,  IP65, fce dle PPDS provozování distribuční soustavy, Wlan/Ethernet) doplní dodavatel do pole "Název položky" u položky PC070, počet měničů (např. 7) doplní dodavatel do pole "Množství" u položky PC070, a to dle skutečnosti tak, aby dodržel min. celkový instalovaný výkon.</v>
      </c>
      <c r="BB22" s="141"/>
      <c r="BC22" s="141"/>
      <c r="BD22" s="141"/>
      <c r="BE22" s="141"/>
      <c r="BF22" s="141"/>
      <c r="BG22" s="141"/>
      <c r="BH22" s="141"/>
    </row>
    <row r="23" spans="1:60" outlineLevel="1" x14ac:dyDescent="0.2">
      <c r="A23" s="173">
        <v>6</v>
      </c>
      <c r="B23" s="174" t="s">
        <v>228</v>
      </c>
      <c r="C23" s="180" t="s">
        <v>195</v>
      </c>
      <c r="D23" s="175" t="s">
        <v>149</v>
      </c>
      <c r="E23" s="176">
        <v>1</v>
      </c>
      <c r="F23" s="184"/>
      <c r="G23" s="178">
        <f>ROUND(E23*F23,2)</f>
        <v>0</v>
      </c>
      <c r="H23" s="177"/>
      <c r="I23" s="178">
        <f>ROUND(E23*H23,2)</f>
        <v>0</v>
      </c>
      <c r="J23" s="177"/>
      <c r="K23" s="178">
        <f>ROUND(E23*J23,2)</f>
        <v>0</v>
      </c>
      <c r="L23" s="178">
        <v>21</v>
      </c>
      <c r="M23" s="178">
        <f>G23*(1+L23/100)</f>
        <v>0</v>
      </c>
      <c r="N23" s="176">
        <v>0</v>
      </c>
      <c r="O23" s="176">
        <f>ROUND(E23*N23,2)</f>
        <v>0</v>
      </c>
      <c r="P23" s="176">
        <v>0</v>
      </c>
      <c r="Q23" s="176">
        <f>ROUND(E23*P23,2)</f>
        <v>0</v>
      </c>
      <c r="R23" s="178"/>
      <c r="S23" s="178" t="s">
        <v>123</v>
      </c>
      <c r="T23" s="179" t="s">
        <v>108</v>
      </c>
      <c r="U23" s="151">
        <v>0</v>
      </c>
      <c r="V23" s="151">
        <f>ROUND(E23*U23,2)</f>
        <v>0</v>
      </c>
      <c r="W23" s="151"/>
      <c r="X23" s="151" t="s">
        <v>124</v>
      </c>
      <c r="Y23" s="141"/>
      <c r="Z23" s="141"/>
      <c r="AA23" s="141"/>
      <c r="AB23" s="141"/>
      <c r="AC23" s="141"/>
      <c r="AD23" s="141"/>
      <c r="AE23" s="141"/>
      <c r="AF23" s="141"/>
      <c r="AG23" s="141" t="s">
        <v>143</v>
      </c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41"/>
      <c r="BB23" s="141"/>
      <c r="BC23" s="141"/>
      <c r="BD23" s="141"/>
      <c r="BE23" s="141"/>
      <c r="BF23" s="141"/>
      <c r="BG23" s="141"/>
      <c r="BH23" s="141"/>
    </row>
    <row r="24" spans="1:60" outlineLevel="1" x14ac:dyDescent="0.2">
      <c r="A24" s="160">
        <v>7</v>
      </c>
      <c r="B24" s="161" t="s">
        <v>229</v>
      </c>
      <c r="C24" s="185" t="s">
        <v>196</v>
      </c>
      <c r="D24" s="162" t="s">
        <v>146</v>
      </c>
      <c r="E24" s="186">
        <v>1</v>
      </c>
      <c r="F24" s="183"/>
      <c r="G24" s="165">
        <f>ROUND(E24*F24,2)</f>
        <v>0</v>
      </c>
      <c r="H24" s="164"/>
      <c r="I24" s="165">
        <f>ROUND(E24*H24,2)</f>
        <v>0</v>
      </c>
      <c r="J24" s="164"/>
      <c r="K24" s="165">
        <f>ROUND(E24*J24,2)</f>
        <v>0</v>
      </c>
      <c r="L24" s="165">
        <v>21</v>
      </c>
      <c r="M24" s="165">
        <f>G24*(1+L24/100)</f>
        <v>0</v>
      </c>
      <c r="N24" s="163">
        <v>0</v>
      </c>
      <c r="O24" s="163">
        <f>ROUND(E24*N24,2)</f>
        <v>0</v>
      </c>
      <c r="P24" s="163">
        <v>0</v>
      </c>
      <c r="Q24" s="163">
        <f>ROUND(E24*P24,2)</f>
        <v>0</v>
      </c>
      <c r="R24" s="165"/>
      <c r="S24" s="165" t="s">
        <v>123</v>
      </c>
      <c r="T24" s="166" t="s">
        <v>108</v>
      </c>
      <c r="U24" s="151">
        <v>0</v>
      </c>
      <c r="V24" s="151">
        <f>ROUND(E24*U24,2)</f>
        <v>0</v>
      </c>
      <c r="W24" s="151"/>
      <c r="X24" s="151" t="s">
        <v>124</v>
      </c>
      <c r="Y24" s="141"/>
      <c r="Z24" s="141"/>
      <c r="AA24" s="141"/>
      <c r="AB24" s="141"/>
      <c r="AC24" s="141"/>
      <c r="AD24" s="141"/>
      <c r="AE24" s="141"/>
      <c r="AF24" s="141"/>
      <c r="AG24" s="141" t="s">
        <v>143</v>
      </c>
      <c r="AH24" s="141"/>
      <c r="AI24" s="141"/>
      <c r="AJ24" s="141"/>
      <c r="AK24" s="141"/>
      <c r="AL24" s="141"/>
      <c r="AM24" s="141"/>
      <c r="AN24" s="141"/>
      <c r="AO24" s="141"/>
      <c r="AP24" s="141"/>
      <c r="AQ24" s="141"/>
      <c r="AR24" s="141"/>
      <c r="AS24" s="141"/>
      <c r="AT24" s="141"/>
      <c r="AU24" s="141"/>
      <c r="AV24" s="141"/>
      <c r="AW24" s="141"/>
      <c r="AX24" s="141"/>
      <c r="AY24" s="141"/>
      <c r="AZ24" s="141"/>
      <c r="BA24" s="141"/>
      <c r="BB24" s="141"/>
      <c r="BC24" s="141"/>
      <c r="BD24" s="141"/>
      <c r="BE24" s="141"/>
      <c r="BF24" s="141"/>
      <c r="BG24" s="141"/>
      <c r="BH24" s="141"/>
    </row>
    <row r="25" spans="1:60" outlineLevel="1" x14ac:dyDescent="0.2">
      <c r="A25" s="148"/>
      <c r="B25" s="149"/>
      <c r="C25" s="274" t="s">
        <v>175</v>
      </c>
      <c r="D25" s="275"/>
      <c r="E25" s="275"/>
      <c r="F25" s="275"/>
      <c r="G25" s="275"/>
      <c r="H25" s="151"/>
      <c r="I25" s="151"/>
      <c r="J25" s="151"/>
      <c r="K25" s="151"/>
      <c r="L25" s="151"/>
      <c r="M25" s="151"/>
      <c r="N25" s="150"/>
      <c r="O25" s="150"/>
      <c r="P25" s="150"/>
      <c r="Q25" s="150"/>
      <c r="R25" s="151"/>
      <c r="S25" s="151"/>
      <c r="T25" s="151"/>
      <c r="U25" s="151"/>
      <c r="V25" s="151"/>
      <c r="W25" s="151"/>
      <c r="X25" s="151"/>
      <c r="Y25" s="141"/>
      <c r="Z25" s="141"/>
      <c r="AA25" s="141"/>
      <c r="AB25" s="141"/>
      <c r="AC25" s="141"/>
      <c r="AD25" s="141"/>
      <c r="AE25" s="141"/>
      <c r="AF25" s="141"/>
      <c r="AG25" s="141" t="s">
        <v>112</v>
      </c>
      <c r="AH25" s="141"/>
      <c r="AI25" s="141"/>
      <c r="AJ25" s="141"/>
      <c r="AK25" s="141"/>
      <c r="AL25" s="141"/>
      <c r="AM25" s="141"/>
      <c r="AN25" s="141"/>
      <c r="AO25" s="141"/>
      <c r="AP25" s="141"/>
      <c r="AQ25" s="141"/>
      <c r="AR25" s="141"/>
      <c r="AS25" s="141"/>
      <c r="AT25" s="141"/>
      <c r="AU25" s="141"/>
      <c r="AV25" s="141"/>
      <c r="AW25" s="141"/>
      <c r="AX25" s="141"/>
      <c r="AY25" s="141"/>
      <c r="AZ25" s="141"/>
      <c r="BA25" s="141"/>
      <c r="BB25" s="141"/>
      <c r="BC25" s="141"/>
      <c r="BD25" s="141"/>
      <c r="BE25" s="141"/>
      <c r="BF25" s="141"/>
      <c r="BG25" s="141"/>
      <c r="BH25" s="141"/>
    </row>
    <row r="26" spans="1:60" ht="22.5" outlineLevel="1" x14ac:dyDescent="0.2">
      <c r="A26" s="148"/>
      <c r="B26" s="149"/>
      <c r="C26" s="283" t="s">
        <v>176</v>
      </c>
      <c r="D26" s="284"/>
      <c r="E26" s="284"/>
      <c r="F26" s="284"/>
      <c r="G26" s="284"/>
      <c r="H26" s="151"/>
      <c r="I26" s="151"/>
      <c r="J26" s="151"/>
      <c r="K26" s="151"/>
      <c r="L26" s="151"/>
      <c r="M26" s="151"/>
      <c r="N26" s="150"/>
      <c r="O26" s="150"/>
      <c r="P26" s="150"/>
      <c r="Q26" s="150"/>
      <c r="R26" s="151"/>
      <c r="S26" s="151"/>
      <c r="T26" s="151"/>
      <c r="U26" s="151"/>
      <c r="V26" s="151"/>
      <c r="W26" s="151"/>
      <c r="X26" s="151"/>
      <c r="Y26" s="141"/>
      <c r="Z26" s="141"/>
      <c r="AA26" s="141"/>
      <c r="AB26" s="141"/>
      <c r="AC26" s="141"/>
      <c r="AD26" s="141"/>
      <c r="AE26" s="141"/>
      <c r="AF26" s="141"/>
      <c r="AG26" s="141" t="s">
        <v>112</v>
      </c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  <c r="AY26" s="141"/>
      <c r="AZ26" s="141"/>
      <c r="BA26" s="167" t="str">
        <f>C26</f>
        <v>účinnost panelu min 19 %, záruka min.15 let na mechanické závady.  Maximální roční pokles je 0,7 % nominálního výkonu, výkon FV panelu po 25-ti letech dle nabídky dodavatele, min. však 80 % nominálního výkonu.</v>
      </c>
      <c r="BB26" s="141"/>
      <c r="BC26" s="141"/>
      <c r="BD26" s="141"/>
      <c r="BE26" s="141"/>
      <c r="BF26" s="141"/>
      <c r="BG26" s="141"/>
      <c r="BH26" s="141"/>
    </row>
    <row r="27" spans="1:60" ht="33.75" outlineLevel="1" x14ac:dyDescent="0.2">
      <c r="A27" s="148"/>
      <c r="B27" s="149"/>
      <c r="C27" s="283" t="s">
        <v>180</v>
      </c>
      <c r="D27" s="284"/>
      <c r="E27" s="284"/>
      <c r="F27" s="284"/>
      <c r="G27" s="284"/>
      <c r="H27" s="151"/>
      <c r="I27" s="151"/>
      <c r="J27" s="151"/>
      <c r="K27" s="151"/>
      <c r="L27" s="151"/>
      <c r="M27" s="151"/>
      <c r="N27" s="150"/>
      <c r="O27" s="150"/>
      <c r="P27" s="150"/>
      <c r="Q27" s="150"/>
      <c r="R27" s="151"/>
      <c r="S27" s="151"/>
      <c r="T27" s="151"/>
      <c r="U27" s="151"/>
      <c r="V27" s="151"/>
      <c r="W27" s="151"/>
      <c r="X27" s="151"/>
      <c r="Y27" s="141"/>
      <c r="Z27" s="141"/>
      <c r="AA27" s="141"/>
      <c r="AB27" s="141"/>
      <c r="AC27" s="141"/>
      <c r="AD27" s="141"/>
      <c r="AE27" s="141"/>
      <c r="AF27" s="141"/>
      <c r="AG27" s="141" t="s">
        <v>112</v>
      </c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67" t="str">
        <f>C27</f>
        <v>Výkon a specifikaci panelů (např. monokrystalický solární panel 400Wp, 38,6V, 10,36A, 1000V DC, 1419x1140x46mm, 22kg) doplní dodavatel do pole "Název položky" u položky č. PC075, počet panelů  (např. 1161) doplní dodavatel do pole "Množství" u položky č. PC075, a to dle skutečnosti tak, aby dodržel min. celkový instalovaný výkon.</v>
      </c>
      <c r="BB27" s="141"/>
      <c r="BC27" s="141"/>
      <c r="BD27" s="141"/>
      <c r="BE27" s="141"/>
      <c r="BF27" s="141"/>
      <c r="BG27" s="141"/>
      <c r="BH27" s="141"/>
    </row>
    <row r="28" spans="1:60" outlineLevel="1" x14ac:dyDescent="0.2">
      <c r="A28" s="173">
        <v>8</v>
      </c>
      <c r="B28" s="174" t="s">
        <v>230</v>
      </c>
      <c r="C28" s="180" t="s">
        <v>197</v>
      </c>
      <c r="D28" s="175" t="s">
        <v>149</v>
      </c>
      <c r="E28" s="176">
        <v>1</v>
      </c>
      <c r="F28" s="184"/>
      <c r="G28" s="178">
        <f>ROUND(E28*F28,2)</f>
        <v>0</v>
      </c>
      <c r="H28" s="177"/>
      <c r="I28" s="178">
        <f>ROUND(E28*H28,2)</f>
        <v>0</v>
      </c>
      <c r="J28" s="177"/>
      <c r="K28" s="178">
        <f>ROUND(E28*J28,2)</f>
        <v>0</v>
      </c>
      <c r="L28" s="178">
        <v>21</v>
      </c>
      <c r="M28" s="178">
        <f>G28*(1+L28/100)</f>
        <v>0</v>
      </c>
      <c r="N28" s="176">
        <v>0</v>
      </c>
      <c r="O28" s="176">
        <f>ROUND(E28*N28,2)</f>
        <v>0</v>
      </c>
      <c r="P28" s="176">
        <v>0</v>
      </c>
      <c r="Q28" s="176">
        <f>ROUND(E28*P28,2)</f>
        <v>0</v>
      </c>
      <c r="R28" s="178"/>
      <c r="S28" s="178" t="s">
        <v>123</v>
      </c>
      <c r="T28" s="179" t="s">
        <v>108</v>
      </c>
      <c r="U28" s="151">
        <v>0</v>
      </c>
      <c r="V28" s="151">
        <f>ROUND(E28*U28,2)</f>
        <v>0</v>
      </c>
      <c r="W28" s="151"/>
      <c r="X28" s="151" t="s">
        <v>129</v>
      </c>
      <c r="Y28" s="141"/>
      <c r="Z28" s="141"/>
      <c r="AA28" s="141"/>
      <c r="AB28" s="141"/>
      <c r="AC28" s="141"/>
      <c r="AD28" s="141"/>
      <c r="AE28" s="141"/>
      <c r="AF28" s="141"/>
      <c r="AG28" s="141" t="s">
        <v>130</v>
      </c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41"/>
      <c r="AZ28" s="141"/>
      <c r="BA28" s="141"/>
      <c r="BB28" s="141"/>
      <c r="BC28" s="141"/>
      <c r="BD28" s="141"/>
      <c r="BE28" s="141"/>
      <c r="BF28" s="141"/>
      <c r="BG28" s="141"/>
      <c r="BH28" s="141"/>
    </row>
    <row r="29" spans="1:60" outlineLevel="1" x14ac:dyDescent="0.2">
      <c r="A29" s="153" t="s">
        <v>103</v>
      </c>
      <c r="B29" s="154" t="s">
        <v>66</v>
      </c>
      <c r="C29" s="168" t="s">
        <v>198</v>
      </c>
      <c r="D29" s="155"/>
      <c r="E29" s="156"/>
      <c r="F29" s="157"/>
      <c r="G29" s="157">
        <f>G30+G34+G35+G40+G36</f>
        <v>0</v>
      </c>
      <c r="H29" s="157"/>
      <c r="I29" s="157">
        <f>SUM(I30:I40)</f>
        <v>0</v>
      </c>
      <c r="J29" s="157"/>
      <c r="K29" s="157">
        <f>SUM(K30:K40)</f>
        <v>0</v>
      </c>
      <c r="L29" s="157"/>
      <c r="M29" s="157">
        <f>SUM(M30:M40)</f>
        <v>0</v>
      </c>
      <c r="N29" s="156"/>
      <c r="O29" s="156">
        <f>SUM(O30:O40)</f>
        <v>0</v>
      </c>
      <c r="P29" s="156"/>
      <c r="Q29" s="156">
        <f>SUM(Q30:Q40)</f>
        <v>0</v>
      </c>
      <c r="R29" s="157"/>
      <c r="S29" s="157"/>
      <c r="T29" s="188"/>
      <c r="U29" s="151"/>
      <c r="V29" s="151"/>
      <c r="W29" s="151"/>
      <c r="X29" s="15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</row>
    <row r="30" spans="1:60" outlineLevel="1" x14ac:dyDescent="0.2">
      <c r="A30" s="160">
        <v>9</v>
      </c>
      <c r="B30" s="161" t="s">
        <v>231</v>
      </c>
      <c r="C30" s="185" t="s">
        <v>194</v>
      </c>
      <c r="D30" s="162" t="s">
        <v>146</v>
      </c>
      <c r="E30" s="189">
        <v>1</v>
      </c>
      <c r="F30" s="183"/>
      <c r="G30" s="165">
        <f>ROUND(E30*F30,2)</f>
        <v>0</v>
      </c>
      <c r="H30" s="164"/>
      <c r="I30" s="165">
        <f>ROUND(E30*H30,2)</f>
        <v>0</v>
      </c>
      <c r="J30" s="164"/>
      <c r="K30" s="165">
        <f>ROUND(E30*J30,2)</f>
        <v>0</v>
      </c>
      <c r="L30" s="165">
        <v>21</v>
      </c>
      <c r="M30" s="165">
        <f>G30*(1+L30/100)</f>
        <v>0</v>
      </c>
      <c r="N30" s="163">
        <v>0</v>
      </c>
      <c r="O30" s="163">
        <f>ROUND(E30*N30,2)</f>
        <v>0</v>
      </c>
      <c r="P30" s="163">
        <v>0</v>
      </c>
      <c r="Q30" s="163">
        <f>ROUND(E30*P30,2)</f>
        <v>0</v>
      </c>
      <c r="R30" s="165"/>
      <c r="S30" s="165" t="s">
        <v>123</v>
      </c>
      <c r="T30" s="188"/>
      <c r="U30" s="151"/>
      <c r="V30" s="151"/>
      <c r="W30" s="151"/>
      <c r="X30" s="15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  <c r="BB30" s="141"/>
      <c r="BC30" s="141"/>
      <c r="BD30" s="141"/>
      <c r="BE30" s="141"/>
      <c r="BF30" s="141"/>
      <c r="BG30" s="141"/>
      <c r="BH30" s="141"/>
    </row>
    <row r="31" spans="1:60" outlineLevel="1" x14ac:dyDescent="0.2">
      <c r="A31" s="148"/>
      <c r="B31" s="149"/>
      <c r="C31" s="274" t="s">
        <v>147</v>
      </c>
      <c r="D31" s="275"/>
      <c r="E31" s="275"/>
      <c r="F31" s="275"/>
      <c r="G31" s="275"/>
      <c r="H31" s="151"/>
      <c r="I31" s="151"/>
      <c r="J31" s="151"/>
      <c r="K31" s="151"/>
      <c r="L31" s="151"/>
      <c r="M31" s="151"/>
      <c r="N31" s="150"/>
      <c r="O31" s="150"/>
      <c r="P31" s="150"/>
      <c r="Q31" s="150"/>
      <c r="R31" s="151"/>
      <c r="S31" s="151"/>
      <c r="T31" s="188"/>
      <c r="U31" s="151"/>
      <c r="V31" s="151"/>
      <c r="W31" s="151"/>
      <c r="X31" s="15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</row>
    <row r="32" spans="1:60" outlineLevel="1" x14ac:dyDescent="0.2">
      <c r="A32" s="148"/>
      <c r="B32" s="149"/>
      <c r="C32" s="285" t="s">
        <v>148</v>
      </c>
      <c r="D32" s="286"/>
      <c r="E32" s="286"/>
      <c r="F32" s="286"/>
      <c r="G32" s="286"/>
      <c r="H32" s="151"/>
      <c r="I32" s="151"/>
      <c r="J32" s="151"/>
      <c r="K32" s="151"/>
      <c r="L32" s="151"/>
      <c r="M32" s="151"/>
      <c r="N32" s="150"/>
      <c r="O32" s="150"/>
      <c r="P32" s="150"/>
      <c r="Q32" s="150"/>
      <c r="R32" s="151"/>
      <c r="S32" s="151"/>
      <c r="T32" s="188"/>
      <c r="U32" s="151"/>
      <c r="V32" s="151"/>
      <c r="W32" s="151"/>
      <c r="X32" s="15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  <c r="AM32" s="141"/>
      <c r="AN32" s="141"/>
      <c r="AO32" s="141"/>
      <c r="AP32" s="141"/>
      <c r="AQ32" s="141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  <c r="BB32" s="141"/>
      <c r="BC32" s="141"/>
      <c r="BD32" s="141"/>
      <c r="BE32" s="141"/>
      <c r="BF32" s="141"/>
      <c r="BG32" s="141"/>
      <c r="BH32" s="141"/>
    </row>
    <row r="33" spans="1:60" ht="22.15" customHeight="1" outlineLevel="1" x14ac:dyDescent="0.2">
      <c r="A33" s="148"/>
      <c r="B33" s="149"/>
      <c r="C33" s="283" t="s">
        <v>199</v>
      </c>
      <c r="D33" s="284"/>
      <c r="E33" s="284"/>
      <c r="F33" s="284"/>
      <c r="G33" s="284"/>
      <c r="H33" s="151"/>
      <c r="I33" s="151"/>
      <c r="J33" s="151"/>
      <c r="K33" s="151"/>
      <c r="L33" s="151"/>
      <c r="M33" s="151"/>
      <c r="N33" s="150"/>
      <c r="O33" s="150"/>
      <c r="P33" s="150"/>
      <c r="Q33" s="150"/>
      <c r="R33" s="151"/>
      <c r="S33" s="151"/>
      <c r="T33" s="188"/>
      <c r="U33" s="151"/>
      <c r="V33" s="151"/>
      <c r="W33" s="151"/>
      <c r="X33" s="15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  <c r="AM33" s="141"/>
      <c r="AN33" s="141"/>
      <c r="AO33" s="141"/>
      <c r="AP33" s="141"/>
      <c r="AQ33" s="141"/>
      <c r="AR33" s="141"/>
      <c r="AS33" s="141"/>
      <c r="AT33" s="141"/>
      <c r="AU33" s="141"/>
      <c r="AV33" s="141"/>
      <c r="AW33" s="141"/>
      <c r="AX33" s="141"/>
      <c r="AY33" s="141"/>
      <c r="AZ33" s="141"/>
      <c r="BA33" s="141"/>
      <c r="BB33" s="141"/>
      <c r="BC33" s="141"/>
      <c r="BD33" s="141"/>
      <c r="BE33" s="141"/>
      <c r="BF33" s="141"/>
      <c r="BG33" s="141"/>
      <c r="BH33" s="141"/>
    </row>
    <row r="34" spans="1:60" outlineLevel="1" x14ac:dyDescent="0.2">
      <c r="A34" s="173">
        <v>10</v>
      </c>
      <c r="B34" s="174" t="s">
        <v>232</v>
      </c>
      <c r="C34" s="180" t="s">
        <v>195</v>
      </c>
      <c r="D34" s="175" t="s">
        <v>149</v>
      </c>
      <c r="E34" s="176">
        <v>1</v>
      </c>
      <c r="F34" s="184"/>
      <c r="G34" s="178">
        <f>ROUND(E34*F34,2)</f>
        <v>0</v>
      </c>
      <c r="H34" s="177"/>
      <c r="I34" s="178">
        <f>ROUND(E34*H34,2)</f>
        <v>0</v>
      </c>
      <c r="J34" s="177"/>
      <c r="K34" s="178">
        <f>ROUND(E34*J34,2)</f>
        <v>0</v>
      </c>
      <c r="L34" s="178">
        <v>21</v>
      </c>
      <c r="M34" s="178">
        <f>G34*(1+L34/100)</f>
        <v>0</v>
      </c>
      <c r="N34" s="176">
        <v>0</v>
      </c>
      <c r="O34" s="176">
        <f>ROUND(E34*N34,2)</f>
        <v>0</v>
      </c>
      <c r="P34" s="176">
        <v>0</v>
      </c>
      <c r="Q34" s="176">
        <f>ROUND(E34*P34,2)</f>
        <v>0</v>
      </c>
      <c r="R34" s="178"/>
      <c r="S34" s="178" t="s">
        <v>123</v>
      </c>
      <c r="T34" s="188"/>
      <c r="U34" s="151"/>
      <c r="V34" s="151"/>
      <c r="W34" s="151"/>
      <c r="X34" s="15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1"/>
      <c r="BC34" s="141"/>
      <c r="BD34" s="141"/>
      <c r="BE34" s="141"/>
      <c r="BF34" s="141"/>
      <c r="BG34" s="141"/>
      <c r="BH34" s="141"/>
    </row>
    <row r="35" spans="1:60" outlineLevel="1" x14ac:dyDescent="0.2">
      <c r="A35" s="173">
        <v>11</v>
      </c>
      <c r="B35" s="174" t="s">
        <v>233</v>
      </c>
      <c r="C35" s="190" t="s">
        <v>200</v>
      </c>
      <c r="D35" s="175" t="s">
        <v>146</v>
      </c>
      <c r="E35" s="176">
        <v>1</v>
      </c>
      <c r="F35" s="184"/>
      <c r="G35" s="178">
        <f>ROUND(E35*F35,2)</f>
        <v>0</v>
      </c>
      <c r="H35" s="177"/>
      <c r="I35" s="178">
        <f>ROUND(E35*H35,2)</f>
        <v>0</v>
      </c>
      <c r="J35" s="177"/>
      <c r="K35" s="178">
        <f>ROUND(E35*J35,2)</f>
        <v>0</v>
      </c>
      <c r="L35" s="178">
        <v>21</v>
      </c>
      <c r="M35" s="178">
        <f>G35*(1+L35/100)</f>
        <v>0</v>
      </c>
      <c r="N35" s="176">
        <v>0</v>
      </c>
      <c r="O35" s="176">
        <f>ROUND(E35*N35,2)</f>
        <v>0</v>
      </c>
      <c r="P35" s="176">
        <v>0</v>
      </c>
      <c r="Q35" s="176">
        <f>ROUND(E35*P35,2)</f>
        <v>0</v>
      </c>
      <c r="R35" s="178"/>
      <c r="S35" s="178" t="s">
        <v>123</v>
      </c>
      <c r="T35" s="188"/>
      <c r="U35" s="151"/>
      <c r="V35" s="151"/>
      <c r="W35" s="151"/>
      <c r="X35" s="15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  <c r="AO35" s="141"/>
      <c r="AP35" s="141"/>
      <c r="AQ35" s="141"/>
      <c r="AR35" s="141"/>
      <c r="AS35" s="141"/>
      <c r="AT35" s="141"/>
      <c r="AU35" s="141"/>
      <c r="AV35" s="141"/>
      <c r="AW35" s="141"/>
      <c r="AX35" s="141"/>
      <c r="AY35" s="141"/>
      <c r="AZ35" s="141"/>
      <c r="BA35" s="141"/>
      <c r="BB35" s="141"/>
      <c r="BC35" s="141"/>
      <c r="BD35" s="141"/>
      <c r="BE35" s="141"/>
      <c r="BF35" s="141"/>
      <c r="BG35" s="141"/>
      <c r="BH35" s="141"/>
    </row>
    <row r="36" spans="1:60" outlineLevel="1" x14ac:dyDescent="0.2">
      <c r="A36" s="160">
        <v>12</v>
      </c>
      <c r="B36" s="161" t="s">
        <v>234</v>
      </c>
      <c r="C36" s="185" t="s">
        <v>196</v>
      </c>
      <c r="D36" s="162" t="s">
        <v>146</v>
      </c>
      <c r="E36" s="186">
        <v>1</v>
      </c>
      <c r="F36" s="183"/>
      <c r="G36" s="165">
        <f>ROUND(E36*F36,2)</f>
        <v>0</v>
      </c>
      <c r="H36" s="164"/>
      <c r="I36" s="165">
        <f>ROUND(E36*H36,2)</f>
        <v>0</v>
      </c>
      <c r="J36" s="164"/>
      <c r="K36" s="165">
        <f>ROUND(E36*J36,2)</f>
        <v>0</v>
      </c>
      <c r="L36" s="165">
        <v>21</v>
      </c>
      <c r="M36" s="165">
        <f>G36*(1+L36/100)</f>
        <v>0</v>
      </c>
      <c r="N36" s="163">
        <v>0</v>
      </c>
      <c r="O36" s="163">
        <f>ROUND(E36*N36,2)</f>
        <v>0</v>
      </c>
      <c r="P36" s="163">
        <v>0</v>
      </c>
      <c r="Q36" s="163">
        <f>ROUND(E36*P36,2)</f>
        <v>0</v>
      </c>
      <c r="R36" s="165"/>
      <c r="S36" s="165" t="s">
        <v>123</v>
      </c>
      <c r="T36" s="188"/>
      <c r="U36" s="151"/>
      <c r="V36" s="151"/>
      <c r="W36" s="151"/>
      <c r="X36" s="15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1"/>
      <c r="AT36" s="141"/>
      <c r="AU36" s="141"/>
      <c r="AV36" s="141"/>
      <c r="AW36" s="141"/>
      <c r="AX36" s="141"/>
      <c r="AY36" s="141"/>
      <c r="AZ36" s="141"/>
      <c r="BA36" s="141"/>
      <c r="BB36" s="141"/>
      <c r="BC36" s="141"/>
      <c r="BD36" s="141"/>
      <c r="BE36" s="141"/>
      <c r="BF36" s="141"/>
      <c r="BG36" s="141"/>
      <c r="BH36" s="141"/>
    </row>
    <row r="37" spans="1:60" outlineLevel="1" x14ac:dyDescent="0.2">
      <c r="A37" s="148"/>
      <c r="B37" s="149"/>
      <c r="C37" s="274" t="s">
        <v>175</v>
      </c>
      <c r="D37" s="275"/>
      <c r="E37" s="275"/>
      <c r="F37" s="275"/>
      <c r="G37" s="275"/>
      <c r="H37" s="151"/>
      <c r="I37" s="151"/>
      <c r="J37" s="151"/>
      <c r="K37" s="151"/>
      <c r="L37" s="151"/>
      <c r="M37" s="151"/>
      <c r="N37" s="150"/>
      <c r="O37" s="150"/>
      <c r="P37" s="150"/>
      <c r="Q37" s="150"/>
      <c r="R37" s="151"/>
      <c r="S37" s="151"/>
      <c r="T37" s="188"/>
      <c r="U37" s="151"/>
      <c r="V37" s="151"/>
      <c r="W37" s="151"/>
      <c r="X37" s="15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</row>
    <row r="38" spans="1:60" ht="13.15" customHeight="1" outlineLevel="1" x14ac:dyDescent="0.2">
      <c r="A38" s="148"/>
      <c r="B38" s="149"/>
      <c r="C38" s="283" t="s">
        <v>176</v>
      </c>
      <c r="D38" s="284"/>
      <c r="E38" s="284"/>
      <c r="F38" s="284"/>
      <c r="G38" s="284"/>
      <c r="H38" s="151"/>
      <c r="I38" s="151"/>
      <c r="J38" s="151"/>
      <c r="K38" s="151"/>
      <c r="L38" s="151"/>
      <c r="M38" s="151"/>
      <c r="N38" s="150"/>
      <c r="O38" s="150"/>
      <c r="P38" s="150"/>
      <c r="Q38" s="150"/>
      <c r="R38" s="151"/>
      <c r="S38" s="151"/>
      <c r="T38" s="188"/>
      <c r="U38" s="151"/>
      <c r="V38" s="151"/>
      <c r="W38" s="151"/>
      <c r="X38" s="15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1"/>
      <c r="AN38" s="141"/>
      <c r="AO38" s="141"/>
      <c r="AP38" s="141"/>
      <c r="AQ38" s="141"/>
      <c r="AR38" s="141"/>
      <c r="AS38" s="141"/>
      <c r="AT38" s="141"/>
      <c r="AU38" s="141"/>
      <c r="AV38" s="141"/>
      <c r="AW38" s="141"/>
      <c r="AX38" s="141"/>
      <c r="AY38" s="141"/>
      <c r="AZ38" s="141"/>
      <c r="BA38" s="141"/>
      <c r="BB38" s="141"/>
      <c r="BC38" s="141"/>
      <c r="BD38" s="141"/>
      <c r="BE38" s="141"/>
      <c r="BF38" s="141"/>
      <c r="BG38" s="141"/>
      <c r="BH38" s="141"/>
    </row>
    <row r="39" spans="1:60" ht="34.9" customHeight="1" outlineLevel="1" x14ac:dyDescent="0.2">
      <c r="A39" s="148"/>
      <c r="B39" s="149"/>
      <c r="C39" s="283" t="s">
        <v>180</v>
      </c>
      <c r="D39" s="284"/>
      <c r="E39" s="284"/>
      <c r="F39" s="284"/>
      <c r="G39" s="284"/>
      <c r="H39" s="151"/>
      <c r="I39" s="151"/>
      <c r="J39" s="151"/>
      <c r="K39" s="151"/>
      <c r="L39" s="151"/>
      <c r="M39" s="151"/>
      <c r="N39" s="150"/>
      <c r="O39" s="150"/>
      <c r="P39" s="150"/>
      <c r="Q39" s="150"/>
      <c r="R39" s="151"/>
      <c r="S39" s="151"/>
      <c r="T39" s="188"/>
      <c r="U39" s="151"/>
      <c r="V39" s="151"/>
      <c r="W39" s="151"/>
      <c r="X39" s="15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</row>
    <row r="40" spans="1:60" outlineLevel="1" x14ac:dyDescent="0.2">
      <c r="A40" s="173">
        <v>13</v>
      </c>
      <c r="B40" s="174" t="s">
        <v>235</v>
      </c>
      <c r="C40" s="180" t="s">
        <v>197</v>
      </c>
      <c r="D40" s="175" t="s">
        <v>149</v>
      </c>
      <c r="E40" s="176">
        <v>1</v>
      </c>
      <c r="F40" s="184"/>
      <c r="G40" s="178">
        <f>ROUND(E40*F40,2)</f>
        <v>0</v>
      </c>
      <c r="H40" s="177"/>
      <c r="I40" s="178">
        <f>ROUND(E40*H40,2)</f>
        <v>0</v>
      </c>
      <c r="J40" s="177"/>
      <c r="K40" s="178">
        <f>ROUND(E40*J40,2)</f>
        <v>0</v>
      </c>
      <c r="L40" s="178">
        <v>21</v>
      </c>
      <c r="M40" s="178">
        <f>G40*(1+L40/100)</f>
        <v>0</v>
      </c>
      <c r="N40" s="176">
        <v>0</v>
      </c>
      <c r="O40" s="176">
        <f>ROUND(E40*N40,2)</f>
        <v>0</v>
      </c>
      <c r="P40" s="176">
        <v>0</v>
      </c>
      <c r="Q40" s="176">
        <f>ROUND(E40*P40,2)</f>
        <v>0</v>
      </c>
      <c r="R40" s="178"/>
      <c r="S40" s="178" t="s">
        <v>123</v>
      </c>
      <c r="T40" s="188"/>
      <c r="U40" s="151"/>
      <c r="V40" s="151"/>
      <c r="W40" s="151"/>
      <c r="X40" s="15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</row>
    <row r="41" spans="1:60" x14ac:dyDescent="0.2">
      <c r="A41" s="153" t="s">
        <v>103</v>
      </c>
      <c r="B41" s="154" t="s">
        <v>67</v>
      </c>
      <c r="C41" s="168" t="s">
        <v>206</v>
      </c>
      <c r="D41" s="155"/>
      <c r="E41" s="156"/>
      <c r="F41" s="157"/>
      <c r="G41" s="157">
        <f>G42+G43+G44+G45+G46+G47+G48+G49+G50+G52+G54+G55+G56+G58+G60</f>
        <v>0</v>
      </c>
      <c r="H41" s="157"/>
      <c r="I41" s="157">
        <f>SUM(I42:I60)</f>
        <v>0</v>
      </c>
      <c r="J41" s="157"/>
      <c r="K41" s="157">
        <f>SUM(K42:K60)</f>
        <v>0</v>
      </c>
      <c r="L41" s="157"/>
      <c r="M41" s="157">
        <f>SUM(M42:M60)</f>
        <v>0</v>
      </c>
      <c r="N41" s="156"/>
      <c r="O41" s="156">
        <f>SUM(O42:O60)</f>
        <v>0</v>
      </c>
      <c r="P41" s="156"/>
      <c r="Q41" s="156">
        <f>SUM(Q42:Q60)</f>
        <v>0</v>
      </c>
      <c r="R41" s="157"/>
      <c r="S41" s="157"/>
      <c r="T41" s="158"/>
      <c r="U41" s="152"/>
      <c r="V41" s="152">
        <f>SUM(V42:V60)</f>
        <v>0</v>
      </c>
      <c r="W41" s="152"/>
      <c r="X41" s="152"/>
      <c r="AG41" t="s">
        <v>104</v>
      </c>
    </row>
    <row r="42" spans="1:60" outlineLevel="1" x14ac:dyDescent="0.2">
      <c r="A42" s="173">
        <v>14</v>
      </c>
      <c r="B42" s="174" t="s">
        <v>241</v>
      </c>
      <c r="C42" s="191" t="s">
        <v>150</v>
      </c>
      <c r="D42" s="175" t="s">
        <v>146</v>
      </c>
      <c r="E42" s="176">
        <v>2</v>
      </c>
      <c r="F42" s="184"/>
      <c r="G42" s="178">
        <f t="shared" ref="G42:G52" si="0">ROUND(E42*F42,2)</f>
        <v>0</v>
      </c>
      <c r="H42" s="177"/>
      <c r="I42" s="178">
        <f t="shared" ref="I42:I52" si="1">ROUND(E42*H42,2)</f>
        <v>0</v>
      </c>
      <c r="J42" s="177"/>
      <c r="K42" s="178">
        <f t="shared" ref="K42:K52" si="2">ROUND(E42*J42,2)</f>
        <v>0</v>
      </c>
      <c r="L42" s="178">
        <v>21</v>
      </c>
      <c r="M42" s="178">
        <f t="shared" ref="M42:M52" si="3">G42*(1+L42/100)</f>
        <v>0</v>
      </c>
      <c r="N42" s="176">
        <v>0</v>
      </c>
      <c r="O42" s="176">
        <f t="shared" ref="O42:O52" si="4">ROUND(E42*N42,2)</f>
        <v>0</v>
      </c>
      <c r="P42" s="176">
        <v>0</v>
      </c>
      <c r="Q42" s="176">
        <f t="shared" ref="Q42:Q52" si="5">ROUND(E42*P42,2)</f>
        <v>0</v>
      </c>
      <c r="R42" s="178"/>
      <c r="S42" s="178" t="s">
        <v>123</v>
      </c>
      <c r="T42" s="179" t="s">
        <v>108</v>
      </c>
      <c r="U42" s="151">
        <v>0</v>
      </c>
      <c r="V42" s="151">
        <f t="shared" ref="V42:V52" si="6">ROUND(E42*U42,2)</f>
        <v>0</v>
      </c>
      <c r="W42" s="151"/>
      <c r="X42" s="151" t="s">
        <v>124</v>
      </c>
      <c r="Y42" s="141"/>
      <c r="Z42" s="141"/>
      <c r="AA42" s="141"/>
      <c r="AB42" s="141"/>
      <c r="AC42" s="141"/>
      <c r="AD42" s="141"/>
      <c r="AE42" s="141"/>
      <c r="AF42" s="141"/>
      <c r="AG42" s="141" t="s">
        <v>143</v>
      </c>
      <c r="AH42" s="141"/>
      <c r="AI42" s="141"/>
      <c r="AJ42" s="141"/>
      <c r="AK42" s="141"/>
      <c r="AL42" s="141"/>
      <c r="AM42" s="141"/>
      <c r="AN42" s="141"/>
      <c r="AO42" s="141"/>
      <c r="AP42" s="141"/>
      <c r="AQ42" s="141"/>
      <c r="AR42" s="141"/>
      <c r="AS42" s="141"/>
      <c r="AT42" s="141"/>
      <c r="AU42" s="141"/>
      <c r="AV42" s="141"/>
      <c r="AW42" s="141"/>
      <c r="AX42" s="141"/>
      <c r="AY42" s="141"/>
      <c r="AZ42" s="141"/>
      <c r="BA42" s="141"/>
      <c r="BB42" s="141"/>
      <c r="BC42" s="141"/>
      <c r="BD42" s="141"/>
      <c r="BE42" s="141"/>
      <c r="BF42" s="141"/>
      <c r="BG42" s="141"/>
      <c r="BH42" s="141"/>
    </row>
    <row r="43" spans="1:60" ht="13.15" customHeight="1" outlineLevel="1" x14ac:dyDescent="0.2">
      <c r="A43" s="173">
        <v>15</v>
      </c>
      <c r="B43" s="174" t="s">
        <v>242</v>
      </c>
      <c r="C43" s="191" t="s">
        <v>238</v>
      </c>
      <c r="D43" s="175" t="s">
        <v>145</v>
      </c>
      <c r="E43" s="176">
        <v>20</v>
      </c>
      <c r="F43" s="184"/>
      <c r="G43" s="178">
        <f t="shared" si="0"/>
        <v>0</v>
      </c>
      <c r="H43" s="177"/>
      <c r="I43" s="178">
        <f t="shared" si="1"/>
        <v>0</v>
      </c>
      <c r="J43" s="177"/>
      <c r="K43" s="178">
        <f t="shared" si="2"/>
        <v>0</v>
      </c>
      <c r="L43" s="178">
        <v>21</v>
      </c>
      <c r="M43" s="178">
        <f t="shared" si="3"/>
        <v>0</v>
      </c>
      <c r="N43" s="176">
        <v>0</v>
      </c>
      <c r="O43" s="176">
        <f t="shared" si="4"/>
        <v>0</v>
      </c>
      <c r="P43" s="176">
        <v>0</v>
      </c>
      <c r="Q43" s="176">
        <f t="shared" si="5"/>
        <v>0</v>
      </c>
      <c r="R43" s="178"/>
      <c r="S43" s="178" t="s">
        <v>123</v>
      </c>
      <c r="T43" s="179" t="s">
        <v>108</v>
      </c>
      <c r="U43" s="151">
        <v>0</v>
      </c>
      <c r="V43" s="151">
        <f t="shared" si="6"/>
        <v>0</v>
      </c>
      <c r="W43" s="151"/>
      <c r="X43" s="151" t="s">
        <v>124</v>
      </c>
      <c r="Y43" s="141"/>
      <c r="Z43" s="141"/>
      <c r="AA43" s="141"/>
      <c r="AB43" s="141"/>
      <c r="AC43" s="141"/>
      <c r="AD43" s="141"/>
      <c r="AE43" s="141"/>
      <c r="AF43" s="141"/>
      <c r="AG43" s="141" t="s">
        <v>143</v>
      </c>
      <c r="AH43" s="141"/>
      <c r="AI43" s="141"/>
      <c r="AJ43" s="141"/>
      <c r="AK43" s="141"/>
      <c r="AL43" s="141"/>
      <c r="AM43" s="141"/>
      <c r="AN43" s="141"/>
      <c r="AO43" s="141"/>
      <c r="AP43" s="141"/>
      <c r="AQ43" s="141"/>
      <c r="AR43" s="141"/>
      <c r="AS43" s="141"/>
      <c r="AT43" s="141"/>
      <c r="AU43" s="141"/>
      <c r="AV43" s="141"/>
      <c r="AW43" s="141"/>
      <c r="AX43" s="141"/>
      <c r="AY43" s="141"/>
      <c r="AZ43" s="141"/>
      <c r="BA43" s="141"/>
      <c r="BB43" s="141"/>
      <c r="BC43" s="141"/>
      <c r="BD43" s="141"/>
      <c r="BE43" s="141"/>
      <c r="BF43" s="141"/>
      <c r="BG43" s="141"/>
      <c r="BH43" s="141"/>
    </row>
    <row r="44" spans="1:60" ht="13.15" customHeight="1" outlineLevel="1" x14ac:dyDescent="0.2">
      <c r="A44" s="173">
        <v>16</v>
      </c>
      <c r="B44" s="174" t="s">
        <v>243</v>
      </c>
      <c r="C44" s="191" t="s">
        <v>237</v>
      </c>
      <c r="D44" s="175" t="s">
        <v>146</v>
      </c>
      <c r="E44" s="176">
        <v>4</v>
      </c>
      <c r="F44" s="184"/>
      <c r="G44" s="178">
        <f t="shared" si="0"/>
        <v>0</v>
      </c>
      <c r="H44" s="177"/>
      <c r="I44" s="178">
        <f t="shared" si="1"/>
        <v>0</v>
      </c>
      <c r="J44" s="177"/>
      <c r="K44" s="178">
        <f t="shared" si="2"/>
        <v>0</v>
      </c>
      <c r="L44" s="178">
        <v>21</v>
      </c>
      <c r="M44" s="178">
        <f t="shared" si="3"/>
        <v>0</v>
      </c>
      <c r="N44" s="176">
        <v>0</v>
      </c>
      <c r="O44" s="176">
        <f t="shared" si="4"/>
        <v>0</v>
      </c>
      <c r="P44" s="176">
        <v>0</v>
      </c>
      <c r="Q44" s="176">
        <f t="shared" si="5"/>
        <v>0</v>
      </c>
      <c r="R44" s="178"/>
      <c r="S44" s="178" t="s">
        <v>123</v>
      </c>
      <c r="T44" s="179" t="s">
        <v>108</v>
      </c>
      <c r="U44" s="151">
        <v>0</v>
      </c>
      <c r="V44" s="151">
        <f t="shared" si="6"/>
        <v>0</v>
      </c>
      <c r="W44" s="151"/>
      <c r="X44" s="151" t="s">
        <v>124</v>
      </c>
      <c r="Y44" s="141"/>
      <c r="Z44" s="141"/>
      <c r="AA44" s="141"/>
      <c r="AB44" s="141"/>
      <c r="AC44" s="141"/>
      <c r="AD44" s="141"/>
      <c r="AE44" s="141"/>
      <c r="AF44" s="141"/>
      <c r="AG44" s="141" t="s">
        <v>143</v>
      </c>
      <c r="AH44" s="141"/>
      <c r="AI44" s="141"/>
      <c r="AJ44" s="141"/>
      <c r="AK44" s="141"/>
      <c r="AL44" s="141"/>
      <c r="AM44" s="141"/>
      <c r="AN44" s="141"/>
      <c r="AO44" s="141"/>
      <c r="AP44" s="141"/>
      <c r="AQ44" s="141"/>
      <c r="AR44" s="141"/>
      <c r="AS44" s="141"/>
      <c r="AT44" s="141"/>
      <c r="AU44" s="141"/>
      <c r="AV44" s="141"/>
      <c r="AW44" s="141"/>
      <c r="AX44" s="141"/>
      <c r="AY44" s="141"/>
      <c r="AZ44" s="141"/>
      <c r="BA44" s="141"/>
      <c r="BB44" s="141"/>
      <c r="BC44" s="141"/>
      <c r="BD44" s="141"/>
      <c r="BE44" s="141"/>
      <c r="BF44" s="141"/>
      <c r="BG44" s="141"/>
      <c r="BH44" s="141"/>
    </row>
    <row r="45" spans="1:60" outlineLevel="1" x14ac:dyDescent="0.2">
      <c r="A45" s="173">
        <v>17</v>
      </c>
      <c r="B45" s="174" t="s">
        <v>244</v>
      </c>
      <c r="C45" s="191" t="s">
        <v>151</v>
      </c>
      <c r="D45" s="175" t="s">
        <v>145</v>
      </c>
      <c r="E45" s="176">
        <v>80</v>
      </c>
      <c r="F45" s="184"/>
      <c r="G45" s="178">
        <f t="shared" si="0"/>
        <v>0</v>
      </c>
      <c r="H45" s="177"/>
      <c r="I45" s="178">
        <f t="shared" si="1"/>
        <v>0</v>
      </c>
      <c r="J45" s="177"/>
      <c r="K45" s="178">
        <f t="shared" si="2"/>
        <v>0</v>
      </c>
      <c r="L45" s="178">
        <v>21</v>
      </c>
      <c r="M45" s="178">
        <f t="shared" si="3"/>
        <v>0</v>
      </c>
      <c r="N45" s="176">
        <v>0</v>
      </c>
      <c r="O45" s="176">
        <f t="shared" si="4"/>
        <v>0</v>
      </c>
      <c r="P45" s="176">
        <v>0</v>
      </c>
      <c r="Q45" s="176">
        <f t="shared" si="5"/>
        <v>0</v>
      </c>
      <c r="R45" s="178"/>
      <c r="S45" s="178" t="s">
        <v>123</v>
      </c>
      <c r="T45" s="179" t="s">
        <v>108</v>
      </c>
      <c r="U45" s="151">
        <v>0</v>
      </c>
      <c r="V45" s="151">
        <f t="shared" si="6"/>
        <v>0</v>
      </c>
      <c r="W45" s="151"/>
      <c r="X45" s="151" t="s">
        <v>124</v>
      </c>
      <c r="Y45" s="141"/>
      <c r="Z45" s="141"/>
      <c r="AA45" s="141"/>
      <c r="AB45" s="141"/>
      <c r="AC45" s="141"/>
      <c r="AD45" s="141"/>
      <c r="AE45" s="141"/>
      <c r="AF45" s="141"/>
      <c r="AG45" s="141" t="s">
        <v>143</v>
      </c>
      <c r="AH45" s="141"/>
      <c r="AI45" s="141"/>
      <c r="AJ45" s="141"/>
      <c r="AK45" s="141"/>
      <c r="AL45" s="141"/>
      <c r="AM45" s="141"/>
      <c r="AN45" s="141"/>
      <c r="AO45" s="141"/>
      <c r="AP45" s="141"/>
      <c r="AQ45" s="141"/>
      <c r="AR45" s="141"/>
      <c r="AS45" s="141"/>
      <c r="AT45" s="141"/>
      <c r="AU45" s="141"/>
      <c r="AV45" s="141"/>
      <c r="AW45" s="141"/>
      <c r="AX45" s="141"/>
      <c r="AY45" s="141"/>
      <c r="AZ45" s="141"/>
      <c r="BA45" s="141"/>
      <c r="BB45" s="141"/>
      <c r="BC45" s="141"/>
      <c r="BD45" s="141"/>
      <c r="BE45" s="141"/>
      <c r="BF45" s="141"/>
      <c r="BG45" s="141"/>
      <c r="BH45" s="141"/>
    </row>
    <row r="46" spans="1:60" outlineLevel="1" x14ac:dyDescent="0.2">
      <c r="A46" s="173">
        <v>18</v>
      </c>
      <c r="B46" s="174" t="s">
        <v>160</v>
      </c>
      <c r="C46" s="191" t="s">
        <v>152</v>
      </c>
      <c r="D46" s="175" t="s">
        <v>146</v>
      </c>
      <c r="E46" s="176">
        <v>20</v>
      </c>
      <c r="F46" s="184"/>
      <c r="G46" s="178">
        <f t="shared" si="0"/>
        <v>0</v>
      </c>
      <c r="H46" s="177"/>
      <c r="I46" s="178">
        <f t="shared" si="1"/>
        <v>0</v>
      </c>
      <c r="J46" s="177"/>
      <c r="K46" s="178">
        <f t="shared" si="2"/>
        <v>0</v>
      </c>
      <c r="L46" s="178">
        <v>21</v>
      </c>
      <c r="M46" s="178">
        <f t="shared" si="3"/>
        <v>0</v>
      </c>
      <c r="N46" s="176">
        <v>0</v>
      </c>
      <c r="O46" s="176">
        <f t="shared" si="4"/>
        <v>0</v>
      </c>
      <c r="P46" s="176">
        <v>0</v>
      </c>
      <c r="Q46" s="176">
        <f t="shared" si="5"/>
        <v>0</v>
      </c>
      <c r="R46" s="178"/>
      <c r="S46" s="178" t="s">
        <v>123</v>
      </c>
      <c r="T46" s="179" t="s">
        <v>108</v>
      </c>
      <c r="U46" s="151">
        <v>0</v>
      </c>
      <c r="V46" s="151">
        <f t="shared" si="6"/>
        <v>0</v>
      </c>
      <c r="W46" s="151"/>
      <c r="X46" s="151" t="s">
        <v>124</v>
      </c>
      <c r="Y46" s="141"/>
      <c r="Z46" s="141"/>
      <c r="AA46" s="141"/>
      <c r="AB46" s="141"/>
      <c r="AC46" s="141"/>
      <c r="AD46" s="141"/>
      <c r="AE46" s="141"/>
      <c r="AF46" s="141"/>
      <c r="AG46" s="141" t="s">
        <v>143</v>
      </c>
      <c r="AH46" s="141"/>
      <c r="AI46" s="141"/>
      <c r="AJ46" s="141"/>
      <c r="AK46" s="141"/>
      <c r="AL46" s="141"/>
      <c r="AM46" s="141"/>
      <c r="AN46" s="141"/>
      <c r="AO46" s="141"/>
      <c r="AP46" s="141"/>
      <c r="AQ46" s="141"/>
      <c r="AR46" s="141"/>
      <c r="AS46" s="141"/>
      <c r="AT46" s="141"/>
      <c r="AU46" s="141"/>
      <c r="AV46" s="141"/>
      <c r="AW46" s="141"/>
      <c r="AX46" s="141"/>
      <c r="AY46" s="141"/>
      <c r="AZ46" s="141"/>
      <c r="BA46" s="141"/>
      <c r="BB46" s="141"/>
      <c r="BC46" s="141"/>
      <c r="BD46" s="141"/>
      <c r="BE46" s="141"/>
      <c r="BF46" s="141"/>
      <c r="BG46" s="141"/>
      <c r="BH46" s="141"/>
    </row>
    <row r="47" spans="1:60" outlineLevel="1" x14ac:dyDescent="0.2">
      <c r="A47" s="173">
        <v>19</v>
      </c>
      <c r="B47" s="174" t="s">
        <v>245</v>
      </c>
      <c r="C47" s="191" t="s">
        <v>153</v>
      </c>
      <c r="D47" s="175" t="s">
        <v>146</v>
      </c>
      <c r="E47" s="176">
        <v>20</v>
      </c>
      <c r="F47" s="184"/>
      <c r="G47" s="178">
        <f t="shared" si="0"/>
        <v>0</v>
      </c>
      <c r="H47" s="177"/>
      <c r="I47" s="178">
        <f t="shared" si="1"/>
        <v>0</v>
      </c>
      <c r="J47" s="177"/>
      <c r="K47" s="178">
        <f t="shared" si="2"/>
        <v>0</v>
      </c>
      <c r="L47" s="178">
        <v>21</v>
      </c>
      <c r="M47" s="178">
        <f t="shared" si="3"/>
        <v>0</v>
      </c>
      <c r="N47" s="176">
        <v>0</v>
      </c>
      <c r="O47" s="176">
        <f t="shared" si="4"/>
        <v>0</v>
      </c>
      <c r="P47" s="176">
        <v>0</v>
      </c>
      <c r="Q47" s="176">
        <f t="shared" si="5"/>
        <v>0</v>
      </c>
      <c r="R47" s="178"/>
      <c r="S47" s="178" t="s">
        <v>123</v>
      </c>
      <c r="T47" s="179" t="s">
        <v>108</v>
      </c>
      <c r="U47" s="151">
        <v>0</v>
      </c>
      <c r="V47" s="151">
        <f t="shared" si="6"/>
        <v>0</v>
      </c>
      <c r="W47" s="151"/>
      <c r="X47" s="151" t="s">
        <v>124</v>
      </c>
      <c r="Y47" s="141"/>
      <c r="Z47" s="141"/>
      <c r="AA47" s="141"/>
      <c r="AB47" s="141"/>
      <c r="AC47" s="141"/>
      <c r="AD47" s="141"/>
      <c r="AE47" s="141"/>
      <c r="AF47" s="141"/>
      <c r="AG47" s="141" t="s">
        <v>143</v>
      </c>
      <c r="AH47" s="141"/>
      <c r="AI47" s="141"/>
      <c r="AJ47" s="141"/>
      <c r="AK47" s="141"/>
      <c r="AL47" s="141"/>
      <c r="AM47" s="141"/>
      <c r="AN47" s="141"/>
      <c r="AO47" s="141"/>
      <c r="AP47" s="141"/>
      <c r="AQ47" s="141"/>
      <c r="AR47" s="141"/>
      <c r="AS47" s="141"/>
      <c r="AT47" s="141"/>
      <c r="AU47" s="141"/>
      <c r="AV47" s="141"/>
      <c r="AW47" s="141"/>
      <c r="AX47" s="141"/>
      <c r="AY47" s="141"/>
      <c r="AZ47" s="141"/>
      <c r="BA47" s="141"/>
      <c r="BB47" s="141"/>
      <c r="BC47" s="141"/>
      <c r="BD47" s="141"/>
      <c r="BE47" s="141"/>
      <c r="BF47" s="141"/>
      <c r="BG47" s="141"/>
      <c r="BH47" s="141"/>
    </row>
    <row r="48" spans="1:60" outlineLevel="1" x14ac:dyDescent="0.2">
      <c r="A48" s="173">
        <v>20</v>
      </c>
      <c r="B48" s="174" t="s">
        <v>246</v>
      </c>
      <c r="C48" s="191" t="s">
        <v>154</v>
      </c>
      <c r="D48" s="175" t="s">
        <v>146</v>
      </c>
      <c r="E48" s="176">
        <v>4</v>
      </c>
      <c r="F48" s="184"/>
      <c r="G48" s="178">
        <f t="shared" si="0"/>
        <v>0</v>
      </c>
      <c r="H48" s="177"/>
      <c r="I48" s="178">
        <f t="shared" si="1"/>
        <v>0</v>
      </c>
      <c r="J48" s="177"/>
      <c r="K48" s="178">
        <f t="shared" si="2"/>
        <v>0</v>
      </c>
      <c r="L48" s="178">
        <v>21</v>
      </c>
      <c r="M48" s="178">
        <f t="shared" si="3"/>
        <v>0</v>
      </c>
      <c r="N48" s="176">
        <v>0</v>
      </c>
      <c r="O48" s="176">
        <f t="shared" si="4"/>
        <v>0</v>
      </c>
      <c r="P48" s="176">
        <v>0</v>
      </c>
      <c r="Q48" s="176">
        <f t="shared" si="5"/>
        <v>0</v>
      </c>
      <c r="R48" s="178"/>
      <c r="S48" s="178" t="s">
        <v>123</v>
      </c>
      <c r="T48" s="179" t="s">
        <v>108</v>
      </c>
      <c r="U48" s="151">
        <v>0</v>
      </c>
      <c r="V48" s="151">
        <f t="shared" si="6"/>
        <v>0</v>
      </c>
      <c r="W48" s="151"/>
      <c r="X48" s="151" t="s">
        <v>124</v>
      </c>
      <c r="Y48" s="141"/>
      <c r="Z48" s="141"/>
      <c r="AA48" s="141"/>
      <c r="AB48" s="141"/>
      <c r="AC48" s="141"/>
      <c r="AD48" s="141"/>
      <c r="AE48" s="141"/>
      <c r="AF48" s="141"/>
      <c r="AG48" s="141" t="s">
        <v>143</v>
      </c>
      <c r="AH48" s="141"/>
      <c r="AI48" s="141"/>
      <c r="AJ48" s="141"/>
      <c r="AK48" s="141"/>
      <c r="AL48" s="141"/>
      <c r="AM48" s="141"/>
      <c r="AN48" s="141"/>
      <c r="AO48" s="141"/>
      <c r="AP48" s="141"/>
      <c r="AQ48" s="141"/>
      <c r="AR48" s="141"/>
      <c r="AS48" s="141"/>
      <c r="AT48" s="141"/>
      <c r="AU48" s="141"/>
      <c r="AV48" s="141"/>
      <c r="AW48" s="141"/>
      <c r="AX48" s="141"/>
      <c r="AY48" s="141"/>
      <c r="AZ48" s="141"/>
      <c r="BA48" s="141"/>
      <c r="BB48" s="141"/>
      <c r="BC48" s="141"/>
      <c r="BD48" s="141"/>
      <c r="BE48" s="141"/>
      <c r="BF48" s="141"/>
      <c r="BG48" s="141"/>
      <c r="BH48" s="141"/>
    </row>
    <row r="49" spans="1:60" outlineLevel="1" x14ac:dyDescent="0.2">
      <c r="A49" s="173">
        <v>21</v>
      </c>
      <c r="B49" s="174" t="s">
        <v>247</v>
      </c>
      <c r="C49" s="191" t="s">
        <v>155</v>
      </c>
      <c r="D49" s="175" t="s">
        <v>146</v>
      </c>
      <c r="E49" s="176">
        <v>4</v>
      </c>
      <c r="F49" s="184"/>
      <c r="G49" s="178">
        <f t="shared" si="0"/>
        <v>0</v>
      </c>
      <c r="H49" s="177"/>
      <c r="I49" s="178">
        <f t="shared" si="1"/>
        <v>0</v>
      </c>
      <c r="J49" s="177"/>
      <c r="K49" s="178">
        <f t="shared" si="2"/>
        <v>0</v>
      </c>
      <c r="L49" s="178">
        <v>21</v>
      </c>
      <c r="M49" s="178">
        <f t="shared" si="3"/>
        <v>0</v>
      </c>
      <c r="N49" s="176">
        <v>0</v>
      </c>
      <c r="O49" s="176">
        <f t="shared" si="4"/>
        <v>0</v>
      </c>
      <c r="P49" s="176">
        <v>0</v>
      </c>
      <c r="Q49" s="176">
        <f t="shared" si="5"/>
        <v>0</v>
      </c>
      <c r="R49" s="178"/>
      <c r="S49" s="178" t="s">
        <v>123</v>
      </c>
      <c r="T49" s="179" t="s">
        <v>108</v>
      </c>
      <c r="U49" s="151">
        <v>0</v>
      </c>
      <c r="V49" s="151">
        <f t="shared" si="6"/>
        <v>0</v>
      </c>
      <c r="W49" s="151"/>
      <c r="X49" s="151" t="s">
        <v>124</v>
      </c>
      <c r="Y49" s="141"/>
      <c r="Z49" s="141"/>
      <c r="AA49" s="141"/>
      <c r="AB49" s="141"/>
      <c r="AC49" s="141"/>
      <c r="AD49" s="141"/>
      <c r="AE49" s="141"/>
      <c r="AF49" s="141"/>
      <c r="AG49" s="141" t="s">
        <v>143</v>
      </c>
      <c r="AH49" s="141"/>
      <c r="AI49" s="141"/>
      <c r="AJ49" s="141"/>
      <c r="AK49" s="141"/>
      <c r="AL49" s="141"/>
      <c r="AM49" s="141"/>
      <c r="AN49" s="141"/>
      <c r="AO49" s="141"/>
      <c r="AP49" s="141"/>
      <c r="AQ49" s="141"/>
      <c r="AR49" s="141"/>
      <c r="AS49" s="141"/>
      <c r="AT49" s="141"/>
      <c r="AU49" s="141"/>
      <c r="AV49" s="141"/>
      <c r="AW49" s="141"/>
      <c r="AX49" s="141"/>
      <c r="AY49" s="141"/>
      <c r="AZ49" s="141"/>
      <c r="BA49" s="141"/>
      <c r="BB49" s="141"/>
      <c r="BC49" s="141"/>
      <c r="BD49" s="141"/>
      <c r="BE49" s="141"/>
      <c r="BF49" s="141"/>
      <c r="BG49" s="141"/>
      <c r="BH49" s="141"/>
    </row>
    <row r="50" spans="1:60" outlineLevel="1" x14ac:dyDescent="0.2">
      <c r="A50" s="173">
        <v>22</v>
      </c>
      <c r="B50" s="174" t="s">
        <v>248</v>
      </c>
      <c r="C50" s="191" t="s">
        <v>208</v>
      </c>
      <c r="D50" s="175" t="s">
        <v>145</v>
      </c>
      <c r="E50" s="176">
        <v>60</v>
      </c>
      <c r="F50" s="184"/>
      <c r="G50" s="178">
        <f t="shared" si="0"/>
        <v>0</v>
      </c>
      <c r="H50" s="177"/>
      <c r="I50" s="178">
        <f t="shared" si="1"/>
        <v>0</v>
      </c>
      <c r="J50" s="177"/>
      <c r="K50" s="178">
        <f t="shared" si="2"/>
        <v>0</v>
      </c>
      <c r="L50" s="178">
        <v>21</v>
      </c>
      <c r="M50" s="178">
        <f t="shared" si="3"/>
        <v>0</v>
      </c>
      <c r="N50" s="176">
        <v>0</v>
      </c>
      <c r="O50" s="176">
        <f t="shared" si="4"/>
        <v>0</v>
      </c>
      <c r="P50" s="176">
        <v>0</v>
      </c>
      <c r="Q50" s="176">
        <f t="shared" si="5"/>
        <v>0</v>
      </c>
      <c r="R50" s="178"/>
      <c r="S50" s="178" t="s">
        <v>123</v>
      </c>
      <c r="T50" s="179" t="s">
        <v>108</v>
      </c>
      <c r="U50" s="151">
        <v>0</v>
      </c>
      <c r="V50" s="151">
        <f t="shared" si="6"/>
        <v>0</v>
      </c>
      <c r="W50" s="151"/>
      <c r="X50" s="151" t="s">
        <v>124</v>
      </c>
      <c r="Y50" s="141"/>
      <c r="Z50" s="141"/>
      <c r="AA50" s="141"/>
      <c r="AB50" s="141"/>
      <c r="AC50" s="141"/>
      <c r="AD50" s="141"/>
      <c r="AE50" s="141"/>
      <c r="AF50" s="141"/>
      <c r="AG50" s="141" t="s">
        <v>143</v>
      </c>
      <c r="AH50" s="141"/>
      <c r="AI50" s="141"/>
      <c r="AJ50" s="141"/>
      <c r="AK50" s="141"/>
      <c r="AL50" s="141"/>
      <c r="AM50" s="141"/>
      <c r="AN50" s="141"/>
      <c r="AO50" s="141"/>
      <c r="AP50" s="141"/>
      <c r="AQ50" s="141"/>
      <c r="AR50" s="141"/>
      <c r="AS50" s="141"/>
      <c r="AT50" s="141"/>
      <c r="AU50" s="141"/>
      <c r="AV50" s="141"/>
      <c r="AW50" s="141"/>
      <c r="AX50" s="141"/>
      <c r="AY50" s="141"/>
      <c r="AZ50" s="141"/>
      <c r="BA50" s="141"/>
      <c r="BB50" s="141"/>
      <c r="BC50" s="141"/>
      <c r="BD50" s="141"/>
      <c r="BE50" s="141"/>
      <c r="BF50" s="141"/>
      <c r="BG50" s="141"/>
      <c r="BH50" s="141"/>
    </row>
    <row r="51" spans="1:60" outlineLevel="1" x14ac:dyDescent="0.2">
      <c r="A51" s="173"/>
      <c r="B51" s="174"/>
      <c r="C51" s="274" t="s">
        <v>236</v>
      </c>
      <c r="D51" s="275"/>
      <c r="E51" s="275"/>
      <c r="F51" s="275"/>
      <c r="G51" s="275"/>
      <c r="H51" s="177"/>
      <c r="I51" s="178"/>
      <c r="J51" s="177"/>
      <c r="K51" s="178"/>
      <c r="L51" s="178"/>
      <c r="M51" s="178"/>
      <c r="N51" s="176"/>
      <c r="O51" s="176"/>
      <c r="P51" s="176"/>
      <c r="Q51" s="176"/>
      <c r="R51" s="178"/>
      <c r="S51" s="178"/>
      <c r="T51" s="179"/>
      <c r="U51" s="151"/>
      <c r="V51" s="151"/>
      <c r="W51" s="151"/>
      <c r="X51" s="15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1"/>
      <c r="AK51" s="141"/>
      <c r="AL51" s="141"/>
      <c r="AM51" s="141"/>
      <c r="AN51" s="141"/>
      <c r="AO51" s="141"/>
      <c r="AP51" s="141"/>
      <c r="AQ51" s="141"/>
      <c r="AR51" s="141"/>
      <c r="AS51" s="141"/>
      <c r="AT51" s="141"/>
      <c r="AU51" s="141"/>
      <c r="AV51" s="141"/>
      <c r="AW51" s="141"/>
      <c r="AX51" s="141"/>
      <c r="AY51" s="141"/>
      <c r="AZ51" s="141"/>
      <c r="BA51" s="141"/>
      <c r="BB51" s="141"/>
      <c r="BC51" s="141"/>
      <c r="BD51" s="141"/>
      <c r="BE51" s="141"/>
      <c r="BF51" s="141"/>
      <c r="BG51" s="141"/>
      <c r="BH51" s="141"/>
    </row>
    <row r="52" spans="1:60" outlineLevel="1" x14ac:dyDescent="0.2">
      <c r="A52" s="173">
        <v>23</v>
      </c>
      <c r="B52" s="174" t="s">
        <v>249</v>
      </c>
      <c r="C52" s="191" t="s">
        <v>207</v>
      </c>
      <c r="D52" s="175" t="s">
        <v>145</v>
      </c>
      <c r="E52" s="176">
        <v>60</v>
      </c>
      <c r="F52" s="184"/>
      <c r="G52" s="178">
        <f t="shared" si="0"/>
        <v>0</v>
      </c>
      <c r="H52" s="177"/>
      <c r="I52" s="178">
        <f t="shared" si="1"/>
        <v>0</v>
      </c>
      <c r="J52" s="177"/>
      <c r="K52" s="178">
        <f t="shared" si="2"/>
        <v>0</v>
      </c>
      <c r="L52" s="178">
        <v>21</v>
      </c>
      <c r="M52" s="178">
        <f t="shared" si="3"/>
        <v>0</v>
      </c>
      <c r="N52" s="176">
        <v>0</v>
      </c>
      <c r="O52" s="176">
        <f t="shared" si="4"/>
        <v>0</v>
      </c>
      <c r="P52" s="176">
        <v>0</v>
      </c>
      <c r="Q52" s="176">
        <f t="shared" si="5"/>
        <v>0</v>
      </c>
      <c r="R52" s="178"/>
      <c r="S52" s="178" t="s">
        <v>123</v>
      </c>
      <c r="T52" s="179" t="s">
        <v>108</v>
      </c>
      <c r="U52" s="151">
        <v>0</v>
      </c>
      <c r="V52" s="151">
        <f t="shared" si="6"/>
        <v>0</v>
      </c>
      <c r="W52" s="151"/>
      <c r="X52" s="151" t="s">
        <v>124</v>
      </c>
      <c r="Y52" s="141"/>
      <c r="Z52" s="141"/>
      <c r="AA52" s="141"/>
      <c r="AB52" s="141"/>
      <c r="AC52" s="141"/>
      <c r="AD52" s="141"/>
      <c r="AE52" s="141"/>
      <c r="AF52" s="141"/>
      <c r="AG52" s="141" t="s">
        <v>143</v>
      </c>
      <c r="AH52" s="141"/>
      <c r="AI52" s="141"/>
      <c r="AJ52" s="141"/>
      <c r="AK52" s="141"/>
      <c r="AL52" s="141"/>
      <c r="AM52" s="141"/>
      <c r="AN52" s="141"/>
      <c r="AO52" s="141"/>
      <c r="AP52" s="141"/>
      <c r="AQ52" s="141"/>
      <c r="AR52" s="141"/>
      <c r="AS52" s="141"/>
      <c r="AT52" s="141"/>
      <c r="AU52" s="141"/>
      <c r="AV52" s="141"/>
      <c r="AW52" s="141"/>
      <c r="AX52" s="141"/>
      <c r="AY52" s="141"/>
      <c r="AZ52" s="141"/>
      <c r="BA52" s="141"/>
      <c r="BB52" s="141"/>
      <c r="BC52" s="141"/>
      <c r="BD52" s="141"/>
      <c r="BE52" s="141"/>
      <c r="BF52" s="141"/>
      <c r="BG52" s="141"/>
      <c r="BH52" s="141"/>
    </row>
    <row r="53" spans="1:60" ht="13.15" customHeight="1" outlineLevel="1" x14ac:dyDescent="0.2">
      <c r="A53" s="173"/>
      <c r="B53" s="174"/>
      <c r="C53" s="193" t="s">
        <v>236</v>
      </c>
      <c r="D53" s="194"/>
      <c r="E53" s="194"/>
      <c r="F53" s="194"/>
      <c r="G53" s="194"/>
      <c r="H53" s="177"/>
      <c r="I53" s="178"/>
      <c r="J53" s="177"/>
      <c r="K53" s="178"/>
      <c r="L53" s="178"/>
      <c r="M53" s="178"/>
      <c r="N53" s="176"/>
      <c r="O53" s="176"/>
      <c r="P53" s="176"/>
      <c r="Q53" s="176"/>
      <c r="R53" s="178"/>
      <c r="S53" s="178"/>
      <c r="T53" s="179"/>
      <c r="U53" s="151"/>
      <c r="V53" s="151"/>
      <c r="W53" s="151"/>
      <c r="X53" s="151"/>
      <c r="Y53" s="141"/>
      <c r="Z53" s="141"/>
      <c r="AA53" s="141"/>
      <c r="AB53" s="141"/>
      <c r="AC53" s="141"/>
      <c r="AD53" s="141"/>
      <c r="AE53" s="141"/>
      <c r="AF53" s="141"/>
      <c r="AG53" s="141"/>
      <c r="AH53" s="141"/>
      <c r="AI53" s="141"/>
      <c r="AJ53" s="141"/>
      <c r="AK53" s="141"/>
      <c r="AL53" s="141"/>
      <c r="AM53" s="141"/>
      <c r="AN53" s="141"/>
      <c r="AO53" s="141"/>
      <c r="AP53" s="141"/>
      <c r="AQ53" s="141"/>
      <c r="AR53" s="141"/>
      <c r="AS53" s="141"/>
      <c r="AT53" s="141"/>
      <c r="AU53" s="141"/>
      <c r="AV53" s="141"/>
      <c r="AW53" s="141"/>
      <c r="AX53" s="141"/>
      <c r="AY53" s="141"/>
      <c r="AZ53" s="141"/>
      <c r="BA53" s="141"/>
      <c r="BB53" s="141"/>
      <c r="BC53" s="141"/>
      <c r="BD53" s="141"/>
      <c r="BE53" s="141"/>
      <c r="BF53" s="141"/>
      <c r="BG53" s="141"/>
      <c r="BH53" s="141"/>
    </row>
    <row r="54" spans="1:60" outlineLevel="1" x14ac:dyDescent="0.2">
      <c r="A54" s="173">
        <v>24</v>
      </c>
      <c r="B54" s="174" t="s">
        <v>250</v>
      </c>
      <c r="C54" s="191" t="s">
        <v>156</v>
      </c>
      <c r="D54" s="175" t="s">
        <v>145</v>
      </c>
      <c r="E54" s="176">
        <v>32</v>
      </c>
      <c r="F54" s="184"/>
      <c r="G54" s="178">
        <f t="shared" ref="G54:G56" si="7">ROUND(E54*F54,2)</f>
        <v>0</v>
      </c>
      <c r="H54" s="177"/>
      <c r="I54" s="178">
        <f t="shared" ref="I54:I56" si="8">ROUND(E54*H54,2)</f>
        <v>0</v>
      </c>
      <c r="J54" s="177"/>
      <c r="K54" s="178">
        <f t="shared" ref="K54:K56" si="9">ROUND(E54*J54,2)</f>
        <v>0</v>
      </c>
      <c r="L54" s="178">
        <v>21</v>
      </c>
      <c r="M54" s="178">
        <f t="shared" ref="M54:M56" si="10">G54*(1+L54/100)</f>
        <v>0</v>
      </c>
      <c r="N54" s="176">
        <v>0</v>
      </c>
      <c r="O54" s="176">
        <f t="shared" ref="O54:O56" si="11">ROUND(E54*N54,2)</f>
        <v>0</v>
      </c>
      <c r="P54" s="176">
        <v>0</v>
      </c>
      <c r="Q54" s="176">
        <f t="shared" ref="Q54:Q56" si="12">ROUND(E54*P54,2)</f>
        <v>0</v>
      </c>
      <c r="R54" s="178"/>
      <c r="S54" s="178" t="s">
        <v>123</v>
      </c>
      <c r="T54" s="179" t="s">
        <v>108</v>
      </c>
      <c r="U54" s="151">
        <v>0</v>
      </c>
      <c r="V54" s="151">
        <f t="shared" ref="V54:V56" si="13">ROUND(E54*U54,2)</f>
        <v>0</v>
      </c>
      <c r="W54" s="151"/>
      <c r="X54" s="151" t="s">
        <v>124</v>
      </c>
      <c r="Y54" s="141"/>
      <c r="Z54" s="141"/>
      <c r="AA54" s="141"/>
      <c r="AB54" s="141"/>
      <c r="AC54" s="141"/>
      <c r="AD54" s="141"/>
      <c r="AE54" s="141"/>
      <c r="AF54" s="141"/>
      <c r="AG54" s="141" t="s">
        <v>143</v>
      </c>
      <c r="AH54" s="141"/>
      <c r="AI54" s="141"/>
      <c r="AJ54" s="141"/>
      <c r="AK54" s="141"/>
      <c r="AL54" s="141"/>
      <c r="AM54" s="141"/>
      <c r="AN54" s="141"/>
      <c r="AO54" s="141"/>
      <c r="AP54" s="141"/>
      <c r="AQ54" s="141"/>
      <c r="AR54" s="141"/>
      <c r="AS54" s="141"/>
      <c r="AT54" s="141"/>
      <c r="AU54" s="141"/>
      <c r="AV54" s="141"/>
      <c r="AW54" s="141"/>
      <c r="AX54" s="141"/>
      <c r="AY54" s="141"/>
      <c r="AZ54" s="141"/>
      <c r="BA54" s="141"/>
      <c r="BB54" s="141"/>
      <c r="BC54" s="141"/>
      <c r="BD54" s="141"/>
      <c r="BE54" s="141"/>
      <c r="BF54" s="141"/>
      <c r="BG54" s="141"/>
      <c r="BH54" s="141"/>
    </row>
    <row r="55" spans="1:60" outlineLevel="1" x14ac:dyDescent="0.2">
      <c r="A55" s="173">
        <v>25</v>
      </c>
      <c r="B55" s="174" t="s">
        <v>251</v>
      </c>
      <c r="C55" s="191" t="s">
        <v>157</v>
      </c>
      <c r="D55" s="175" t="s">
        <v>146</v>
      </c>
      <c r="E55" s="176">
        <v>20</v>
      </c>
      <c r="F55" s="184"/>
      <c r="G55" s="178">
        <f t="shared" si="7"/>
        <v>0</v>
      </c>
      <c r="H55" s="177"/>
      <c r="I55" s="178">
        <f t="shared" si="8"/>
        <v>0</v>
      </c>
      <c r="J55" s="177"/>
      <c r="K55" s="178">
        <f t="shared" si="9"/>
        <v>0</v>
      </c>
      <c r="L55" s="178">
        <v>21</v>
      </c>
      <c r="M55" s="178">
        <f t="shared" si="10"/>
        <v>0</v>
      </c>
      <c r="N55" s="176">
        <v>0</v>
      </c>
      <c r="O55" s="176">
        <f t="shared" si="11"/>
        <v>0</v>
      </c>
      <c r="P55" s="176">
        <v>0</v>
      </c>
      <c r="Q55" s="176">
        <f t="shared" si="12"/>
        <v>0</v>
      </c>
      <c r="R55" s="178"/>
      <c r="S55" s="178" t="s">
        <v>123</v>
      </c>
      <c r="T55" s="179" t="s">
        <v>108</v>
      </c>
      <c r="U55" s="151">
        <v>0</v>
      </c>
      <c r="V55" s="151">
        <f t="shared" si="13"/>
        <v>0</v>
      </c>
      <c r="W55" s="151"/>
      <c r="X55" s="151" t="s">
        <v>124</v>
      </c>
      <c r="Y55" s="141"/>
      <c r="Z55" s="141"/>
      <c r="AA55" s="141"/>
      <c r="AB55" s="141"/>
      <c r="AC55" s="141"/>
      <c r="AD55" s="141"/>
      <c r="AE55" s="141"/>
      <c r="AF55" s="141"/>
      <c r="AG55" s="141" t="s">
        <v>143</v>
      </c>
      <c r="AH55" s="141"/>
      <c r="AI55" s="141"/>
      <c r="AJ55" s="141"/>
      <c r="AK55" s="141"/>
      <c r="AL55" s="141"/>
      <c r="AM55" s="141"/>
      <c r="AN55" s="141"/>
      <c r="AO55" s="141"/>
      <c r="AP55" s="141"/>
      <c r="AQ55" s="141"/>
      <c r="AR55" s="141"/>
      <c r="AS55" s="141"/>
      <c r="AT55" s="141"/>
      <c r="AU55" s="141"/>
      <c r="AV55" s="141"/>
      <c r="AW55" s="141"/>
      <c r="AX55" s="141"/>
      <c r="AY55" s="141"/>
      <c r="AZ55" s="141"/>
      <c r="BA55" s="141"/>
      <c r="BB55" s="141"/>
      <c r="BC55" s="141"/>
      <c r="BD55" s="141"/>
      <c r="BE55" s="141"/>
      <c r="BF55" s="141"/>
      <c r="BG55" s="141"/>
      <c r="BH55" s="141"/>
    </row>
    <row r="56" spans="1:60" outlineLevel="1" x14ac:dyDescent="0.2">
      <c r="A56" s="173">
        <v>26</v>
      </c>
      <c r="B56" s="161" t="s">
        <v>252</v>
      </c>
      <c r="C56" s="192" t="s">
        <v>158</v>
      </c>
      <c r="D56" s="162" t="s">
        <v>145</v>
      </c>
      <c r="E56" s="163">
        <v>10</v>
      </c>
      <c r="F56" s="183"/>
      <c r="G56" s="165">
        <f t="shared" si="7"/>
        <v>0</v>
      </c>
      <c r="H56" s="164"/>
      <c r="I56" s="165">
        <f t="shared" si="8"/>
        <v>0</v>
      </c>
      <c r="J56" s="164"/>
      <c r="K56" s="165">
        <f t="shared" si="9"/>
        <v>0</v>
      </c>
      <c r="L56" s="165">
        <v>21</v>
      </c>
      <c r="M56" s="165">
        <f t="shared" si="10"/>
        <v>0</v>
      </c>
      <c r="N56" s="163">
        <v>0</v>
      </c>
      <c r="O56" s="163">
        <f t="shared" si="11"/>
        <v>0</v>
      </c>
      <c r="P56" s="163">
        <v>0</v>
      </c>
      <c r="Q56" s="163">
        <f t="shared" si="12"/>
        <v>0</v>
      </c>
      <c r="R56" s="165"/>
      <c r="S56" s="165" t="s">
        <v>123</v>
      </c>
      <c r="T56" s="166" t="s">
        <v>108</v>
      </c>
      <c r="U56" s="151">
        <v>0</v>
      </c>
      <c r="V56" s="151">
        <f t="shared" si="13"/>
        <v>0</v>
      </c>
      <c r="W56" s="151"/>
      <c r="X56" s="151" t="s">
        <v>124</v>
      </c>
      <c r="Y56" s="141"/>
      <c r="Z56" s="141"/>
      <c r="AA56" s="141"/>
      <c r="AB56" s="141"/>
      <c r="AC56" s="141"/>
      <c r="AD56" s="141"/>
      <c r="AE56" s="141"/>
      <c r="AF56" s="141"/>
      <c r="AG56" s="141" t="s">
        <v>143</v>
      </c>
      <c r="AH56" s="141"/>
      <c r="AI56" s="141"/>
      <c r="AJ56" s="141"/>
      <c r="AK56" s="141"/>
      <c r="AL56" s="141"/>
      <c r="AM56" s="141"/>
      <c r="AN56" s="141"/>
      <c r="AO56" s="141"/>
      <c r="AP56" s="141"/>
      <c r="AQ56" s="141"/>
      <c r="AR56" s="141"/>
      <c r="AS56" s="141"/>
      <c r="AT56" s="141"/>
      <c r="AU56" s="141"/>
      <c r="AV56" s="141"/>
      <c r="AW56" s="141"/>
      <c r="AX56" s="141"/>
      <c r="AY56" s="141"/>
      <c r="AZ56" s="141"/>
      <c r="BA56" s="141"/>
      <c r="BB56" s="141"/>
      <c r="BC56" s="141"/>
      <c r="BD56" s="141"/>
      <c r="BE56" s="141"/>
      <c r="BF56" s="141"/>
      <c r="BG56" s="141"/>
      <c r="BH56" s="141"/>
    </row>
    <row r="57" spans="1:60" outlineLevel="1" x14ac:dyDescent="0.2">
      <c r="A57" s="173"/>
      <c r="B57" s="149"/>
      <c r="C57" s="274" t="s">
        <v>263</v>
      </c>
      <c r="D57" s="275"/>
      <c r="E57" s="275"/>
      <c r="F57" s="275"/>
      <c r="G57" s="275"/>
      <c r="H57" s="151"/>
      <c r="I57" s="151"/>
      <c r="J57" s="151"/>
      <c r="K57" s="151"/>
      <c r="L57" s="151"/>
      <c r="M57" s="151"/>
      <c r="N57" s="150"/>
      <c r="O57" s="150"/>
      <c r="P57" s="150"/>
      <c r="Q57" s="150"/>
      <c r="R57" s="151"/>
      <c r="S57" s="151"/>
      <c r="T57" s="151"/>
      <c r="U57" s="151"/>
      <c r="V57" s="151"/>
      <c r="W57" s="151"/>
      <c r="X57" s="151"/>
      <c r="Y57" s="141"/>
      <c r="Z57" s="141"/>
      <c r="AA57" s="141"/>
      <c r="AB57" s="141"/>
      <c r="AC57" s="141"/>
      <c r="AD57" s="141"/>
      <c r="AE57" s="141"/>
      <c r="AF57" s="141"/>
      <c r="AG57" s="141" t="s">
        <v>112</v>
      </c>
      <c r="AH57" s="141"/>
      <c r="AI57" s="141"/>
      <c r="AJ57" s="141"/>
      <c r="AK57" s="141"/>
      <c r="AL57" s="141"/>
      <c r="AM57" s="141"/>
      <c r="AN57" s="141"/>
      <c r="AO57" s="141"/>
      <c r="AP57" s="141"/>
      <c r="AQ57" s="141"/>
      <c r="AR57" s="141"/>
      <c r="AS57" s="141"/>
      <c r="AT57" s="141"/>
      <c r="AU57" s="141"/>
      <c r="AV57" s="141"/>
      <c r="AW57" s="141"/>
      <c r="AX57" s="141"/>
      <c r="AY57" s="141"/>
      <c r="AZ57" s="141"/>
      <c r="BA57" s="141"/>
      <c r="BB57" s="141"/>
      <c r="BC57" s="141"/>
      <c r="BD57" s="141"/>
      <c r="BE57" s="141"/>
      <c r="BF57" s="141"/>
      <c r="BG57" s="141"/>
      <c r="BH57" s="141"/>
    </row>
    <row r="58" spans="1:60" outlineLevel="1" x14ac:dyDescent="0.2">
      <c r="A58" s="173">
        <v>27</v>
      </c>
      <c r="B58" s="174" t="s">
        <v>253</v>
      </c>
      <c r="C58" s="191" t="s">
        <v>159</v>
      </c>
      <c r="D58" s="175" t="s">
        <v>145</v>
      </c>
      <c r="E58" s="176">
        <v>20</v>
      </c>
      <c r="F58" s="184"/>
      <c r="G58" s="178">
        <f>ROUND(E58*F58,2)</f>
        <v>0</v>
      </c>
      <c r="H58" s="177"/>
      <c r="I58" s="178">
        <f>ROUND(E58*H58,2)</f>
        <v>0</v>
      </c>
      <c r="J58" s="177"/>
      <c r="K58" s="178">
        <f>ROUND(E58*J58,2)</f>
        <v>0</v>
      </c>
      <c r="L58" s="178">
        <v>21</v>
      </c>
      <c r="M58" s="178">
        <f>G58*(1+L58/100)</f>
        <v>0</v>
      </c>
      <c r="N58" s="176">
        <v>0</v>
      </c>
      <c r="O58" s="176">
        <f>ROUND(E58*N58,2)</f>
        <v>0</v>
      </c>
      <c r="P58" s="176">
        <v>0</v>
      </c>
      <c r="Q58" s="176">
        <f>ROUND(E58*P58,2)</f>
        <v>0</v>
      </c>
      <c r="R58" s="178"/>
      <c r="S58" s="178" t="s">
        <v>123</v>
      </c>
      <c r="T58" s="179" t="s">
        <v>108</v>
      </c>
      <c r="U58" s="151">
        <v>0</v>
      </c>
      <c r="V58" s="151">
        <f>ROUND(E58*U58,2)</f>
        <v>0</v>
      </c>
      <c r="W58" s="151"/>
      <c r="X58" s="151" t="s">
        <v>124</v>
      </c>
      <c r="Y58" s="141"/>
      <c r="Z58" s="141"/>
      <c r="AA58" s="141"/>
      <c r="AB58" s="141"/>
      <c r="AC58" s="141"/>
      <c r="AD58" s="141"/>
      <c r="AE58" s="141"/>
      <c r="AF58" s="141"/>
      <c r="AG58" s="141" t="s">
        <v>143</v>
      </c>
      <c r="AH58" s="141"/>
      <c r="AI58" s="141"/>
      <c r="AJ58" s="141"/>
      <c r="AK58" s="141"/>
      <c r="AL58" s="141"/>
      <c r="AM58" s="141"/>
      <c r="AN58" s="141"/>
      <c r="AO58" s="141"/>
      <c r="AP58" s="141"/>
      <c r="AQ58" s="141"/>
      <c r="AR58" s="141"/>
      <c r="AS58" s="141"/>
      <c r="AT58" s="141"/>
      <c r="AU58" s="141"/>
      <c r="AV58" s="141"/>
      <c r="AW58" s="141"/>
      <c r="AX58" s="141"/>
      <c r="AY58" s="141"/>
      <c r="AZ58" s="141"/>
      <c r="BA58" s="141"/>
      <c r="BB58" s="141"/>
      <c r="BC58" s="141"/>
      <c r="BD58" s="141"/>
      <c r="BE58" s="141"/>
      <c r="BF58" s="141"/>
      <c r="BG58" s="141"/>
      <c r="BH58" s="141"/>
    </row>
    <row r="59" spans="1:60" outlineLevel="1" x14ac:dyDescent="0.2">
      <c r="A59" s="173"/>
      <c r="B59" s="174"/>
      <c r="C59" s="274" t="s">
        <v>240</v>
      </c>
      <c r="D59" s="275"/>
      <c r="E59" s="275"/>
      <c r="F59" s="275"/>
      <c r="G59" s="275"/>
      <c r="H59" s="177"/>
      <c r="I59" s="178"/>
      <c r="J59" s="177"/>
      <c r="K59" s="178"/>
      <c r="L59" s="178"/>
      <c r="M59" s="178"/>
      <c r="N59" s="176"/>
      <c r="O59" s="176"/>
      <c r="P59" s="176"/>
      <c r="Q59" s="176"/>
      <c r="R59" s="178"/>
      <c r="S59" s="178"/>
      <c r="T59" s="179"/>
      <c r="U59" s="151"/>
      <c r="V59" s="151"/>
      <c r="W59" s="151"/>
      <c r="X59" s="151"/>
      <c r="Y59" s="141"/>
      <c r="Z59" s="141"/>
      <c r="AA59" s="141"/>
      <c r="AB59" s="141"/>
      <c r="AC59" s="141"/>
      <c r="AD59" s="141"/>
      <c r="AE59" s="141"/>
      <c r="AF59" s="141"/>
      <c r="AG59" s="141"/>
      <c r="AH59" s="141"/>
      <c r="AI59" s="141"/>
      <c r="AJ59" s="141"/>
      <c r="AK59" s="141"/>
      <c r="AL59" s="141"/>
      <c r="AM59" s="141"/>
      <c r="AN59" s="141"/>
      <c r="AO59" s="141"/>
      <c r="AP59" s="141"/>
      <c r="AQ59" s="141"/>
      <c r="AR59" s="141"/>
      <c r="AS59" s="141"/>
      <c r="AT59" s="141"/>
      <c r="AU59" s="141"/>
      <c r="AV59" s="141"/>
      <c r="AW59" s="141"/>
      <c r="AX59" s="141"/>
      <c r="AY59" s="141"/>
      <c r="AZ59" s="141"/>
      <c r="BA59" s="141"/>
      <c r="BB59" s="141"/>
      <c r="BC59" s="141"/>
      <c r="BD59" s="141"/>
      <c r="BE59" s="141"/>
      <c r="BF59" s="141"/>
      <c r="BG59" s="141"/>
      <c r="BH59" s="141"/>
    </row>
    <row r="60" spans="1:60" outlineLevel="1" x14ac:dyDescent="0.2">
      <c r="A60" s="173">
        <v>28</v>
      </c>
      <c r="B60" s="174" t="s">
        <v>254</v>
      </c>
      <c r="C60" s="191" t="s">
        <v>239</v>
      </c>
      <c r="D60" s="175" t="s">
        <v>145</v>
      </c>
      <c r="E60" s="176">
        <v>25</v>
      </c>
      <c r="F60" s="184"/>
      <c r="G60" s="178">
        <f>ROUND(E60*F60,2)</f>
        <v>0</v>
      </c>
      <c r="H60" s="177"/>
      <c r="I60" s="178">
        <f>ROUND(E60*H60,2)</f>
        <v>0</v>
      </c>
      <c r="J60" s="177"/>
      <c r="K60" s="178">
        <f>ROUND(E60*J60,2)</f>
        <v>0</v>
      </c>
      <c r="L60" s="178">
        <v>21</v>
      </c>
      <c r="M60" s="178">
        <f>G60*(1+L60/100)</f>
        <v>0</v>
      </c>
      <c r="N60" s="176">
        <v>0</v>
      </c>
      <c r="O60" s="176">
        <f>ROUND(E60*N60,2)</f>
        <v>0</v>
      </c>
      <c r="P60" s="176">
        <v>0</v>
      </c>
      <c r="Q60" s="176">
        <f>ROUND(E60*P60,2)</f>
        <v>0</v>
      </c>
      <c r="R60" s="178"/>
      <c r="S60" s="178" t="s">
        <v>123</v>
      </c>
      <c r="T60" s="179" t="s">
        <v>108</v>
      </c>
      <c r="U60" s="151">
        <v>0</v>
      </c>
      <c r="V60" s="151">
        <f>ROUND(E60*U60,2)</f>
        <v>0</v>
      </c>
      <c r="W60" s="151"/>
      <c r="X60" s="151" t="s">
        <v>124</v>
      </c>
      <c r="Y60" s="141"/>
      <c r="Z60" s="141"/>
      <c r="AA60" s="141"/>
      <c r="AB60" s="141"/>
      <c r="AC60" s="141"/>
      <c r="AD60" s="141"/>
      <c r="AE60" s="141"/>
      <c r="AF60" s="141"/>
      <c r="AG60" s="141" t="s">
        <v>143</v>
      </c>
      <c r="AH60" s="141"/>
      <c r="AI60" s="141"/>
      <c r="AJ60" s="141"/>
      <c r="AK60" s="141"/>
      <c r="AL60" s="141"/>
      <c r="AM60" s="141"/>
      <c r="AN60" s="141"/>
      <c r="AO60" s="141"/>
      <c r="AP60" s="141"/>
      <c r="AQ60" s="141"/>
      <c r="AR60" s="141"/>
      <c r="AS60" s="141"/>
      <c r="AT60" s="141"/>
      <c r="AU60" s="141"/>
      <c r="AV60" s="141"/>
      <c r="AW60" s="141"/>
      <c r="AX60" s="141"/>
      <c r="AY60" s="141"/>
      <c r="AZ60" s="141"/>
      <c r="BA60" s="141"/>
      <c r="BB60" s="141"/>
      <c r="BC60" s="141"/>
      <c r="BD60" s="141"/>
      <c r="BE60" s="141"/>
      <c r="BF60" s="141"/>
      <c r="BG60" s="141"/>
      <c r="BH60" s="141"/>
    </row>
    <row r="61" spans="1:60" x14ac:dyDescent="0.2">
      <c r="A61" s="153" t="s">
        <v>103</v>
      </c>
      <c r="B61" s="154" t="s">
        <v>68</v>
      </c>
      <c r="C61" s="168" t="s">
        <v>61</v>
      </c>
      <c r="D61" s="155"/>
      <c r="E61" s="156"/>
      <c r="F61" s="157"/>
      <c r="G61" s="157">
        <f>G62+G63+G64+G65+G66+G67</f>
        <v>0</v>
      </c>
      <c r="H61" s="157"/>
      <c r="I61" s="157">
        <f>SUM(I62:I67)</f>
        <v>0</v>
      </c>
      <c r="J61" s="157"/>
      <c r="K61" s="157">
        <f>SUM(K62:K67)</f>
        <v>0</v>
      </c>
      <c r="L61" s="157"/>
      <c r="M61" s="157">
        <f>SUM(M62:M67)</f>
        <v>0</v>
      </c>
      <c r="N61" s="156"/>
      <c r="O61" s="156">
        <f>SUM(O62:O67)</f>
        <v>0</v>
      </c>
      <c r="P61" s="156"/>
      <c r="Q61" s="156">
        <f>SUM(Q62:Q67)</f>
        <v>0</v>
      </c>
      <c r="R61" s="157"/>
      <c r="S61" s="157"/>
      <c r="T61" s="158"/>
      <c r="U61" s="152"/>
      <c r="V61" s="152">
        <f>SUM(V62:V67)</f>
        <v>0</v>
      </c>
      <c r="W61" s="152"/>
      <c r="X61" s="152"/>
      <c r="AG61" t="s">
        <v>104</v>
      </c>
    </row>
    <row r="62" spans="1:60" outlineLevel="1" x14ac:dyDescent="0.2">
      <c r="A62" s="173">
        <v>29</v>
      </c>
      <c r="B62" s="174" t="s">
        <v>255</v>
      </c>
      <c r="C62" s="180" t="s">
        <v>277</v>
      </c>
      <c r="D62" s="175" t="s">
        <v>145</v>
      </c>
      <c r="E62" s="176">
        <v>8</v>
      </c>
      <c r="F62" s="184"/>
      <c r="G62" s="178">
        <f t="shared" ref="G62:G67" si="14">ROUND(E62*F62,2)</f>
        <v>0</v>
      </c>
      <c r="H62" s="177"/>
      <c r="I62" s="178">
        <f t="shared" ref="I62:I67" si="15">ROUND(E62*H62,2)</f>
        <v>0</v>
      </c>
      <c r="J62" s="177"/>
      <c r="K62" s="178">
        <f t="shared" ref="K62:K67" si="16">ROUND(E62*J62,2)</f>
        <v>0</v>
      </c>
      <c r="L62" s="178">
        <v>21</v>
      </c>
      <c r="M62" s="178">
        <f t="shared" ref="M62:M67" si="17">G62*(1+L62/100)</f>
        <v>0</v>
      </c>
      <c r="N62" s="176">
        <v>0</v>
      </c>
      <c r="O62" s="176">
        <f t="shared" ref="O62:O67" si="18">ROUND(E62*N62,2)</f>
        <v>0</v>
      </c>
      <c r="P62" s="176">
        <v>0</v>
      </c>
      <c r="Q62" s="176">
        <f t="shared" ref="Q62:Q67" si="19">ROUND(E62*P62,2)</f>
        <v>0</v>
      </c>
      <c r="R62" s="178"/>
      <c r="S62" s="178" t="s">
        <v>123</v>
      </c>
      <c r="T62" s="179" t="s">
        <v>108</v>
      </c>
      <c r="U62" s="151">
        <v>0</v>
      </c>
      <c r="V62" s="151">
        <f t="shared" ref="V62:V67" si="20">ROUND(E62*U62,2)</f>
        <v>0</v>
      </c>
      <c r="W62" s="151"/>
      <c r="X62" s="151" t="s">
        <v>124</v>
      </c>
      <c r="Y62" s="141"/>
      <c r="Z62" s="141"/>
      <c r="AA62" s="141"/>
      <c r="AB62" s="141"/>
      <c r="AC62" s="141"/>
      <c r="AD62" s="141"/>
      <c r="AE62" s="141"/>
      <c r="AF62" s="141"/>
      <c r="AG62" s="141" t="s">
        <v>143</v>
      </c>
      <c r="AH62" s="141"/>
      <c r="AI62" s="141"/>
      <c r="AJ62" s="141"/>
      <c r="AK62" s="141"/>
      <c r="AL62" s="141"/>
      <c r="AM62" s="141"/>
      <c r="AN62" s="141"/>
      <c r="AO62" s="141"/>
      <c r="AP62" s="141"/>
      <c r="AQ62" s="141"/>
      <c r="AR62" s="141"/>
      <c r="AS62" s="141"/>
      <c r="AT62" s="141"/>
      <c r="AU62" s="141"/>
      <c r="AV62" s="141"/>
      <c r="AW62" s="141"/>
      <c r="AX62" s="141"/>
      <c r="AY62" s="141"/>
      <c r="AZ62" s="141"/>
      <c r="BA62" s="141"/>
      <c r="BB62" s="141"/>
      <c r="BC62" s="141"/>
      <c r="BD62" s="141"/>
      <c r="BE62" s="141"/>
      <c r="BF62" s="141"/>
      <c r="BG62" s="141"/>
      <c r="BH62" s="141"/>
    </row>
    <row r="63" spans="1:60" outlineLevel="1" x14ac:dyDescent="0.2">
      <c r="A63" s="173">
        <v>30</v>
      </c>
      <c r="B63" s="174" t="s">
        <v>256</v>
      </c>
      <c r="C63" s="180" t="s">
        <v>161</v>
      </c>
      <c r="D63" s="175" t="s">
        <v>146</v>
      </c>
      <c r="E63" s="176">
        <v>2</v>
      </c>
      <c r="F63" s="184"/>
      <c r="G63" s="178">
        <f t="shared" si="14"/>
        <v>0</v>
      </c>
      <c r="H63" s="177"/>
      <c r="I63" s="178">
        <f t="shared" si="15"/>
        <v>0</v>
      </c>
      <c r="J63" s="177"/>
      <c r="K63" s="178">
        <f t="shared" si="16"/>
        <v>0</v>
      </c>
      <c r="L63" s="178">
        <v>21</v>
      </c>
      <c r="M63" s="178">
        <f t="shared" si="17"/>
        <v>0</v>
      </c>
      <c r="N63" s="176">
        <v>0</v>
      </c>
      <c r="O63" s="176">
        <f t="shared" si="18"/>
        <v>0</v>
      </c>
      <c r="P63" s="176">
        <v>0</v>
      </c>
      <c r="Q63" s="176">
        <f t="shared" si="19"/>
        <v>0</v>
      </c>
      <c r="R63" s="178"/>
      <c r="S63" s="178" t="s">
        <v>123</v>
      </c>
      <c r="T63" s="179" t="s">
        <v>108</v>
      </c>
      <c r="U63" s="151">
        <v>0</v>
      </c>
      <c r="V63" s="151">
        <f t="shared" si="20"/>
        <v>0</v>
      </c>
      <c r="W63" s="151"/>
      <c r="X63" s="151" t="s">
        <v>124</v>
      </c>
      <c r="Y63" s="141"/>
      <c r="Z63" s="141"/>
      <c r="AA63" s="141"/>
      <c r="AB63" s="141"/>
      <c r="AC63" s="141"/>
      <c r="AD63" s="141"/>
      <c r="AE63" s="141"/>
      <c r="AF63" s="141"/>
      <c r="AG63" s="141" t="s">
        <v>143</v>
      </c>
      <c r="AH63" s="141"/>
      <c r="AI63" s="141"/>
      <c r="AJ63" s="141"/>
      <c r="AK63" s="141"/>
      <c r="AL63" s="141"/>
      <c r="AM63" s="141"/>
      <c r="AN63" s="141"/>
      <c r="AO63" s="141"/>
      <c r="AP63" s="141"/>
      <c r="AQ63" s="141"/>
      <c r="AR63" s="141"/>
      <c r="AS63" s="141"/>
      <c r="AT63" s="141"/>
      <c r="AU63" s="141"/>
      <c r="AV63" s="141"/>
      <c r="AW63" s="141"/>
      <c r="AX63" s="141"/>
      <c r="AY63" s="141"/>
      <c r="AZ63" s="141"/>
      <c r="BA63" s="141"/>
      <c r="BB63" s="141"/>
      <c r="BC63" s="141"/>
      <c r="BD63" s="141"/>
      <c r="BE63" s="141"/>
      <c r="BF63" s="141"/>
      <c r="BG63" s="141"/>
      <c r="BH63" s="141"/>
    </row>
    <row r="64" spans="1:60" outlineLevel="1" x14ac:dyDescent="0.2">
      <c r="A64" s="173">
        <v>31</v>
      </c>
      <c r="B64" s="174" t="s">
        <v>257</v>
      </c>
      <c r="C64" s="180" t="s">
        <v>162</v>
      </c>
      <c r="D64" s="175" t="s">
        <v>146</v>
      </c>
      <c r="E64" s="176">
        <v>6</v>
      </c>
      <c r="F64" s="184"/>
      <c r="G64" s="178">
        <f t="shared" si="14"/>
        <v>0</v>
      </c>
      <c r="H64" s="177"/>
      <c r="I64" s="178">
        <f t="shared" si="15"/>
        <v>0</v>
      </c>
      <c r="J64" s="177"/>
      <c r="K64" s="178">
        <f t="shared" si="16"/>
        <v>0</v>
      </c>
      <c r="L64" s="178">
        <v>21</v>
      </c>
      <c r="M64" s="178">
        <f t="shared" si="17"/>
        <v>0</v>
      </c>
      <c r="N64" s="176">
        <v>0</v>
      </c>
      <c r="O64" s="176">
        <f t="shared" si="18"/>
        <v>0</v>
      </c>
      <c r="P64" s="176">
        <v>0</v>
      </c>
      <c r="Q64" s="176">
        <f t="shared" si="19"/>
        <v>0</v>
      </c>
      <c r="R64" s="178"/>
      <c r="S64" s="178" t="s">
        <v>123</v>
      </c>
      <c r="T64" s="179" t="s">
        <v>108</v>
      </c>
      <c r="U64" s="151">
        <v>0</v>
      </c>
      <c r="V64" s="151">
        <f t="shared" si="20"/>
        <v>0</v>
      </c>
      <c r="W64" s="151"/>
      <c r="X64" s="151" t="s">
        <v>124</v>
      </c>
      <c r="Y64" s="141"/>
      <c r="Z64" s="141"/>
      <c r="AA64" s="141"/>
      <c r="AB64" s="141"/>
      <c r="AC64" s="141"/>
      <c r="AD64" s="141"/>
      <c r="AE64" s="141"/>
      <c r="AF64" s="141"/>
      <c r="AG64" s="141" t="s">
        <v>143</v>
      </c>
      <c r="AH64" s="141"/>
      <c r="AI64" s="141"/>
      <c r="AJ64" s="141"/>
      <c r="AK64" s="141"/>
      <c r="AL64" s="141"/>
      <c r="AM64" s="141"/>
      <c r="AN64" s="141"/>
      <c r="AO64" s="141"/>
      <c r="AP64" s="141"/>
      <c r="AQ64" s="141"/>
      <c r="AR64" s="141"/>
      <c r="AS64" s="141"/>
      <c r="AT64" s="141"/>
      <c r="AU64" s="141"/>
      <c r="AV64" s="141"/>
      <c r="AW64" s="141"/>
      <c r="AX64" s="141"/>
      <c r="AY64" s="141"/>
      <c r="AZ64" s="141"/>
      <c r="BA64" s="141"/>
      <c r="BB64" s="141"/>
      <c r="BC64" s="141"/>
      <c r="BD64" s="141"/>
      <c r="BE64" s="141"/>
      <c r="BF64" s="141"/>
      <c r="BG64" s="141"/>
      <c r="BH64" s="141"/>
    </row>
    <row r="65" spans="1:60" outlineLevel="1" x14ac:dyDescent="0.2">
      <c r="A65" s="173">
        <v>32</v>
      </c>
      <c r="B65" s="174" t="s">
        <v>258</v>
      </c>
      <c r="C65" s="180" t="s">
        <v>163</v>
      </c>
      <c r="D65" s="175" t="s">
        <v>146</v>
      </c>
      <c r="E65" s="176">
        <v>6</v>
      </c>
      <c r="F65" s="184"/>
      <c r="G65" s="178">
        <f t="shared" si="14"/>
        <v>0</v>
      </c>
      <c r="H65" s="177"/>
      <c r="I65" s="178">
        <f t="shared" si="15"/>
        <v>0</v>
      </c>
      <c r="J65" s="177"/>
      <c r="K65" s="178">
        <f t="shared" si="16"/>
        <v>0</v>
      </c>
      <c r="L65" s="178">
        <v>21</v>
      </c>
      <c r="M65" s="178">
        <f t="shared" si="17"/>
        <v>0</v>
      </c>
      <c r="N65" s="176">
        <v>0</v>
      </c>
      <c r="O65" s="176">
        <f t="shared" si="18"/>
        <v>0</v>
      </c>
      <c r="P65" s="176">
        <v>0</v>
      </c>
      <c r="Q65" s="176">
        <f t="shared" si="19"/>
        <v>0</v>
      </c>
      <c r="R65" s="178"/>
      <c r="S65" s="178" t="s">
        <v>123</v>
      </c>
      <c r="T65" s="179" t="s">
        <v>108</v>
      </c>
      <c r="U65" s="151">
        <v>0</v>
      </c>
      <c r="V65" s="151">
        <f t="shared" si="20"/>
        <v>0</v>
      </c>
      <c r="W65" s="151"/>
      <c r="X65" s="151" t="s">
        <v>124</v>
      </c>
      <c r="Y65" s="141"/>
      <c r="Z65" s="141"/>
      <c r="AA65" s="141"/>
      <c r="AB65" s="141"/>
      <c r="AC65" s="141"/>
      <c r="AD65" s="141"/>
      <c r="AE65" s="141"/>
      <c r="AF65" s="141"/>
      <c r="AG65" s="141" t="s">
        <v>143</v>
      </c>
      <c r="AH65" s="141"/>
      <c r="AI65" s="141"/>
      <c r="AJ65" s="141"/>
      <c r="AK65" s="141"/>
      <c r="AL65" s="141"/>
      <c r="AM65" s="141"/>
      <c r="AN65" s="141"/>
      <c r="AO65" s="141"/>
      <c r="AP65" s="141"/>
      <c r="AQ65" s="141"/>
      <c r="AR65" s="141"/>
      <c r="AS65" s="141"/>
      <c r="AT65" s="141"/>
      <c r="AU65" s="141"/>
      <c r="AV65" s="141"/>
      <c r="AW65" s="141"/>
      <c r="AX65" s="141"/>
      <c r="AY65" s="141"/>
      <c r="AZ65" s="141"/>
      <c r="BA65" s="141"/>
      <c r="BB65" s="141"/>
      <c r="BC65" s="141"/>
      <c r="BD65" s="141"/>
      <c r="BE65" s="141"/>
      <c r="BF65" s="141"/>
      <c r="BG65" s="141"/>
      <c r="BH65" s="141"/>
    </row>
    <row r="66" spans="1:60" outlineLevel="1" x14ac:dyDescent="0.2">
      <c r="A66" s="173">
        <v>33</v>
      </c>
      <c r="B66" s="174" t="s">
        <v>259</v>
      </c>
      <c r="C66" s="180" t="s">
        <v>164</v>
      </c>
      <c r="D66" s="175" t="s">
        <v>146</v>
      </c>
      <c r="E66" s="176">
        <v>6</v>
      </c>
      <c r="F66" s="184"/>
      <c r="G66" s="178">
        <f t="shared" si="14"/>
        <v>0</v>
      </c>
      <c r="H66" s="177"/>
      <c r="I66" s="178">
        <f t="shared" si="15"/>
        <v>0</v>
      </c>
      <c r="J66" s="177"/>
      <c r="K66" s="178">
        <f t="shared" si="16"/>
        <v>0</v>
      </c>
      <c r="L66" s="178">
        <v>21</v>
      </c>
      <c r="M66" s="178">
        <f t="shared" si="17"/>
        <v>0</v>
      </c>
      <c r="N66" s="176">
        <v>0</v>
      </c>
      <c r="O66" s="176">
        <f t="shared" si="18"/>
        <v>0</v>
      </c>
      <c r="P66" s="176">
        <v>0</v>
      </c>
      <c r="Q66" s="176">
        <f t="shared" si="19"/>
        <v>0</v>
      </c>
      <c r="R66" s="178"/>
      <c r="S66" s="178" t="s">
        <v>123</v>
      </c>
      <c r="T66" s="179" t="s">
        <v>108</v>
      </c>
      <c r="U66" s="151">
        <v>0</v>
      </c>
      <c r="V66" s="151">
        <f t="shared" si="20"/>
        <v>0</v>
      </c>
      <c r="W66" s="151"/>
      <c r="X66" s="151" t="s">
        <v>124</v>
      </c>
      <c r="Y66" s="141"/>
      <c r="Z66" s="141"/>
      <c r="AA66" s="141"/>
      <c r="AB66" s="141"/>
      <c r="AC66" s="141"/>
      <c r="AD66" s="141"/>
      <c r="AE66" s="141"/>
      <c r="AF66" s="141"/>
      <c r="AG66" s="141" t="s">
        <v>143</v>
      </c>
      <c r="AH66" s="141"/>
      <c r="AI66" s="141"/>
      <c r="AJ66" s="141"/>
      <c r="AK66" s="141"/>
      <c r="AL66" s="141"/>
      <c r="AM66" s="141"/>
      <c r="AN66" s="141"/>
      <c r="AO66" s="141"/>
      <c r="AP66" s="141"/>
      <c r="AQ66" s="141"/>
      <c r="AR66" s="141"/>
      <c r="AS66" s="141"/>
      <c r="AT66" s="141"/>
      <c r="AU66" s="141"/>
      <c r="AV66" s="141"/>
      <c r="AW66" s="141"/>
      <c r="AX66" s="141"/>
      <c r="AY66" s="141"/>
      <c r="AZ66" s="141"/>
      <c r="BA66" s="141"/>
      <c r="BB66" s="141"/>
      <c r="BC66" s="141"/>
      <c r="BD66" s="141"/>
      <c r="BE66" s="141"/>
      <c r="BF66" s="141"/>
      <c r="BG66" s="141"/>
      <c r="BH66" s="141"/>
    </row>
    <row r="67" spans="1:60" outlineLevel="1" x14ac:dyDescent="0.2">
      <c r="A67" s="173">
        <v>34</v>
      </c>
      <c r="B67" s="174" t="s">
        <v>260</v>
      </c>
      <c r="C67" s="180" t="s">
        <v>165</v>
      </c>
      <c r="D67" s="175" t="s">
        <v>146</v>
      </c>
      <c r="E67" s="176">
        <v>4</v>
      </c>
      <c r="F67" s="184"/>
      <c r="G67" s="178">
        <f t="shared" si="14"/>
        <v>0</v>
      </c>
      <c r="H67" s="177"/>
      <c r="I67" s="178">
        <f t="shared" si="15"/>
        <v>0</v>
      </c>
      <c r="J67" s="177"/>
      <c r="K67" s="178">
        <f t="shared" si="16"/>
        <v>0</v>
      </c>
      <c r="L67" s="178">
        <v>21</v>
      </c>
      <c r="M67" s="178">
        <f t="shared" si="17"/>
        <v>0</v>
      </c>
      <c r="N67" s="176">
        <v>0</v>
      </c>
      <c r="O67" s="176">
        <f t="shared" si="18"/>
        <v>0</v>
      </c>
      <c r="P67" s="176">
        <v>0</v>
      </c>
      <c r="Q67" s="176">
        <f t="shared" si="19"/>
        <v>0</v>
      </c>
      <c r="R67" s="178"/>
      <c r="S67" s="178" t="s">
        <v>123</v>
      </c>
      <c r="T67" s="179" t="s">
        <v>108</v>
      </c>
      <c r="U67" s="151">
        <v>0</v>
      </c>
      <c r="V67" s="151">
        <f t="shared" si="20"/>
        <v>0</v>
      </c>
      <c r="W67" s="151"/>
      <c r="X67" s="151" t="s">
        <v>124</v>
      </c>
      <c r="Y67" s="141"/>
      <c r="Z67" s="141"/>
      <c r="AA67" s="141"/>
      <c r="AB67" s="141"/>
      <c r="AC67" s="141"/>
      <c r="AD67" s="141"/>
      <c r="AE67" s="141"/>
      <c r="AF67" s="141"/>
      <c r="AG67" s="141" t="s">
        <v>143</v>
      </c>
      <c r="AH67" s="141"/>
      <c r="AI67" s="141"/>
      <c r="AJ67" s="141"/>
      <c r="AK67" s="141"/>
      <c r="AL67" s="141"/>
      <c r="AM67" s="141"/>
      <c r="AN67" s="141"/>
      <c r="AO67" s="141"/>
      <c r="AP67" s="141"/>
      <c r="AQ67" s="141"/>
      <c r="AR67" s="141"/>
      <c r="AS67" s="141"/>
      <c r="AT67" s="141"/>
      <c r="AU67" s="141"/>
      <c r="AV67" s="141"/>
      <c r="AW67" s="141"/>
      <c r="AX67" s="141"/>
      <c r="AY67" s="141"/>
      <c r="AZ67" s="141"/>
      <c r="BA67" s="141"/>
      <c r="BB67" s="141"/>
      <c r="BC67" s="141"/>
      <c r="BD67" s="141"/>
      <c r="BE67" s="141"/>
      <c r="BF67" s="141"/>
      <c r="BG67" s="141"/>
      <c r="BH67" s="141"/>
    </row>
    <row r="68" spans="1:60" x14ac:dyDescent="0.2">
      <c r="A68" s="153" t="s">
        <v>103</v>
      </c>
      <c r="B68" s="154" t="s">
        <v>71</v>
      </c>
      <c r="C68" s="168" t="s">
        <v>62</v>
      </c>
      <c r="D68" s="155"/>
      <c r="E68" s="156"/>
      <c r="F68" s="157"/>
      <c r="G68" s="157">
        <f>G69</f>
        <v>0</v>
      </c>
      <c r="H68" s="157"/>
      <c r="I68" s="157">
        <f>SUM(I69:I69)</f>
        <v>0</v>
      </c>
      <c r="J68" s="157"/>
      <c r="K68" s="157">
        <f>SUM(K69:K69)</f>
        <v>0</v>
      </c>
      <c r="L68" s="157"/>
      <c r="M68" s="157">
        <f>SUM(M69:M69)</f>
        <v>0</v>
      </c>
      <c r="N68" s="156"/>
      <c r="O68" s="156">
        <f>SUM(O69:O69)</f>
        <v>0</v>
      </c>
      <c r="P68" s="156"/>
      <c r="Q68" s="156">
        <f>SUM(Q69:Q69)</f>
        <v>0</v>
      </c>
      <c r="R68" s="157"/>
      <c r="S68" s="157"/>
      <c r="T68" s="158"/>
      <c r="U68" s="152"/>
      <c r="V68" s="152">
        <f>SUM(V69:V69)</f>
        <v>0</v>
      </c>
      <c r="W68" s="152"/>
      <c r="X68" s="152"/>
      <c r="AG68" t="s">
        <v>104</v>
      </c>
    </row>
    <row r="69" spans="1:60" outlineLevel="1" x14ac:dyDescent="0.2">
      <c r="A69" s="173">
        <v>35</v>
      </c>
      <c r="B69" s="174" t="s">
        <v>261</v>
      </c>
      <c r="C69" s="180" t="s">
        <v>272</v>
      </c>
      <c r="D69" s="175" t="s">
        <v>142</v>
      </c>
      <c r="E69" s="176">
        <v>2</v>
      </c>
      <c r="F69" s="184"/>
      <c r="G69" s="178">
        <f>ROUND(E69*F69,2)</f>
        <v>0</v>
      </c>
      <c r="H69" s="177"/>
      <c r="I69" s="178">
        <f>ROUND(E69*H69,2)</f>
        <v>0</v>
      </c>
      <c r="J69" s="177"/>
      <c r="K69" s="178">
        <f>ROUND(E69*J69,2)</f>
        <v>0</v>
      </c>
      <c r="L69" s="178">
        <v>21</v>
      </c>
      <c r="M69" s="178">
        <f>G69*(1+L69/100)</f>
        <v>0</v>
      </c>
      <c r="N69" s="176">
        <v>0</v>
      </c>
      <c r="O69" s="176">
        <f>ROUND(E69*N69,2)</f>
        <v>0</v>
      </c>
      <c r="P69" s="176">
        <v>0</v>
      </c>
      <c r="Q69" s="176">
        <f>ROUND(E69*P69,2)</f>
        <v>0</v>
      </c>
      <c r="R69" s="178"/>
      <c r="S69" s="178" t="s">
        <v>123</v>
      </c>
      <c r="T69" s="179" t="s">
        <v>108</v>
      </c>
      <c r="U69" s="151">
        <v>0</v>
      </c>
      <c r="V69" s="151">
        <f>ROUND(E69*U69,2)</f>
        <v>0</v>
      </c>
      <c r="W69" s="151"/>
      <c r="X69" s="151" t="s">
        <v>124</v>
      </c>
      <c r="Y69" s="141"/>
      <c r="Z69" s="141"/>
      <c r="AA69" s="141"/>
      <c r="AB69" s="141"/>
      <c r="AC69" s="141"/>
      <c r="AD69" s="141"/>
      <c r="AE69" s="141"/>
      <c r="AF69" s="141"/>
      <c r="AG69" s="141" t="s">
        <v>143</v>
      </c>
      <c r="AH69" s="141"/>
      <c r="AI69" s="141"/>
      <c r="AJ69" s="141"/>
      <c r="AK69" s="141"/>
      <c r="AL69" s="141"/>
      <c r="AM69" s="141"/>
      <c r="AN69" s="141"/>
      <c r="AO69" s="141"/>
      <c r="AP69" s="141"/>
      <c r="AQ69" s="141"/>
      <c r="AR69" s="141"/>
      <c r="AS69" s="141"/>
      <c r="AT69" s="141"/>
      <c r="AU69" s="141"/>
      <c r="AV69" s="141"/>
      <c r="AW69" s="141"/>
      <c r="AX69" s="141"/>
      <c r="AY69" s="141"/>
      <c r="AZ69" s="141"/>
      <c r="BA69" s="141"/>
      <c r="BB69" s="141"/>
      <c r="BC69" s="141"/>
      <c r="BD69" s="141"/>
      <c r="BE69" s="141"/>
      <c r="BF69" s="141"/>
      <c r="BG69" s="141"/>
      <c r="BH69" s="141"/>
    </row>
    <row r="70" spans="1:60" x14ac:dyDescent="0.2">
      <c r="A70" s="153" t="s">
        <v>103</v>
      </c>
      <c r="B70" s="154" t="s">
        <v>69</v>
      </c>
      <c r="C70" s="168" t="s">
        <v>63</v>
      </c>
      <c r="D70" s="155"/>
      <c r="E70" s="156"/>
      <c r="F70" s="157"/>
      <c r="G70" s="157">
        <f>G71</f>
        <v>0</v>
      </c>
      <c r="H70" s="157"/>
      <c r="I70" s="157">
        <f>SUM(I71:I73)</f>
        <v>0</v>
      </c>
      <c r="J70" s="157"/>
      <c r="K70" s="157">
        <f>SUM(K71:K73)</f>
        <v>0</v>
      </c>
      <c r="L70" s="157"/>
      <c r="M70" s="157">
        <f>SUM(M71:M73)</f>
        <v>0</v>
      </c>
      <c r="N70" s="156"/>
      <c r="O70" s="156">
        <f>SUM(O71:O73)</f>
        <v>0</v>
      </c>
      <c r="P70" s="156"/>
      <c r="Q70" s="156">
        <f>SUM(Q71:Q73)</f>
        <v>0</v>
      </c>
      <c r="R70" s="157"/>
      <c r="S70" s="157"/>
      <c r="T70" s="158"/>
      <c r="U70" s="152"/>
      <c r="V70" s="152">
        <f>SUM(V71:V73)</f>
        <v>0</v>
      </c>
      <c r="W70" s="152"/>
      <c r="X70" s="152"/>
      <c r="AG70" t="s">
        <v>104</v>
      </c>
    </row>
    <row r="71" spans="1:60" outlineLevel="1" x14ac:dyDescent="0.2">
      <c r="A71" s="160">
        <v>36</v>
      </c>
      <c r="B71" s="161" t="s">
        <v>262</v>
      </c>
      <c r="C71" s="169" t="s">
        <v>209</v>
      </c>
      <c r="D71" s="162" t="s">
        <v>149</v>
      </c>
      <c r="E71" s="163">
        <v>1</v>
      </c>
      <c r="F71" s="183"/>
      <c r="G71" s="165">
        <f>ROUND(E71*F71,2)</f>
        <v>0</v>
      </c>
      <c r="H71" s="164"/>
      <c r="I71" s="165">
        <f>ROUND(E71*H71,2)</f>
        <v>0</v>
      </c>
      <c r="J71" s="164"/>
      <c r="K71" s="165">
        <f>ROUND(E71*J71,2)</f>
        <v>0</v>
      </c>
      <c r="L71" s="165">
        <v>21</v>
      </c>
      <c r="M71" s="165">
        <f>G71*(1+L71/100)</f>
        <v>0</v>
      </c>
      <c r="N71" s="163">
        <v>0</v>
      </c>
      <c r="O71" s="163">
        <f>ROUND(E71*N71,2)</f>
        <v>0</v>
      </c>
      <c r="P71" s="163">
        <v>0</v>
      </c>
      <c r="Q71" s="163">
        <f>ROUND(E71*P71,2)</f>
        <v>0</v>
      </c>
      <c r="R71" s="165"/>
      <c r="S71" s="165" t="s">
        <v>123</v>
      </c>
      <c r="T71" s="166" t="s">
        <v>108</v>
      </c>
      <c r="U71" s="151">
        <v>0</v>
      </c>
      <c r="V71" s="151">
        <f>ROUND(E71*U71,2)</f>
        <v>0</v>
      </c>
      <c r="W71" s="151"/>
      <c r="X71" s="151" t="s">
        <v>124</v>
      </c>
      <c r="Y71" s="141"/>
      <c r="Z71" s="141"/>
      <c r="AA71" s="141"/>
      <c r="AB71" s="141"/>
      <c r="AC71" s="141"/>
      <c r="AD71" s="141"/>
      <c r="AE71" s="141"/>
      <c r="AF71" s="141"/>
      <c r="AG71" s="141" t="s">
        <v>143</v>
      </c>
      <c r="AH71" s="141"/>
      <c r="AI71" s="141"/>
      <c r="AJ71" s="141"/>
      <c r="AK71" s="141"/>
      <c r="AL71" s="141"/>
      <c r="AM71" s="141"/>
      <c r="AN71" s="141"/>
      <c r="AO71" s="141"/>
      <c r="AP71" s="141"/>
      <c r="AQ71" s="141"/>
      <c r="AR71" s="141"/>
      <c r="AS71" s="141"/>
      <c r="AT71" s="141"/>
      <c r="AU71" s="141"/>
      <c r="AV71" s="141"/>
      <c r="AW71" s="141"/>
      <c r="AX71" s="141"/>
      <c r="AY71" s="141"/>
      <c r="AZ71" s="141"/>
      <c r="BA71" s="141"/>
      <c r="BB71" s="141"/>
      <c r="BC71" s="141"/>
      <c r="BD71" s="141"/>
      <c r="BE71" s="141"/>
      <c r="BF71" s="141"/>
      <c r="BG71" s="141"/>
      <c r="BH71" s="141"/>
    </row>
    <row r="72" spans="1:60" outlineLevel="1" x14ac:dyDescent="0.2">
      <c r="A72" s="148"/>
      <c r="B72" s="149"/>
      <c r="C72" s="274" t="s">
        <v>177</v>
      </c>
      <c r="D72" s="275"/>
      <c r="E72" s="275"/>
      <c r="F72" s="275"/>
      <c r="G72" s="275"/>
      <c r="H72" s="151"/>
      <c r="I72" s="151"/>
      <c r="J72" s="151"/>
      <c r="K72" s="151"/>
      <c r="L72" s="151"/>
      <c r="M72" s="151"/>
      <c r="N72" s="150"/>
      <c r="O72" s="150"/>
      <c r="P72" s="150"/>
      <c r="Q72" s="150"/>
      <c r="R72" s="151"/>
      <c r="S72" s="151"/>
      <c r="T72" s="151"/>
      <c r="U72" s="151"/>
      <c r="V72" s="151"/>
      <c r="W72" s="151"/>
      <c r="X72" s="151"/>
      <c r="Y72" s="141"/>
      <c r="Z72" s="141"/>
      <c r="AA72" s="141"/>
      <c r="AB72" s="141"/>
      <c r="AC72" s="141"/>
      <c r="AD72" s="141"/>
      <c r="AE72" s="141"/>
      <c r="AF72" s="141"/>
      <c r="AG72" s="141" t="s">
        <v>112</v>
      </c>
      <c r="AH72" s="141"/>
      <c r="AI72" s="141"/>
      <c r="AJ72" s="141"/>
      <c r="AK72" s="141"/>
      <c r="AL72" s="141"/>
      <c r="AM72" s="141"/>
      <c r="AN72" s="141"/>
      <c r="AO72" s="141"/>
      <c r="AP72" s="141"/>
      <c r="AQ72" s="141"/>
      <c r="AR72" s="141"/>
      <c r="AS72" s="141"/>
      <c r="AT72" s="141"/>
      <c r="AU72" s="141"/>
      <c r="AV72" s="141"/>
      <c r="AW72" s="141"/>
      <c r="AX72" s="141"/>
      <c r="AY72" s="141"/>
      <c r="AZ72" s="141"/>
      <c r="BA72" s="141"/>
      <c r="BB72" s="141"/>
      <c r="BC72" s="141"/>
      <c r="BD72" s="141"/>
      <c r="BE72" s="141"/>
      <c r="BF72" s="141"/>
      <c r="BG72" s="141"/>
      <c r="BH72" s="141"/>
    </row>
    <row r="73" spans="1:60" ht="22.5" outlineLevel="1" x14ac:dyDescent="0.2">
      <c r="A73" s="148"/>
      <c r="B73" s="149"/>
      <c r="C73" s="283" t="s">
        <v>273</v>
      </c>
      <c r="D73" s="284"/>
      <c r="E73" s="284"/>
      <c r="F73" s="284"/>
      <c r="G73" s="284"/>
      <c r="H73" s="151"/>
      <c r="I73" s="151"/>
      <c r="J73" s="151"/>
      <c r="K73" s="151"/>
      <c r="L73" s="151"/>
      <c r="M73" s="151"/>
      <c r="N73" s="150"/>
      <c r="O73" s="150"/>
      <c r="P73" s="150"/>
      <c r="Q73" s="150"/>
      <c r="R73" s="151"/>
      <c r="S73" s="151"/>
      <c r="T73" s="151"/>
      <c r="U73" s="151"/>
      <c r="V73" s="151"/>
      <c r="W73" s="151"/>
      <c r="X73" s="151"/>
      <c r="Y73" s="141"/>
      <c r="Z73" s="141"/>
      <c r="AA73" s="141"/>
      <c r="AB73" s="141"/>
      <c r="AC73" s="141"/>
      <c r="AD73" s="141"/>
      <c r="AE73" s="141"/>
      <c r="AF73" s="141"/>
      <c r="AG73" s="141" t="s">
        <v>112</v>
      </c>
      <c r="AH73" s="141"/>
      <c r="AI73" s="141"/>
      <c r="AJ73" s="141"/>
      <c r="AK73" s="141"/>
      <c r="AL73" s="141"/>
      <c r="AM73" s="141"/>
      <c r="AN73" s="141"/>
      <c r="AO73" s="141"/>
      <c r="AP73" s="141"/>
      <c r="AQ73" s="141"/>
      <c r="AR73" s="141"/>
      <c r="AS73" s="141"/>
      <c r="AT73" s="141"/>
      <c r="AU73" s="141"/>
      <c r="AV73" s="141"/>
      <c r="AW73" s="141"/>
      <c r="AX73" s="141"/>
      <c r="AY73" s="141"/>
      <c r="AZ73" s="141"/>
      <c r="BA73" s="167" t="str">
        <f>C73</f>
        <v>Panely budou upevněny na ocelové / AL konstrukci zajišťující stabilitu celého systému a zajišťující vysokou odolnost proti povětrnostním vlivům a respektující zatížení sněhem a sněhové podmínky v místě realizace.</v>
      </c>
      <c r="BB73" s="141"/>
      <c r="BC73" s="141"/>
      <c r="BD73" s="141"/>
      <c r="BE73" s="141"/>
      <c r="BF73" s="141"/>
      <c r="BG73" s="141"/>
      <c r="BH73" s="141"/>
    </row>
    <row r="74" spans="1:60" x14ac:dyDescent="0.2">
      <c r="A74" s="153" t="s">
        <v>103</v>
      </c>
      <c r="B74" s="154" t="s">
        <v>70</v>
      </c>
      <c r="C74" s="168" t="s">
        <v>64</v>
      </c>
      <c r="D74" s="155"/>
      <c r="E74" s="156"/>
      <c r="F74" s="157"/>
      <c r="G74" s="157">
        <f>G75+G76+G77+G78+G79+G80+G81+G82+G83+G84+G85+G86+G87+G88</f>
        <v>0</v>
      </c>
      <c r="H74" s="157"/>
      <c r="I74" s="157">
        <f>SUM(I75:I88)</f>
        <v>0</v>
      </c>
      <c r="J74" s="157"/>
      <c r="K74" s="157">
        <f>SUM(K75:K88)</f>
        <v>0</v>
      </c>
      <c r="L74" s="157"/>
      <c r="M74" s="157">
        <f>SUM(M75:M88)</f>
        <v>0</v>
      </c>
      <c r="N74" s="156"/>
      <c r="O74" s="156">
        <f>SUM(O75:O88)</f>
        <v>0</v>
      </c>
      <c r="P74" s="156"/>
      <c r="Q74" s="156">
        <f>SUM(Q75:Q88)</f>
        <v>0</v>
      </c>
      <c r="R74" s="157"/>
      <c r="S74" s="157"/>
      <c r="T74" s="158"/>
      <c r="U74" s="152"/>
      <c r="V74" s="152">
        <f>SUM(V75:V88)</f>
        <v>0</v>
      </c>
      <c r="W74" s="152"/>
      <c r="X74" s="152"/>
      <c r="AG74" t="s">
        <v>104</v>
      </c>
    </row>
    <row r="75" spans="1:60" outlineLevel="1" x14ac:dyDescent="0.2">
      <c r="A75" s="173">
        <v>37</v>
      </c>
      <c r="B75" s="161" t="s">
        <v>276</v>
      </c>
      <c r="C75" s="180" t="s">
        <v>166</v>
      </c>
      <c r="D75" s="175" t="s">
        <v>167</v>
      </c>
      <c r="E75" s="176">
        <v>4</v>
      </c>
      <c r="F75" s="184"/>
      <c r="G75" s="178">
        <f t="shared" ref="G75:G88" si="21">ROUND(E75*F75,2)</f>
        <v>0</v>
      </c>
      <c r="H75" s="177"/>
      <c r="I75" s="178">
        <f t="shared" ref="I75:I88" si="22">ROUND(E75*H75,2)</f>
        <v>0</v>
      </c>
      <c r="J75" s="177"/>
      <c r="K75" s="178">
        <f t="shared" ref="K75:K88" si="23">ROUND(E75*J75,2)</f>
        <v>0</v>
      </c>
      <c r="L75" s="178">
        <v>21</v>
      </c>
      <c r="M75" s="178">
        <f t="shared" ref="M75:M88" si="24">G75*(1+L75/100)</f>
        <v>0</v>
      </c>
      <c r="N75" s="176">
        <v>0</v>
      </c>
      <c r="O75" s="176">
        <f t="shared" ref="O75:O88" si="25">ROUND(E75*N75,2)</f>
        <v>0</v>
      </c>
      <c r="P75" s="176">
        <v>0</v>
      </c>
      <c r="Q75" s="176">
        <f t="shared" ref="Q75:Q88" si="26">ROUND(E75*P75,2)</f>
        <v>0</v>
      </c>
      <c r="R75" s="178"/>
      <c r="S75" s="178" t="s">
        <v>123</v>
      </c>
      <c r="T75" s="179" t="s">
        <v>108</v>
      </c>
      <c r="U75" s="151">
        <v>0</v>
      </c>
      <c r="V75" s="151">
        <f t="shared" ref="V75:V88" si="27">ROUND(E75*U75,2)</f>
        <v>0</v>
      </c>
      <c r="W75" s="151"/>
      <c r="X75" s="151" t="s">
        <v>124</v>
      </c>
      <c r="Y75" s="141"/>
      <c r="Z75" s="141"/>
      <c r="AA75" s="141"/>
      <c r="AB75" s="141"/>
      <c r="AC75" s="141"/>
      <c r="AD75" s="141"/>
      <c r="AE75" s="141"/>
      <c r="AF75" s="141"/>
      <c r="AG75" s="141" t="s">
        <v>143</v>
      </c>
      <c r="AH75" s="141"/>
      <c r="AI75" s="141"/>
      <c r="AJ75" s="141"/>
      <c r="AK75" s="141"/>
      <c r="AL75" s="141"/>
      <c r="AM75" s="141"/>
      <c r="AN75" s="141"/>
      <c r="AO75" s="141"/>
      <c r="AP75" s="141"/>
      <c r="AQ75" s="141"/>
      <c r="AR75" s="141"/>
      <c r="AS75" s="141"/>
      <c r="AT75" s="141"/>
      <c r="AU75" s="141"/>
      <c r="AV75" s="141"/>
      <c r="AW75" s="141"/>
      <c r="AX75" s="141"/>
      <c r="AY75" s="141"/>
      <c r="AZ75" s="141"/>
      <c r="BA75" s="141"/>
      <c r="BB75" s="141"/>
      <c r="BC75" s="141"/>
      <c r="BD75" s="141"/>
      <c r="BE75" s="141"/>
      <c r="BF75" s="141"/>
      <c r="BG75" s="141"/>
      <c r="BH75" s="141"/>
    </row>
    <row r="76" spans="1:60" outlineLevel="1" x14ac:dyDescent="0.2">
      <c r="A76" s="173">
        <v>38</v>
      </c>
      <c r="B76" s="161" t="s">
        <v>278</v>
      </c>
      <c r="C76" s="180" t="s">
        <v>168</v>
      </c>
      <c r="D76" s="175" t="s">
        <v>167</v>
      </c>
      <c r="E76" s="176">
        <v>16</v>
      </c>
      <c r="F76" s="184"/>
      <c r="G76" s="178">
        <f t="shared" si="21"/>
        <v>0</v>
      </c>
      <c r="H76" s="177"/>
      <c r="I76" s="178">
        <f t="shared" si="22"/>
        <v>0</v>
      </c>
      <c r="J76" s="177"/>
      <c r="K76" s="178">
        <f t="shared" si="23"/>
        <v>0</v>
      </c>
      <c r="L76" s="178">
        <v>21</v>
      </c>
      <c r="M76" s="178">
        <f t="shared" si="24"/>
        <v>0</v>
      </c>
      <c r="N76" s="176">
        <v>0</v>
      </c>
      <c r="O76" s="176">
        <f t="shared" si="25"/>
        <v>0</v>
      </c>
      <c r="P76" s="176">
        <v>0</v>
      </c>
      <c r="Q76" s="176">
        <f t="shared" si="26"/>
        <v>0</v>
      </c>
      <c r="R76" s="178"/>
      <c r="S76" s="178" t="s">
        <v>123</v>
      </c>
      <c r="T76" s="179" t="s">
        <v>108</v>
      </c>
      <c r="U76" s="151">
        <v>0</v>
      </c>
      <c r="V76" s="151">
        <f t="shared" si="27"/>
        <v>0</v>
      </c>
      <c r="W76" s="151"/>
      <c r="X76" s="151" t="s">
        <v>124</v>
      </c>
      <c r="Y76" s="141"/>
      <c r="Z76" s="141"/>
      <c r="AA76" s="141"/>
      <c r="AB76" s="141"/>
      <c r="AC76" s="141"/>
      <c r="AD76" s="141"/>
      <c r="AE76" s="141"/>
      <c r="AF76" s="141"/>
      <c r="AG76" s="141" t="s">
        <v>143</v>
      </c>
      <c r="AH76" s="141"/>
      <c r="AI76" s="141"/>
      <c r="AJ76" s="141"/>
      <c r="AK76" s="141"/>
      <c r="AL76" s="141"/>
      <c r="AM76" s="141"/>
      <c r="AN76" s="141"/>
      <c r="AO76" s="141"/>
      <c r="AP76" s="141"/>
      <c r="AQ76" s="141"/>
      <c r="AR76" s="141"/>
      <c r="AS76" s="141"/>
      <c r="AT76" s="141"/>
      <c r="AU76" s="141"/>
      <c r="AV76" s="141"/>
      <c r="AW76" s="141"/>
      <c r="AX76" s="141"/>
      <c r="AY76" s="141"/>
      <c r="AZ76" s="141"/>
      <c r="BA76" s="141"/>
      <c r="BB76" s="141"/>
      <c r="BC76" s="141"/>
      <c r="BD76" s="141"/>
      <c r="BE76" s="141"/>
      <c r="BF76" s="141"/>
      <c r="BG76" s="141"/>
      <c r="BH76" s="141"/>
    </row>
    <row r="77" spans="1:60" outlineLevel="1" x14ac:dyDescent="0.2">
      <c r="A77" s="173">
        <v>39</v>
      </c>
      <c r="B77" s="161" t="s">
        <v>279</v>
      </c>
      <c r="C77" s="180" t="s">
        <v>169</v>
      </c>
      <c r="D77" s="175" t="s">
        <v>167</v>
      </c>
      <c r="E77" s="176">
        <v>4</v>
      </c>
      <c r="F77" s="184"/>
      <c r="G77" s="178">
        <f t="shared" si="21"/>
        <v>0</v>
      </c>
      <c r="H77" s="177"/>
      <c r="I77" s="178">
        <f t="shared" si="22"/>
        <v>0</v>
      </c>
      <c r="J77" s="177"/>
      <c r="K77" s="178">
        <f t="shared" si="23"/>
        <v>0</v>
      </c>
      <c r="L77" s="178">
        <v>21</v>
      </c>
      <c r="M77" s="178">
        <f t="shared" si="24"/>
        <v>0</v>
      </c>
      <c r="N77" s="176">
        <v>0</v>
      </c>
      <c r="O77" s="176">
        <f t="shared" si="25"/>
        <v>0</v>
      </c>
      <c r="P77" s="176">
        <v>0</v>
      </c>
      <c r="Q77" s="176">
        <f t="shared" si="26"/>
        <v>0</v>
      </c>
      <c r="R77" s="178"/>
      <c r="S77" s="178" t="s">
        <v>123</v>
      </c>
      <c r="T77" s="179" t="s">
        <v>108</v>
      </c>
      <c r="U77" s="151">
        <v>0</v>
      </c>
      <c r="V77" s="151">
        <f t="shared" si="27"/>
        <v>0</v>
      </c>
      <c r="W77" s="151"/>
      <c r="X77" s="151" t="s">
        <v>124</v>
      </c>
      <c r="Y77" s="141"/>
      <c r="Z77" s="141"/>
      <c r="AA77" s="141"/>
      <c r="AB77" s="141"/>
      <c r="AC77" s="141"/>
      <c r="AD77" s="141"/>
      <c r="AE77" s="141"/>
      <c r="AF77" s="141"/>
      <c r="AG77" s="141" t="s">
        <v>143</v>
      </c>
      <c r="AH77" s="141"/>
      <c r="AI77" s="141"/>
      <c r="AJ77" s="141"/>
      <c r="AK77" s="141"/>
      <c r="AL77" s="141"/>
      <c r="AM77" s="141"/>
      <c r="AN77" s="141"/>
      <c r="AO77" s="141"/>
      <c r="AP77" s="141"/>
      <c r="AQ77" s="141"/>
      <c r="AR77" s="141"/>
      <c r="AS77" s="141"/>
      <c r="AT77" s="141"/>
      <c r="AU77" s="141"/>
      <c r="AV77" s="141"/>
      <c r="AW77" s="141"/>
      <c r="AX77" s="141"/>
      <c r="AY77" s="141"/>
      <c r="AZ77" s="141"/>
      <c r="BA77" s="141"/>
      <c r="BB77" s="141"/>
      <c r="BC77" s="141"/>
      <c r="BD77" s="141"/>
      <c r="BE77" s="141"/>
      <c r="BF77" s="141"/>
      <c r="BG77" s="141"/>
      <c r="BH77" s="141"/>
    </row>
    <row r="78" spans="1:60" outlineLevel="1" x14ac:dyDescent="0.2">
      <c r="A78" s="173">
        <v>40</v>
      </c>
      <c r="B78" s="161" t="s">
        <v>280</v>
      </c>
      <c r="C78" s="180" t="s">
        <v>204</v>
      </c>
      <c r="D78" s="175" t="s">
        <v>167</v>
      </c>
      <c r="E78" s="176">
        <v>2</v>
      </c>
      <c r="F78" s="184"/>
      <c r="G78" s="178">
        <f t="shared" si="21"/>
        <v>0</v>
      </c>
      <c r="H78" s="177"/>
      <c r="I78" s="178">
        <f t="shared" si="22"/>
        <v>0</v>
      </c>
      <c r="J78" s="177"/>
      <c r="K78" s="178">
        <f t="shared" si="23"/>
        <v>0</v>
      </c>
      <c r="L78" s="178">
        <v>21</v>
      </c>
      <c r="M78" s="178">
        <f t="shared" si="24"/>
        <v>0</v>
      </c>
      <c r="N78" s="176">
        <v>0</v>
      </c>
      <c r="O78" s="176">
        <f t="shared" si="25"/>
        <v>0</v>
      </c>
      <c r="P78" s="176">
        <v>0</v>
      </c>
      <c r="Q78" s="176">
        <f t="shared" si="26"/>
        <v>0</v>
      </c>
      <c r="R78" s="178"/>
      <c r="S78" s="178" t="s">
        <v>123</v>
      </c>
      <c r="T78" s="179" t="s">
        <v>108</v>
      </c>
      <c r="U78" s="151">
        <v>0</v>
      </c>
      <c r="V78" s="151">
        <f t="shared" si="27"/>
        <v>0</v>
      </c>
      <c r="W78" s="151"/>
      <c r="X78" s="151" t="s">
        <v>124</v>
      </c>
      <c r="Y78" s="141"/>
      <c r="Z78" s="141"/>
      <c r="AA78" s="141"/>
      <c r="AB78" s="141"/>
      <c r="AC78" s="141"/>
      <c r="AD78" s="141"/>
      <c r="AE78" s="141"/>
      <c r="AF78" s="141"/>
      <c r="AG78" s="141" t="s">
        <v>143</v>
      </c>
      <c r="AH78" s="141"/>
      <c r="AI78" s="141"/>
      <c r="AJ78" s="141"/>
      <c r="AK78" s="141"/>
      <c r="AL78" s="141"/>
      <c r="AM78" s="141"/>
      <c r="AN78" s="141"/>
      <c r="AO78" s="141"/>
      <c r="AP78" s="141"/>
      <c r="AQ78" s="141"/>
      <c r="AR78" s="141"/>
      <c r="AS78" s="141"/>
      <c r="AT78" s="141"/>
      <c r="AU78" s="141"/>
      <c r="AV78" s="141"/>
      <c r="AW78" s="141"/>
      <c r="AX78" s="141"/>
      <c r="AY78" s="141"/>
      <c r="AZ78" s="141"/>
      <c r="BA78" s="141"/>
      <c r="BB78" s="141"/>
      <c r="BC78" s="141"/>
      <c r="BD78" s="141"/>
      <c r="BE78" s="141"/>
      <c r="BF78" s="141"/>
      <c r="BG78" s="141"/>
      <c r="BH78" s="141"/>
    </row>
    <row r="79" spans="1:60" outlineLevel="1" x14ac:dyDescent="0.2">
      <c r="A79" s="173">
        <v>41</v>
      </c>
      <c r="B79" s="161" t="s">
        <v>281</v>
      </c>
      <c r="C79" s="180" t="s">
        <v>203</v>
      </c>
      <c r="D79" s="175" t="s">
        <v>167</v>
      </c>
      <c r="E79" s="176">
        <v>8</v>
      </c>
      <c r="F79" s="184"/>
      <c r="G79" s="178">
        <f t="shared" si="21"/>
        <v>0</v>
      </c>
      <c r="H79" s="177"/>
      <c r="I79" s="178">
        <f t="shared" si="22"/>
        <v>0</v>
      </c>
      <c r="J79" s="177"/>
      <c r="K79" s="178">
        <f t="shared" si="23"/>
        <v>0</v>
      </c>
      <c r="L79" s="178">
        <v>21</v>
      </c>
      <c r="M79" s="178">
        <f t="shared" si="24"/>
        <v>0</v>
      </c>
      <c r="N79" s="176">
        <v>0</v>
      </c>
      <c r="O79" s="176">
        <f t="shared" si="25"/>
        <v>0</v>
      </c>
      <c r="P79" s="176">
        <v>0</v>
      </c>
      <c r="Q79" s="176">
        <f t="shared" si="26"/>
        <v>0</v>
      </c>
      <c r="R79" s="178"/>
      <c r="S79" s="178" t="s">
        <v>123</v>
      </c>
      <c r="T79" s="179" t="s">
        <v>108</v>
      </c>
      <c r="U79" s="151">
        <v>0</v>
      </c>
      <c r="V79" s="151">
        <f t="shared" si="27"/>
        <v>0</v>
      </c>
      <c r="W79" s="151"/>
      <c r="X79" s="151" t="s">
        <v>124</v>
      </c>
      <c r="Y79" s="141"/>
      <c r="Z79" s="141"/>
      <c r="AA79" s="141"/>
      <c r="AB79" s="141"/>
      <c r="AC79" s="141"/>
      <c r="AD79" s="141"/>
      <c r="AE79" s="141"/>
      <c r="AF79" s="141"/>
      <c r="AG79" s="141" t="s">
        <v>143</v>
      </c>
      <c r="AH79" s="141"/>
      <c r="AI79" s="141"/>
      <c r="AJ79" s="141"/>
      <c r="AK79" s="141"/>
      <c r="AL79" s="141"/>
      <c r="AM79" s="141"/>
      <c r="AN79" s="141"/>
      <c r="AO79" s="141"/>
      <c r="AP79" s="141"/>
      <c r="AQ79" s="141"/>
      <c r="AR79" s="141"/>
      <c r="AS79" s="141"/>
      <c r="AT79" s="141"/>
      <c r="AU79" s="141"/>
      <c r="AV79" s="141"/>
      <c r="AW79" s="141"/>
      <c r="AX79" s="141"/>
      <c r="AY79" s="141"/>
      <c r="AZ79" s="141"/>
      <c r="BA79" s="141"/>
      <c r="BB79" s="141"/>
      <c r="BC79" s="141"/>
      <c r="BD79" s="141"/>
      <c r="BE79" s="141"/>
      <c r="BF79" s="141"/>
      <c r="BG79" s="141"/>
      <c r="BH79" s="141"/>
    </row>
    <row r="80" spans="1:60" outlineLevel="1" x14ac:dyDescent="0.2">
      <c r="A80" s="173">
        <v>42</v>
      </c>
      <c r="B80" s="161" t="s">
        <v>282</v>
      </c>
      <c r="C80" s="180" t="s">
        <v>202</v>
      </c>
      <c r="D80" s="175" t="s">
        <v>167</v>
      </c>
      <c r="E80" s="176">
        <v>2</v>
      </c>
      <c r="F80" s="184"/>
      <c r="G80" s="178">
        <f t="shared" si="21"/>
        <v>0</v>
      </c>
      <c r="H80" s="177"/>
      <c r="I80" s="178">
        <f t="shared" si="22"/>
        <v>0</v>
      </c>
      <c r="J80" s="177"/>
      <c r="K80" s="178">
        <f t="shared" si="23"/>
        <v>0</v>
      </c>
      <c r="L80" s="178">
        <v>21</v>
      </c>
      <c r="M80" s="178">
        <f t="shared" si="24"/>
        <v>0</v>
      </c>
      <c r="N80" s="176">
        <v>0</v>
      </c>
      <c r="O80" s="176">
        <f t="shared" si="25"/>
        <v>0</v>
      </c>
      <c r="P80" s="176">
        <v>0</v>
      </c>
      <c r="Q80" s="176">
        <f t="shared" si="26"/>
        <v>0</v>
      </c>
      <c r="R80" s="178"/>
      <c r="S80" s="178" t="s">
        <v>123</v>
      </c>
      <c r="T80" s="179" t="s">
        <v>108</v>
      </c>
      <c r="U80" s="151">
        <v>0</v>
      </c>
      <c r="V80" s="151">
        <f t="shared" si="27"/>
        <v>0</v>
      </c>
      <c r="W80" s="151"/>
      <c r="X80" s="151" t="s">
        <v>124</v>
      </c>
      <c r="Y80" s="141"/>
      <c r="Z80" s="141"/>
      <c r="AA80" s="141"/>
      <c r="AB80" s="141"/>
      <c r="AC80" s="141"/>
      <c r="AD80" s="141"/>
      <c r="AE80" s="141"/>
      <c r="AF80" s="141"/>
      <c r="AG80" s="141" t="s">
        <v>143</v>
      </c>
      <c r="AH80" s="141"/>
      <c r="AI80" s="141"/>
      <c r="AJ80" s="141"/>
      <c r="AK80" s="141"/>
      <c r="AL80" s="141"/>
      <c r="AM80" s="141"/>
      <c r="AN80" s="141"/>
      <c r="AO80" s="141"/>
      <c r="AP80" s="141"/>
      <c r="AQ80" s="141"/>
      <c r="AR80" s="141"/>
      <c r="AS80" s="141"/>
      <c r="AT80" s="141"/>
      <c r="AU80" s="141"/>
      <c r="AV80" s="141"/>
      <c r="AW80" s="141"/>
      <c r="AX80" s="141"/>
      <c r="AY80" s="141"/>
      <c r="AZ80" s="141"/>
      <c r="BA80" s="141"/>
      <c r="BB80" s="141"/>
      <c r="BC80" s="141"/>
      <c r="BD80" s="141"/>
      <c r="BE80" s="141"/>
      <c r="BF80" s="141"/>
      <c r="BG80" s="141"/>
      <c r="BH80" s="141"/>
    </row>
    <row r="81" spans="1:60" outlineLevel="1" x14ac:dyDescent="0.2">
      <c r="A81" s="173">
        <v>43</v>
      </c>
      <c r="B81" s="161" t="s">
        <v>283</v>
      </c>
      <c r="C81" s="180" t="s">
        <v>170</v>
      </c>
      <c r="D81" s="175" t="s">
        <v>167</v>
      </c>
      <c r="E81" s="176">
        <v>1</v>
      </c>
      <c r="F81" s="184"/>
      <c r="G81" s="178">
        <f t="shared" si="21"/>
        <v>0</v>
      </c>
      <c r="H81" s="177"/>
      <c r="I81" s="178">
        <f t="shared" si="22"/>
        <v>0</v>
      </c>
      <c r="J81" s="177"/>
      <c r="K81" s="178">
        <f t="shared" si="23"/>
        <v>0</v>
      </c>
      <c r="L81" s="178">
        <v>21</v>
      </c>
      <c r="M81" s="178">
        <f t="shared" si="24"/>
        <v>0</v>
      </c>
      <c r="N81" s="176">
        <v>0</v>
      </c>
      <c r="O81" s="176">
        <f t="shared" si="25"/>
        <v>0</v>
      </c>
      <c r="P81" s="176">
        <v>0</v>
      </c>
      <c r="Q81" s="176">
        <f t="shared" si="26"/>
        <v>0</v>
      </c>
      <c r="R81" s="178"/>
      <c r="S81" s="178" t="s">
        <v>123</v>
      </c>
      <c r="T81" s="179" t="s">
        <v>108</v>
      </c>
      <c r="U81" s="151">
        <v>0</v>
      </c>
      <c r="V81" s="151">
        <f t="shared" si="27"/>
        <v>0</v>
      </c>
      <c r="W81" s="151"/>
      <c r="X81" s="151" t="s">
        <v>124</v>
      </c>
      <c r="Y81" s="141"/>
      <c r="Z81" s="141"/>
      <c r="AA81" s="141"/>
      <c r="AB81" s="141"/>
      <c r="AC81" s="141"/>
      <c r="AD81" s="141"/>
      <c r="AE81" s="141"/>
      <c r="AF81" s="141"/>
      <c r="AG81" s="141" t="s">
        <v>143</v>
      </c>
      <c r="AH81" s="141"/>
      <c r="AI81" s="141"/>
      <c r="AJ81" s="141"/>
      <c r="AK81" s="141"/>
      <c r="AL81" s="141"/>
      <c r="AM81" s="141"/>
      <c r="AN81" s="141"/>
      <c r="AO81" s="141"/>
      <c r="AP81" s="141"/>
      <c r="AQ81" s="141"/>
      <c r="AR81" s="141"/>
      <c r="AS81" s="141"/>
      <c r="AT81" s="141"/>
      <c r="AU81" s="141"/>
      <c r="AV81" s="141"/>
      <c r="AW81" s="141"/>
      <c r="AX81" s="141"/>
      <c r="AY81" s="141"/>
      <c r="AZ81" s="141"/>
      <c r="BA81" s="141"/>
      <c r="BB81" s="141"/>
      <c r="BC81" s="141"/>
      <c r="BD81" s="141"/>
      <c r="BE81" s="141"/>
      <c r="BF81" s="141"/>
      <c r="BG81" s="141"/>
      <c r="BH81" s="141"/>
    </row>
    <row r="82" spans="1:60" outlineLevel="1" x14ac:dyDescent="0.2">
      <c r="A82" s="173">
        <v>44</v>
      </c>
      <c r="B82" s="161" t="s">
        <v>284</v>
      </c>
      <c r="C82" s="180" t="s">
        <v>171</v>
      </c>
      <c r="D82" s="175" t="s">
        <v>149</v>
      </c>
      <c r="E82" s="176">
        <v>1</v>
      </c>
      <c r="F82" s="184"/>
      <c r="G82" s="178">
        <f t="shared" si="21"/>
        <v>0</v>
      </c>
      <c r="H82" s="177"/>
      <c r="I82" s="178">
        <f t="shared" si="22"/>
        <v>0</v>
      </c>
      <c r="J82" s="177"/>
      <c r="K82" s="178">
        <f t="shared" si="23"/>
        <v>0</v>
      </c>
      <c r="L82" s="178">
        <v>21</v>
      </c>
      <c r="M82" s="178">
        <f t="shared" si="24"/>
        <v>0</v>
      </c>
      <c r="N82" s="176">
        <v>0</v>
      </c>
      <c r="O82" s="176">
        <f t="shared" si="25"/>
        <v>0</v>
      </c>
      <c r="P82" s="176">
        <v>0</v>
      </c>
      <c r="Q82" s="176">
        <f t="shared" si="26"/>
        <v>0</v>
      </c>
      <c r="R82" s="178"/>
      <c r="S82" s="178" t="s">
        <v>123</v>
      </c>
      <c r="T82" s="179" t="s">
        <v>108</v>
      </c>
      <c r="U82" s="151">
        <v>0</v>
      </c>
      <c r="V82" s="151">
        <f t="shared" si="27"/>
        <v>0</v>
      </c>
      <c r="W82" s="151"/>
      <c r="X82" s="151" t="s">
        <v>124</v>
      </c>
      <c r="Y82" s="141"/>
      <c r="Z82" s="141"/>
      <c r="AA82" s="141"/>
      <c r="AB82" s="141"/>
      <c r="AC82" s="141"/>
      <c r="AD82" s="141"/>
      <c r="AE82" s="141"/>
      <c r="AF82" s="141"/>
      <c r="AG82" s="141" t="s">
        <v>143</v>
      </c>
      <c r="AH82" s="141"/>
      <c r="AI82" s="141"/>
      <c r="AJ82" s="141"/>
      <c r="AK82" s="141"/>
      <c r="AL82" s="141"/>
      <c r="AM82" s="141"/>
      <c r="AN82" s="141"/>
      <c r="AO82" s="141"/>
      <c r="AP82" s="141"/>
      <c r="AQ82" s="141"/>
      <c r="AR82" s="141"/>
      <c r="AS82" s="141"/>
      <c r="AT82" s="141"/>
      <c r="AU82" s="141"/>
      <c r="AV82" s="141"/>
      <c r="AW82" s="141"/>
      <c r="AX82" s="141"/>
      <c r="AY82" s="141"/>
      <c r="AZ82" s="141"/>
      <c r="BA82" s="141"/>
      <c r="BB82" s="141"/>
      <c r="BC82" s="141"/>
      <c r="BD82" s="141"/>
      <c r="BE82" s="141"/>
      <c r="BF82" s="141"/>
      <c r="BG82" s="141"/>
      <c r="BH82" s="141"/>
    </row>
    <row r="83" spans="1:60" outlineLevel="1" x14ac:dyDescent="0.2">
      <c r="A83" s="173">
        <v>45</v>
      </c>
      <c r="B83" s="161" t="s">
        <v>285</v>
      </c>
      <c r="C83" s="180" t="s">
        <v>179</v>
      </c>
      <c r="D83" s="175" t="s">
        <v>149</v>
      </c>
      <c r="E83" s="176">
        <v>1</v>
      </c>
      <c r="F83" s="184"/>
      <c r="G83" s="178">
        <f t="shared" si="21"/>
        <v>0</v>
      </c>
      <c r="H83" s="177"/>
      <c r="I83" s="178">
        <f t="shared" si="22"/>
        <v>0</v>
      </c>
      <c r="J83" s="177"/>
      <c r="K83" s="178">
        <f t="shared" si="23"/>
        <v>0</v>
      </c>
      <c r="L83" s="178">
        <v>21</v>
      </c>
      <c r="M83" s="178">
        <f t="shared" si="24"/>
        <v>0</v>
      </c>
      <c r="N83" s="176">
        <v>0</v>
      </c>
      <c r="O83" s="176">
        <f t="shared" si="25"/>
        <v>0</v>
      </c>
      <c r="P83" s="176">
        <v>0</v>
      </c>
      <c r="Q83" s="176">
        <f t="shared" si="26"/>
        <v>0</v>
      </c>
      <c r="R83" s="178"/>
      <c r="S83" s="178" t="s">
        <v>123</v>
      </c>
      <c r="T83" s="179" t="s">
        <v>108</v>
      </c>
      <c r="U83" s="151">
        <v>0</v>
      </c>
      <c r="V83" s="151">
        <f t="shared" si="27"/>
        <v>0</v>
      </c>
      <c r="W83" s="151"/>
      <c r="X83" s="151" t="s">
        <v>124</v>
      </c>
      <c r="Y83" s="141"/>
      <c r="Z83" s="141"/>
      <c r="AA83" s="141"/>
      <c r="AB83" s="141"/>
      <c r="AC83" s="141"/>
      <c r="AD83" s="141"/>
      <c r="AE83" s="141"/>
      <c r="AF83" s="141"/>
      <c r="AG83" s="141" t="s">
        <v>143</v>
      </c>
      <c r="AH83" s="141"/>
      <c r="AI83" s="141"/>
      <c r="AJ83" s="141"/>
      <c r="AK83" s="141"/>
      <c r="AL83" s="141"/>
      <c r="AM83" s="141"/>
      <c r="AN83" s="141"/>
      <c r="AO83" s="141"/>
      <c r="AP83" s="141"/>
      <c r="AQ83" s="141"/>
      <c r="AR83" s="141"/>
      <c r="AS83" s="141"/>
      <c r="AT83" s="141"/>
      <c r="AU83" s="141"/>
      <c r="AV83" s="141"/>
      <c r="AW83" s="141"/>
      <c r="AX83" s="141"/>
      <c r="AY83" s="141"/>
      <c r="AZ83" s="141"/>
      <c r="BA83" s="141"/>
      <c r="BB83" s="141"/>
      <c r="BC83" s="141"/>
      <c r="BD83" s="141"/>
      <c r="BE83" s="141"/>
      <c r="BF83" s="141"/>
      <c r="BG83" s="141"/>
      <c r="BH83" s="141"/>
    </row>
    <row r="84" spans="1:60" outlineLevel="1" x14ac:dyDescent="0.2">
      <c r="A84" s="173">
        <v>46</v>
      </c>
      <c r="B84" s="161" t="s">
        <v>286</v>
      </c>
      <c r="C84" s="180" t="s">
        <v>293</v>
      </c>
      <c r="D84" s="175" t="s">
        <v>149</v>
      </c>
      <c r="E84" s="176">
        <v>1</v>
      </c>
      <c r="F84" s="184"/>
      <c r="G84" s="178">
        <f t="shared" ref="G84" si="28">ROUND(E84*F84,2)</f>
        <v>0</v>
      </c>
      <c r="H84" s="177"/>
      <c r="I84" s="178">
        <f t="shared" ref="I84" si="29">ROUND(E84*H84,2)</f>
        <v>0</v>
      </c>
      <c r="J84" s="177"/>
      <c r="K84" s="178">
        <f t="shared" ref="K84" si="30">ROUND(E84*J84,2)</f>
        <v>0</v>
      </c>
      <c r="L84" s="178">
        <v>21</v>
      </c>
      <c r="M84" s="178">
        <f t="shared" ref="M84" si="31">G84*(1+L84/100)</f>
        <v>0</v>
      </c>
      <c r="N84" s="176">
        <v>0</v>
      </c>
      <c r="O84" s="176">
        <f t="shared" ref="O84" si="32">ROUND(E84*N84,2)</f>
        <v>0</v>
      </c>
      <c r="P84" s="176">
        <v>0</v>
      </c>
      <c r="Q84" s="176">
        <f t="shared" ref="Q84" si="33">ROUND(E84*P84,2)</f>
        <v>0</v>
      </c>
      <c r="R84" s="178"/>
      <c r="S84" s="178" t="s">
        <v>123</v>
      </c>
      <c r="T84" s="179"/>
      <c r="U84" s="151"/>
      <c r="V84" s="151"/>
      <c r="W84" s="151"/>
      <c r="X84" s="151"/>
      <c r="Y84" s="141"/>
      <c r="Z84" s="141"/>
      <c r="AA84" s="141"/>
      <c r="AB84" s="141"/>
      <c r="AC84" s="141"/>
      <c r="AD84" s="141"/>
      <c r="AE84" s="141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41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  <c r="BF84" s="141"/>
      <c r="BG84" s="141"/>
      <c r="BH84" s="141"/>
    </row>
    <row r="85" spans="1:60" outlineLevel="1" x14ac:dyDescent="0.2">
      <c r="A85" s="173">
        <v>47</v>
      </c>
      <c r="B85" s="161" t="s">
        <v>287</v>
      </c>
      <c r="C85" s="180" t="s">
        <v>172</v>
      </c>
      <c r="D85" s="175" t="s">
        <v>149</v>
      </c>
      <c r="E85" s="176">
        <v>1</v>
      </c>
      <c r="F85" s="184"/>
      <c r="G85" s="178">
        <f t="shared" si="21"/>
        <v>0</v>
      </c>
      <c r="H85" s="177"/>
      <c r="I85" s="178">
        <f t="shared" si="22"/>
        <v>0</v>
      </c>
      <c r="J85" s="177"/>
      <c r="K85" s="178">
        <f t="shared" si="23"/>
        <v>0</v>
      </c>
      <c r="L85" s="178">
        <v>21</v>
      </c>
      <c r="M85" s="178">
        <f t="shared" si="24"/>
        <v>0</v>
      </c>
      <c r="N85" s="176">
        <v>0</v>
      </c>
      <c r="O85" s="176">
        <f t="shared" si="25"/>
        <v>0</v>
      </c>
      <c r="P85" s="176">
        <v>0</v>
      </c>
      <c r="Q85" s="176">
        <f t="shared" si="26"/>
        <v>0</v>
      </c>
      <c r="R85" s="178"/>
      <c r="S85" s="178" t="s">
        <v>123</v>
      </c>
      <c r="T85" s="179" t="s">
        <v>108</v>
      </c>
      <c r="U85" s="151">
        <v>0</v>
      </c>
      <c r="V85" s="151">
        <f t="shared" si="27"/>
        <v>0</v>
      </c>
      <c r="W85" s="151"/>
      <c r="X85" s="151" t="s">
        <v>124</v>
      </c>
      <c r="Y85" s="141"/>
      <c r="Z85" s="141"/>
      <c r="AA85" s="141"/>
      <c r="AB85" s="141"/>
      <c r="AC85" s="141"/>
      <c r="AD85" s="141"/>
      <c r="AE85" s="141"/>
      <c r="AF85" s="141"/>
      <c r="AG85" s="141" t="s">
        <v>143</v>
      </c>
      <c r="AH85" s="141"/>
      <c r="AI85" s="141"/>
      <c r="AJ85" s="141"/>
      <c r="AK85" s="141"/>
      <c r="AL85" s="141"/>
      <c r="AM85" s="141"/>
      <c r="AN85" s="141"/>
      <c r="AO85" s="141"/>
      <c r="AP85" s="141"/>
      <c r="AQ85" s="141"/>
      <c r="AR85" s="141"/>
      <c r="AS85" s="141"/>
      <c r="AT85" s="141"/>
      <c r="AU85" s="141"/>
      <c r="AV85" s="141"/>
      <c r="AW85" s="141"/>
      <c r="AX85" s="141"/>
      <c r="AY85" s="141"/>
      <c r="AZ85" s="141"/>
      <c r="BA85" s="141"/>
      <c r="BB85" s="141"/>
      <c r="BC85" s="141"/>
      <c r="BD85" s="141"/>
      <c r="BE85" s="141"/>
      <c r="BF85" s="141"/>
      <c r="BG85" s="141"/>
      <c r="BH85" s="141"/>
    </row>
    <row r="86" spans="1:60" outlineLevel="1" x14ac:dyDescent="0.2">
      <c r="A86" s="173">
        <v>48</v>
      </c>
      <c r="B86" s="161" t="s">
        <v>288</v>
      </c>
      <c r="C86" s="180" t="s">
        <v>173</v>
      </c>
      <c r="D86" s="175" t="s">
        <v>149</v>
      </c>
      <c r="E86" s="176">
        <v>1</v>
      </c>
      <c r="F86" s="184"/>
      <c r="G86" s="178">
        <f t="shared" si="21"/>
        <v>0</v>
      </c>
      <c r="H86" s="177"/>
      <c r="I86" s="178">
        <f t="shared" si="22"/>
        <v>0</v>
      </c>
      <c r="J86" s="177"/>
      <c r="K86" s="178">
        <f t="shared" si="23"/>
        <v>0</v>
      </c>
      <c r="L86" s="178">
        <v>21</v>
      </c>
      <c r="M86" s="178">
        <f t="shared" si="24"/>
        <v>0</v>
      </c>
      <c r="N86" s="176">
        <v>0</v>
      </c>
      <c r="O86" s="176">
        <f t="shared" si="25"/>
        <v>0</v>
      </c>
      <c r="P86" s="176">
        <v>0</v>
      </c>
      <c r="Q86" s="176">
        <f t="shared" si="26"/>
        <v>0</v>
      </c>
      <c r="R86" s="178"/>
      <c r="S86" s="178" t="s">
        <v>123</v>
      </c>
      <c r="T86" s="179" t="s">
        <v>108</v>
      </c>
      <c r="U86" s="151">
        <v>0</v>
      </c>
      <c r="V86" s="151">
        <f t="shared" si="27"/>
        <v>0</v>
      </c>
      <c r="W86" s="151"/>
      <c r="X86" s="151" t="s">
        <v>124</v>
      </c>
      <c r="Y86" s="141"/>
      <c r="Z86" s="141"/>
      <c r="AA86" s="141"/>
      <c r="AB86" s="141"/>
      <c r="AC86" s="141"/>
      <c r="AD86" s="141"/>
      <c r="AE86" s="141"/>
      <c r="AF86" s="141"/>
      <c r="AG86" s="141" t="s">
        <v>143</v>
      </c>
      <c r="AH86" s="141"/>
      <c r="AI86" s="141"/>
      <c r="AJ86" s="141"/>
      <c r="AK86" s="141"/>
      <c r="AL86" s="141"/>
      <c r="AM86" s="141"/>
      <c r="AN86" s="141"/>
      <c r="AO86" s="141"/>
      <c r="AP86" s="141"/>
      <c r="AQ86" s="141"/>
      <c r="AR86" s="141"/>
      <c r="AS86" s="141"/>
      <c r="AT86" s="141"/>
      <c r="AU86" s="141"/>
      <c r="AV86" s="141"/>
      <c r="AW86" s="141"/>
      <c r="AX86" s="141"/>
      <c r="AY86" s="141"/>
      <c r="AZ86" s="141"/>
      <c r="BA86" s="141"/>
      <c r="BB86" s="141"/>
      <c r="BC86" s="141"/>
      <c r="BD86" s="141"/>
      <c r="BE86" s="141"/>
      <c r="BF86" s="141"/>
      <c r="BG86" s="141"/>
      <c r="BH86" s="141"/>
    </row>
    <row r="87" spans="1:60" outlineLevel="1" x14ac:dyDescent="0.2">
      <c r="A87" s="160">
        <v>49</v>
      </c>
      <c r="B87" s="161" t="s">
        <v>289</v>
      </c>
      <c r="C87" s="180" t="s">
        <v>174</v>
      </c>
      <c r="D87" s="175" t="s">
        <v>149</v>
      </c>
      <c r="E87" s="176">
        <v>1</v>
      </c>
      <c r="F87" s="184"/>
      <c r="G87" s="178">
        <f t="shared" si="21"/>
        <v>0</v>
      </c>
      <c r="H87" s="177"/>
      <c r="I87" s="178">
        <f t="shared" si="22"/>
        <v>0</v>
      </c>
      <c r="J87" s="177"/>
      <c r="K87" s="178">
        <f t="shared" si="23"/>
        <v>0</v>
      </c>
      <c r="L87" s="178">
        <v>21</v>
      </c>
      <c r="M87" s="178">
        <f t="shared" si="24"/>
        <v>0</v>
      </c>
      <c r="N87" s="176">
        <v>0</v>
      </c>
      <c r="O87" s="176">
        <f t="shared" si="25"/>
        <v>0</v>
      </c>
      <c r="P87" s="176">
        <v>0</v>
      </c>
      <c r="Q87" s="176">
        <f t="shared" si="26"/>
        <v>0</v>
      </c>
      <c r="R87" s="178"/>
      <c r="S87" s="178" t="s">
        <v>123</v>
      </c>
      <c r="T87" s="179" t="s">
        <v>108</v>
      </c>
      <c r="U87" s="151">
        <v>0</v>
      </c>
      <c r="V87" s="151">
        <f t="shared" si="27"/>
        <v>0</v>
      </c>
      <c r="W87" s="151"/>
      <c r="X87" s="151" t="s">
        <v>124</v>
      </c>
      <c r="Y87" s="141"/>
      <c r="Z87" s="141"/>
      <c r="AA87" s="141"/>
      <c r="AB87" s="141"/>
      <c r="AC87" s="141"/>
      <c r="AD87" s="141"/>
      <c r="AE87" s="141"/>
      <c r="AF87" s="141"/>
      <c r="AG87" s="141" t="s">
        <v>143</v>
      </c>
      <c r="AH87" s="141"/>
      <c r="AI87" s="141"/>
      <c r="AJ87" s="141"/>
      <c r="AK87" s="141"/>
      <c r="AL87" s="141"/>
      <c r="AM87" s="141"/>
      <c r="AN87" s="141"/>
      <c r="AO87" s="141"/>
      <c r="AP87" s="141"/>
      <c r="AQ87" s="141"/>
      <c r="AR87" s="141"/>
      <c r="AS87" s="141"/>
      <c r="AT87" s="141"/>
      <c r="AU87" s="141"/>
      <c r="AV87" s="141"/>
      <c r="AW87" s="141"/>
      <c r="AX87" s="141"/>
      <c r="AY87" s="141"/>
      <c r="AZ87" s="141"/>
      <c r="BA87" s="141"/>
      <c r="BB87" s="141"/>
      <c r="BC87" s="141"/>
      <c r="BD87" s="141"/>
      <c r="BE87" s="141"/>
      <c r="BF87" s="141"/>
      <c r="BG87" s="141"/>
      <c r="BH87" s="141"/>
    </row>
    <row r="88" spans="1:60" outlineLevel="1" x14ac:dyDescent="0.2">
      <c r="A88" s="213">
        <v>50</v>
      </c>
      <c r="B88" s="161" t="s">
        <v>290</v>
      </c>
      <c r="C88" s="180" t="s">
        <v>271</v>
      </c>
      <c r="D88" s="175" t="s">
        <v>149</v>
      </c>
      <c r="E88" s="176">
        <v>1</v>
      </c>
      <c r="F88" s="184"/>
      <c r="G88" s="178">
        <f t="shared" si="21"/>
        <v>0</v>
      </c>
      <c r="H88" s="177"/>
      <c r="I88" s="178">
        <f t="shared" si="22"/>
        <v>0</v>
      </c>
      <c r="J88" s="177"/>
      <c r="K88" s="178">
        <f t="shared" si="23"/>
        <v>0</v>
      </c>
      <c r="L88" s="178">
        <v>21</v>
      </c>
      <c r="M88" s="178">
        <f t="shared" si="24"/>
        <v>0</v>
      </c>
      <c r="N88" s="176">
        <v>0</v>
      </c>
      <c r="O88" s="176">
        <f t="shared" si="25"/>
        <v>0</v>
      </c>
      <c r="P88" s="176">
        <v>0</v>
      </c>
      <c r="Q88" s="176">
        <f t="shared" si="26"/>
        <v>0</v>
      </c>
      <c r="R88" s="178"/>
      <c r="S88" s="178" t="s">
        <v>123</v>
      </c>
      <c r="T88" s="179" t="s">
        <v>108</v>
      </c>
      <c r="U88" s="151">
        <v>0</v>
      </c>
      <c r="V88" s="151">
        <f t="shared" si="27"/>
        <v>0</v>
      </c>
      <c r="W88" s="151"/>
      <c r="X88" s="151" t="s">
        <v>124</v>
      </c>
      <c r="Y88" s="141"/>
      <c r="Z88" s="141"/>
      <c r="AA88" s="141"/>
      <c r="AB88" s="141"/>
      <c r="AC88" s="141"/>
      <c r="AD88" s="141"/>
      <c r="AE88" s="141"/>
      <c r="AF88" s="141"/>
      <c r="AG88" s="141" t="s">
        <v>143</v>
      </c>
      <c r="AH88" s="141"/>
      <c r="AI88" s="141"/>
      <c r="AJ88" s="141"/>
      <c r="AK88" s="141"/>
      <c r="AL88" s="141"/>
      <c r="AM88" s="141"/>
      <c r="AN88" s="141"/>
      <c r="AO88" s="141"/>
      <c r="AP88" s="141"/>
      <c r="AQ88" s="141"/>
      <c r="AR88" s="141"/>
      <c r="AS88" s="141"/>
      <c r="AT88" s="141"/>
      <c r="AU88" s="141"/>
      <c r="AV88" s="141"/>
      <c r="AW88" s="141"/>
      <c r="AX88" s="141"/>
      <c r="AY88" s="141"/>
      <c r="AZ88" s="141"/>
      <c r="BA88" s="141"/>
      <c r="BB88" s="141"/>
      <c r="BC88" s="141"/>
      <c r="BD88" s="141"/>
      <c r="BE88" s="141"/>
      <c r="BF88" s="141"/>
      <c r="BG88" s="141"/>
      <c r="BH88" s="141"/>
    </row>
    <row r="89" spans="1:60" x14ac:dyDescent="0.2">
      <c r="A89" s="153" t="s">
        <v>103</v>
      </c>
      <c r="B89" s="154" t="s">
        <v>60</v>
      </c>
      <c r="C89" s="168" t="s">
        <v>28</v>
      </c>
      <c r="D89" s="155"/>
      <c r="E89" s="156"/>
      <c r="F89" s="157"/>
      <c r="G89" s="157">
        <f>G90+G91+G93</f>
        <v>0</v>
      </c>
      <c r="H89" s="157"/>
      <c r="I89" s="157">
        <f>SUM(I90:I90)</f>
        <v>0</v>
      </c>
      <c r="J89" s="157"/>
      <c r="K89" s="157">
        <f>SUM(K90:K90)</f>
        <v>0</v>
      </c>
      <c r="L89" s="157"/>
      <c r="M89" s="157">
        <f>SUM(M90:M90)</f>
        <v>0</v>
      </c>
      <c r="N89" s="156"/>
      <c r="O89" s="156">
        <f>SUM(O90:O90)</f>
        <v>0</v>
      </c>
      <c r="P89" s="156"/>
      <c r="Q89" s="156">
        <f>SUM(Q90:Q90)</f>
        <v>0</v>
      </c>
      <c r="R89" s="157"/>
      <c r="S89" s="157"/>
      <c r="T89" s="158"/>
      <c r="U89" s="152"/>
      <c r="V89" s="152">
        <f>SUM(V90:V90)</f>
        <v>0</v>
      </c>
      <c r="W89" s="152"/>
      <c r="X89" s="152"/>
      <c r="AG89" t="s">
        <v>104</v>
      </c>
    </row>
    <row r="90" spans="1:60" outlineLevel="1" x14ac:dyDescent="0.2">
      <c r="A90" s="160">
        <v>51</v>
      </c>
      <c r="B90" s="161" t="s">
        <v>291</v>
      </c>
      <c r="C90" s="169" t="s">
        <v>65</v>
      </c>
      <c r="D90" s="162" t="s">
        <v>201</v>
      </c>
      <c r="E90" s="163">
        <v>1</v>
      </c>
      <c r="F90" s="183"/>
      <c r="G90" s="165">
        <f>ROUND(E90*F90,2)</f>
        <v>0</v>
      </c>
      <c r="H90" s="164"/>
      <c r="I90" s="165">
        <f>ROUND(E90*H90,2)</f>
        <v>0</v>
      </c>
      <c r="J90" s="164"/>
      <c r="K90" s="165">
        <f>ROUND(E90*J90,2)</f>
        <v>0</v>
      </c>
      <c r="L90" s="165">
        <v>21</v>
      </c>
      <c r="M90" s="165">
        <f>G90*(1+L90/100)</f>
        <v>0</v>
      </c>
      <c r="N90" s="163">
        <v>0</v>
      </c>
      <c r="O90" s="163">
        <f>ROUND(E90*N90,2)</f>
        <v>0</v>
      </c>
      <c r="P90" s="163">
        <v>0</v>
      </c>
      <c r="Q90" s="163">
        <f>ROUND(E90*P90,2)</f>
        <v>0</v>
      </c>
      <c r="R90" s="165"/>
      <c r="S90" s="165" t="s">
        <v>123</v>
      </c>
      <c r="T90" s="166" t="s">
        <v>108</v>
      </c>
      <c r="U90" s="151">
        <v>0</v>
      </c>
      <c r="V90" s="151">
        <f>ROUND(E90*U90,2)</f>
        <v>0</v>
      </c>
      <c r="W90" s="151"/>
      <c r="X90" s="151" t="s">
        <v>129</v>
      </c>
      <c r="Y90" s="141"/>
      <c r="Z90" s="141"/>
      <c r="AA90" s="141"/>
      <c r="AB90" s="141"/>
      <c r="AC90" s="141"/>
      <c r="AD90" s="141"/>
      <c r="AE90" s="141"/>
      <c r="AF90" s="141"/>
      <c r="AG90" s="141" t="s">
        <v>130</v>
      </c>
      <c r="AH90" s="141"/>
      <c r="AI90" s="141"/>
      <c r="AJ90" s="141"/>
      <c r="AK90" s="141"/>
      <c r="AL90" s="141"/>
      <c r="AM90" s="141"/>
      <c r="AN90" s="141"/>
      <c r="AO90" s="141"/>
      <c r="AP90" s="141"/>
      <c r="AQ90" s="141"/>
      <c r="AR90" s="141"/>
      <c r="AS90" s="141"/>
      <c r="AT90" s="141"/>
      <c r="AU90" s="141"/>
      <c r="AV90" s="141"/>
      <c r="AW90" s="141"/>
      <c r="AX90" s="141"/>
      <c r="AY90" s="141"/>
      <c r="AZ90" s="141"/>
      <c r="BA90" s="141"/>
      <c r="BB90" s="141"/>
      <c r="BC90" s="141"/>
      <c r="BD90" s="141"/>
      <c r="BE90" s="141"/>
      <c r="BF90" s="141"/>
      <c r="BG90" s="141"/>
      <c r="BH90" s="141"/>
    </row>
    <row r="91" spans="1:60" outlineLevel="1" x14ac:dyDescent="0.2">
      <c r="A91" s="198">
        <v>52</v>
      </c>
      <c r="B91" s="197" t="s">
        <v>292</v>
      </c>
      <c r="C91" s="200" t="s">
        <v>274</v>
      </c>
      <c r="D91" s="208" t="s">
        <v>201</v>
      </c>
      <c r="E91" s="209">
        <v>1</v>
      </c>
      <c r="F91" s="210"/>
      <c r="G91" s="211">
        <f>ROUND(E91*F91,2)</f>
        <v>0</v>
      </c>
      <c r="H91" s="212"/>
      <c r="I91" s="211">
        <f>ROUND(E91*H91,2)</f>
        <v>0</v>
      </c>
      <c r="J91" s="212"/>
      <c r="K91" s="211">
        <f>ROUND(E91*J91,2)</f>
        <v>0</v>
      </c>
      <c r="L91" s="211"/>
      <c r="M91" s="211"/>
      <c r="N91" s="209"/>
      <c r="O91" s="209"/>
      <c r="P91" s="209"/>
      <c r="Q91" s="209"/>
      <c r="R91" s="211"/>
      <c r="S91" s="207" t="s">
        <v>123</v>
      </c>
      <c r="T91" s="151"/>
      <c r="U91" s="151"/>
      <c r="V91" s="151"/>
      <c r="W91" s="151"/>
      <c r="X91" s="151"/>
      <c r="Y91" s="141"/>
      <c r="Z91" s="141"/>
      <c r="AA91" s="141"/>
      <c r="AB91" s="141"/>
      <c r="AC91" s="141"/>
      <c r="AD91" s="141"/>
      <c r="AE91" s="141"/>
      <c r="AF91" s="141"/>
      <c r="AG91" s="141"/>
      <c r="AH91" s="141"/>
      <c r="AI91" s="141"/>
      <c r="AJ91" s="141"/>
      <c r="AK91" s="141"/>
      <c r="AL91" s="141"/>
      <c r="AM91" s="141"/>
      <c r="AN91" s="141"/>
      <c r="AO91" s="141"/>
      <c r="AP91" s="141"/>
      <c r="AQ91" s="141"/>
      <c r="AR91" s="141"/>
      <c r="AS91" s="141"/>
      <c r="AT91" s="141"/>
      <c r="AU91" s="141"/>
      <c r="AV91" s="141"/>
      <c r="AW91" s="141"/>
      <c r="AX91" s="141"/>
      <c r="AY91" s="141"/>
      <c r="AZ91" s="141"/>
      <c r="BA91" s="141"/>
      <c r="BB91" s="141"/>
      <c r="BC91" s="141"/>
      <c r="BD91" s="141"/>
      <c r="BE91" s="141"/>
      <c r="BF91" s="141"/>
      <c r="BG91" s="141"/>
      <c r="BH91" s="141"/>
    </row>
    <row r="92" spans="1:60" outlineLevel="1" x14ac:dyDescent="0.2">
      <c r="A92" s="148"/>
      <c r="B92" s="149"/>
      <c r="C92" s="274" t="s">
        <v>275</v>
      </c>
      <c r="D92" s="275"/>
      <c r="E92" s="275"/>
      <c r="F92" s="275"/>
      <c r="G92" s="275"/>
      <c r="H92" s="206"/>
      <c r="I92" s="151"/>
      <c r="J92" s="206"/>
      <c r="K92" s="151"/>
      <c r="L92" s="151"/>
      <c r="M92" s="151"/>
      <c r="N92" s="150"/>
      <c r="O92" s="150"/>
      <c r="P92" s="150"/>
      <c r="Q92" s="150"/>
      <c r="R92" s="151"/>
      <c r="S92" s="151"/>
      <c r="T92" s="151"/>
      <c r="U92" s="151"/>
      <c r="V92" s="151"/>
      <c r="W92" s="151"/>
      <c r="X92" s="151"/>
      <c r="Y92" s="141"/>
      <c r="Z92" s="141"/>
      <c r="AA92" s="141"/>
      <c r="AB92" s="141"/>
      <c r="AC92" s="141"/>
      <c r="AD92" s="141"/>
      <c r="AE92" s="141"/>
      <c r="AF92" s="141"/>
      <c r="AG92" s="141"/>
      <c r="AH92" s="141"/>
      <c r="AI92" s="141"/>
      <c r="AJ92" s="141"/>
      <c r="AK92" s="141"/>
      <c r="AL92" s="141"/>
      <c r="AM92" s="141"/>
      <c r="AN92" s="141"/>
      <c r="AO92" s="141"/>
      <c r="AP92" s="141"/>
      <c r="AQ92" s="141"/>
      <c r="AR92" s="141"/>
      <c r="AS92" s="141"/>
      <c r="AT92" s="141"/>
      <c r="AU92" s="141"/>
      <c r="AV92" s="141"/>
      <c r="AW92" s="141"/>
      <c r="AX92" s="141"/>
      <c r="AY92" s="141"/>
      <c r="AZ92" s="141"/>
      <c r="BA92" s="141"/>
      <c r="BB92" s="141"/>
      <c r="BC92" s="141"/>
      <c r="BD92" s="141"/>
      <c r="BE92" s="141"/>
      <c r="BF92" s="141"/>
      <c r="BG92" s="141"/>
      <c r="BH92" s="141"/>
    </row>
    <row r="93" spans="1:60" outlineLevel="1" x14ac:dyDescent="0.2">
      <c r="A93" s="198">
        <v>53</v>
      </c>
      <c r="B93" s="197" t="s">
        <v>294</v>
      </c>
      <c r="C93" s="200" t="s">
        <v>295</v>
      </c>
      <c r="D93" s="208" t="s">
        <v>201</v>
      </c>
      <c r="E93" s="209">
        <v>2</v>
      </c>
      <c r="F93" s="210"/>
      <c r="G93" s="211">
        <f>ROUND(E93*F93,2)</f>
        <v>0</v>
      </c>
      <c r="H93" s="212"/>
      <c r="I93" s="211">
        <f>ROUND(E93*H93,2)</f>
        <v>0</v>
      </c>
      <c r="J93" s="212"/>
      <c r="K93" s="211">
        <f>ROUND(E93*J93,2)</f>
        <v>0</v>
      </c>
      <c r="L93" s="211"/>
      <c r="M93" s="211"/>
      <c r="N93" s="209"/>
      <c r="O93" s="209"/>
      <c r="P93" s="209"/>
      <c r="Q93" s="209"/>
      <c r="R93" s="211"/>
      <c r="S93" s="207" t="s">
        <v>123</v>
      </c>
      <c r="T93" s="151"/>
      <c r="U93" s="151"/>
      <c r="V93" s="151"/>
      <c r="W93" s="151"/>
      <c r="X93" s="151"/>
      <c r="Y93" s="141"/>
      <c r="Z93" s="141"/>
      <c r="AA93" s="141"/>
      <c r="AB93" s="141"/>
      <c r="AC93" s="141"/>
      <c r="AD93" s="141"/>
      <c r="AE93" s="141"/>
      <c r="AF93" s="141"/>
      <c r="AG93" s="141"/>
      <c r="AH93" s="141"/>
      <c r="AI93" s="141"/>
      <c r="AJ93" s="141"/>
      <c r="AK93" s="141"/>
      <c r="AL93" s="141"/>
      <c r="AM93" s="141"/>
      <c r="AN93" s="141"/>
      <c r="AO93" s="141"/>
      <c r="AP93" s="141"/>
      <c r="AQ93" s="141"/>
      <c r="AR93" s="141"/>
      <c r="AS93" s="141"/>
      <c r="AT93" s="141"/>
      <c r="AU93" s="141"/>
      <c r="AV93" s="141"/>
      <c r="AW93" s="141"/>
      <c r="AX93" s="141"/>
      <c r="AY93" s="141"/>
      <c r="AZ93" s="141"/>
      <c r="BA93" s="141"/>
      <c r="BB93" s="141"/>
      <c r="BC93" s="141"/>
      <c r="BD93" s="141"/>
      <c r="BE93" s="141"/>
      <c r="BF93" s="141"/>
      <c r="BG93" s="141"/>
      <c r="BH93" s="141"/>
    </row>
    <row r="94" spans="1:60" x14ac:dyDescent="0.2">
      <c r="A94" s="3"/>
      <c r="B94" s="4"/>
      <c r="C94" s="274" t="s">
        <v>296</v>
      </c>
      <c r="D94" s="275"/>
      <c r="E94" s="275"/>
      <c r="F94" s="275"/>
      <c r="G94" s="275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AE94">
        <v>15</v>
      </c>
      <c r="AF94">
        <v>21</v>
      </c>
      <c r="AG94" t="s">
        <v>90</v>
      </c>
    </row>
    <row r="95" spans="1:60" x14ac:dyDescent="0.2">
      <c r="A95" s="144"/>
      <c r="B95" s="145" t="s">
        <v>29</v>
      </c>
      <c r="C95" s="171"/>
      <c r="D95" s="146"/>
      <c r="E95" s="147"/>
      <c r="F95" s="147"/>
      <c r="G95" s="159">
        <f>G8+G13+G18+G41+G61+G68+G70+G74+G89+G29</f>
        <v>0</v>
      </c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AE95">
        <f>SUMIF(L7:L90,AE94,G7:G90)</f>
        <v>0</v>
      </c>
      <c r="AF95">
        <f>SUMIF(L7:L90,AF94,G7:G90)</f>
        <v>0</v>
      </c>
      <c r="AG95" t="s">
        <v>139</v>
      </c>
    </row>
    <row r="96" spans="1:60" x14ac:dyDescent="0.2">
      <c r="C96" s="172"/>
      <c r="D96" s="10"/>
      <c r="AG96" t="s">
        <v>140</v>
      </c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</sheetData>
  <sheetProtection algorithmName="SHA-512" hashValue="NUftutZAl5HuBoE8E8uHpPnTpZZhOhQGwCYQKmn1KZxOrEEeGVHmSHMpRYkng9pgnbqUNtiQ+uy7lDj/qB2xeA==" saltValue="XRhuDGfH5Iux0sexgQTuEw==" spinCount="100000" sheet="1" objects="1" scenarios="1"/>
  <mergeCells count="27">
    <mergeCell ref="C73:G73"/>
    <mergeCell ref="C57:G57"/>
    <mergeCell ref="C72:G72"/>
    <mergeCell ref="C51:G51"/>
    <mergeCell ref="C59:G59"/>
    <mergeCell ref="C38:G38"/>
    <mergeCell ref="C33:G33"/>
    <mergeCell ref="C39:G39"/>
    <mergeCell ref="C31:G31"/>
    <mergeCell ref="C32:G32"/>
    <mergeCell ref="C37:G37"/>
    <mergeCell ref="C94:G94"/>
    <mergeCell ref="C27:G27"/>
    <mergeCell ref="A1:G1"/>
    <mergeCell ref="C2:G2"/>
    <mergeCell ref="C3:G3"/>
    <mergeCell ref="C4:G4"/>
    <mergeCell ref="C20:G20"/>
    <mergeCell ref="C21:G21"/>
    <mergeCell ref="C22:G22"/>
    <mergeCell ref="C25:G25"/>
    <mergeCell ref="C26:G26"/>
    <mergeCell ref="C10:G10"/>
    <mergeCell ref="C12:G12"/>
    <mergeCell ref="C15:G15"/>
    <mergeCell ref="C17:G17"/>
    <mergeCell ref="C92:G92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00 01 Naklady</vt:lpstr>
      <vt:lpstr>02 E1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'00 01 Naklady'!Názvy_tisku</vt:lpstr>
      <vt:lpstr>'02 E1 Pol'!Názvy_tisku</vt:lpstr>
      <vt:lpstr>oadresa</vt:lpstr>
      <vt:lpstr>Stavba!Objednatel</vt:lpstr>
      <vt:lpstr>Stavba!Objekt</vt:lpstr>
      <vt:lpstr>'00 01 Naklady'!Oblast_tisku</vt:lpstr>
      <vt:lpstr>'02 E1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Bohdan Mikušek</cp:lastModifiedBy>
  <cp:lastPrinted>2019-03-19T12:27:02Z</cp:lastPrinted>
  <dcterms:created xsi:type="dcterms:W3CDTF">2009-04-08T07:15:50Z</dcterms:created>
  <dcterms:modified xsi:type="dcterms:W3CDTF">2024-06-24T11:33:27Z</dcterms:modified>
</cp:coreProperties>
</file>